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40" i="10" l="1"/>
  <c r="M40" i="10"/>
  <c r="K40" i="10"/>
  <c r="R40" i="10" s="1"/>
  <c r="J40" i="10"/>
  <c r="Q40" i="10" s="1"/>
  <c r="S40" i="10" s="1"/>
  <c r="R39" i="10"/>
  <c r="N39" i="10"/>
  <c r="M39" i="10"/>
  <c r="K39" i="10"/>
  <c r="J39" i="10"/>
  <c r="Q39" i="10" s="1"/>
  <c r="S39" i="10" s="1"/>
  <c r="P40" i="10" l="1"/>
  <c r="P39" i="10"/>
  <c r="Q21" i="10"/>
  <c r="S21" i="10" s="1"/>
  <c r="J21" i="10"/>
  <c r="P21" i="10" s="1"/>
  <c r="K21" i="10"/>
  <c r="R21" i="10" s="1"/>
  <c r="M21" i="10"/>
  <c r="N21" i="10"/>
  <c r="N36" i="10" l="1"/>
  <c r="M36" i="10"/>
  <c r="K36" i="10"/>
  <c r="R36" i="10" s="1"/>
  <c r="J36" i="10"/>
  <c r="Q36" i="10" l="1"/>
  <c r="S36" i="10" s="1"/>
  <c r="P36" i="10"/>
  <c r="J22" i="10"/>
  <c r="Q22" i="10" s="1"/>
  <c r="S22" i="10" s="1"/>
  <c r="K22" i="10"/>
  <c r="M22" i="10"/>
  <c r="N22" i="10"/>
  <c r="R22" i="10" s="1"/>
  <c r="P22" i="10"/>
  <c r="N33" i="10" l="1"/>
  <c r="M33" i="10"/>
  <c r="K33" i="10"/>
  <c r="R33" i="10" s="1"/>
  <c r="J33" i="10"/>
  <c r="N26" i="10"/>
  <c r="M26" i="10"/>
  <c r="K26" i="10"/>
  <c r="R26" i="10" s="1"/>
  <c r="J26" i="10"/>
  <c r="J24" i="10"/>
  <c r="K24" i="10"/>
  <c r="M24" i="10"/>
  <c r="N24" i="10"/>
  <c r="P24" i="10" l="1"/>
  <c r="Q24" i="10"/>
  <c r="S24" i="10" s="1"/>
  <c r="Q33" i="10"/>
  <c r="S33" i="10" s="1"/>
  <c r="R24" i="10"/>
  <c r="Q26" i="10"/>
  <c r="S26" i="10" s="1"/>
  <c r="P33" i="10"/>
  <c r="P26" i="10"/>
  <c r="N32" i="10"/>
  <c r="M32" i="10"/>
  <c r="K32" i="10"/>
  <c r="J32" i="10"/>
  <c r="Q32" i="10" s="1"/>
  <c r="S32" i="10" s="1"/>
  <c r="N15" i="10"/>
  <c r="M15" i="10"/>
  <c r="K15" i="10"/>
  <c r="R15" i="10" s="1"/>
  <c r="J15" i="10"/>
  <c r="Q15" i="10" s="1"/>
  <c r="S15" i="10" s="1"/>
  <c r="N29" i="10"/>
  <c r="M29" i="10"/>
  <c r="K29" i="10"/>
  <c r="J29" i="10"/>
  <c r="Q29" i="10" s="1"/>
  <c r="S29" i="10" s="1"/>
  <c r="R32" i="10" l="1"/>
  <c r="R29" i="10"/>
  <c r="P32" i="10"/>
  <c r="P15" i="10"/>
  <c r="P29" i="10"/>
  <c r="N25" i="10"/>
  <c r="M25" i="10"/>
  <c r="K25" i="10"/>
  <c r="J25" i="10"/>
  <c r="N19" i="10"/>
  <c r="M19" i="10"/>
  <c r="K19" i="10"/>
  <c r="J19" i="10"/>
  <c r="N14" i="10"/>
  <c r="M14" i="10"/>
  <c r="K14" i="10"/>
  <c r="J14" i="10"/>
  <c r="R14" i="10" l="1"/>
  <c r="R25" i="10"/>
  <c r="Q14" i="10"/>
  <c r="S14" i="10" s="1"/>
  <c r="Q25" i="10"/>
  <c r="S25" i="10" s="1"/>
  <c r="P19" i="10"/>
  <c r="R19" i="10"/>
  <c r="P25" i="10"/>
  <c r="Q19" i="10"/>
  <c r="S19" i="10" s="1"/>
  <c r="P14" i="10"/>
  <c r="N17" i="10"/>
  <c r="M17" i="10"/>
  <c r="K17" i="10"/>
  <c r="J17" i="10"/>
  <c r="N37" i="10"/>
  <c r="M37" i="10"/>
  <c r="K37" i="10"/>
  <c r="J37" i="10"/>
  <c r="N13" i="10"/>
  <c r="M13" i="10"/>
  <c r="K13" i="10"/>
  <c r="J13" i="10"/>
  <c r="N18" i="10"/>
  <c r="R18" i="10" s="1"/>
  <c r="M18" i="10"/>
  <c r="K18" i="10"/>
  <c r="J18" i="10"/>
  <c r="N34" i="10"/>
  <c r="M34" i="10"/>
  <c r="K34" i="10"/>
  <c r="J34" i="10"/>
  <c r="P34" i="10" l="1"/>
  <c r="Q18" i="10"/>
  <c r="S18" i="10" s="1"/>
  <c r="R17" i="10"/>
  <c r="R34" i="10"/>
  <c r="Q13" i="10"/>
  <c r="S13" i="10" s="1"/>
  <c r="Q37" i="10"/>
  <c r="S37" i="10" s="1"/>
  <c r="Q17" i="10"/>
  <c r="S17" i="10" s="1"/>
  <c r="R37" i="10"/>
  <c r="R13" i="10"/>
  <c r="P17" i="10"/>
  <c r="P37" i="10"/>
  <c r="P13" i="10"/>
  <c r="P18" i="10"/>
  <c r="Q34" i="10"/>
  <c r="S34" i="10" s="1"/>
  <c r="J38" i="10"/>
  <c r="K38" i="10"/>
  <c r="M38" i="10"/>
  <c r="N38" i="10"/>
  <c r="N30" i="10"/>
  <c r="M30" i="10"/>
  <c r="K30" i="10"/>
  <c r="J30" i="10"/>
  <c r="J28" i="10"/>
  <c r="K28" i="10"/>
  <c r="M28" i="10"/>
  <c r="N28" i="10"/>
  <c r="J27" i="10"/>
  <c r="K27" i="10"/>
  <c r="M27" i="10"/>
  <c r="N27" i="10"/>
  <c r="N20" i="10"/>
  <c r="M20" i="10"/>
  <c r="K20" i="10"/>
  <c r="J20" i="10"/>
  <c r="N16" i="10"/>
  <c r="M16" i="10"/>
  <c r="K16" i="10"/>
  <c r="J16" i="10"/>
  <c r="R16" i="10" l="1"/>
  <c r="R20" i="10"/>
  <c r="Q27" i="10"/>
  <c r="S27" i="10" s="1"/>
  <c r="Q16" i="10"/>
  <c r="S16" i="10" s="1"/>
  <c r="Q20" i="10"/>
  <c r="S20" i="10" s="1"/>
  <c r="P27" i="10"/>
  <c r="Q30" i="10"/>
  <c r="S30" i="10" s="1"/>
  <c r="P28" i="10"/>
  <c r="R27" i="10"/>
  <c r="R28" i="10"/>
  <c r="R38" i="10"/>
  <c r="R30" i="10"/>
  <c r="Q38" i="10"/>
  <c r="S38" i="10" s="1"/>
  <c r="Q28" i="10"/>
  <c r="S28" i="10" s="1"/>
  <c r="P38" i="10"/>
  <c r="P30" i="10"/>
  <c r="P20" i="10"/>
  <c r="P16" i="10"/>
  <c r="N31" i="10" l="1"/>
  <c r="M31" i="10"/>
  <c r="K31" i="10"/>
  <c r="J31" i="10"/>
  <c r="Q31" i="10" l="1"/>
  <c r="S31" i="10" s="1"/>
  <c r="R31" i="10"/>
  <c r="P31" i="10"/>
  <c r="N12" i="10"/>
  <c r="M12" i="10"/>
  <c r="K12" i="10"/>
  <c r="J12" i="10"/>
  <c r="R12" i="10" l="1"/>
  <c r="Q12" i="10"/>
  <c r="S12" i="10" s="1"/>
  <c r="P12" i="10"/>
  <c r="G41" i="10"/>
  <c r="N35" i="10" l="1"/>
  <c r="M35" i="10"/>
  <c r="K35" i="10"/>
  <c r="J35" i="10"/>
  <c r="R35" i="10" l="1"/>
  <c r="Q35" i="10"/>
  <c r="S35" i="10" s="1"/>
  <c r="P35" i="10"/>
  <c r="J23" i="10"/>
  <c r="K23" i="10"/>
  <c r="M23" i="10"/>
  <c r="N23" i="10"/>
  <c r="R23" i="10" l="1"/>
  <c r="P23" i="10"/>
  <c r="Q23" i="10"/>
  <c r="S23" i="10" s="1"/>
  <c r="I41" i="10" l="1"/>
  <c r="J41" i="10" l="1"/>
  <c r="M41" i="10"/>
  <c r="N41" i="10"/>
  <c r="K41" i="10"/>
  <c r="O41" i="10" l="1"/>
  <c r="S41" i="10" l="1"/>
  <c r="R41" i="10"/>
  <c r="P41" i="10"/>
  <c r="Q41" i="10"/>
</calcChain>
</file>

<file path=xl/sharedStrings.xml><?xml version="1.0" encoding="utf-8"?>
<sst xmlns="http://schemas.openxmlformats.org/spreadsheetml/2006/main" count="178" uniqueCount="96">
  <si>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</si>
  <si>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</si>
  <si>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</si>
  <si>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</si>
  <si>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</si>
  <si>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</si>
  <si>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</si>
  <si>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</si>
  <si>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</si>
  <si>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</si>
  <si>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</si>
  <si>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</si>
  <si>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</si>
  <si>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</si>
  <si>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</si>
  <si>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</si>
  <si>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</si>
  <si>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</si>
  <si>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</si>
  <si>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</si>
  <si>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</si>
  <si>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</si>
  <si>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</si>
  <si>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</si>
  <si>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</si>
  <si>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</si>
  <si>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</si>
  <si>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</si>
  <si>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</si>
  <si>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</si>
  <si>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</si>
  <si>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</si>
  <si>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</si>
  <si>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</si>
  <si>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</si>
  <si>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</si>
  <si>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</si>
  <si>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</si>
  <si>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</si>
  <si>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</si>
  <si>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</si>
  <si>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</si>
  <si>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</si>
  <si>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</si>
  <si>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</si>
  <si>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</si>
  <si>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</si>
  <si>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</si>
  <si>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</si>
  <si>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</si>
  <si>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</si>
  <si>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</si>
  <si>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</si>
  <si>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</si>
  <si>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</si>
  <si>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</si>
  <si>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</si>
  <si>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</si>
  <si>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</si>
  <si>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</si>
  <si>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</si>
  <si>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</si>
  <si>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</si>
  <si>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</si>
  <si>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</si>
  <si>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</si>
  <si>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</si>
  <si>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</si>
  <si>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</si>
  <si>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</si>
  <si>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</si>
  <si>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</si>
  <si>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</si>
  <si>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</si>
  <si>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</si>
  <si>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</si>
  <si>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</si>
  <si>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</si>
  <si>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</si>
  <si>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</si>
  <si>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</si>
  <si>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</si>
  <si>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</si>
  <si>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</si>
  <si>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</si>
  <si>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</si>
  <si>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</si>
  <si>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</si>
  <si>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</si>
  <si>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</si>
  <si>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</si>
  <si>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</si>
  <si>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VALENZUELA FERNANDEZ, JOEL</t>
  </si>
  <si>
    <t>REGIONAL SUR BARAHONA</t>
  </si>
  <si>
    <t>Correspondiente al mes de febrero del año 2026</t>
  </si>
  <si>
    <t>Fecha: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</si>
</sst>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4"/>
  <sheetViews>
    <sheetView tabSelected="1" topLeftCell="G25" zoomScale="145" zoomScaleNormal="145" workbookViewId="0">
      <selection activeCell="U41" sqref="U4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94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95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24</v>
      </c>
      <c r="H9" s="52" t="s">
        <v>2</v>
      </c>
      <c r="I9" s="52" t="s">
        <v>25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41</v>
      </c>
      <c r="T9" s="60" t="s">
        <v>18</v>
      </c>
    </row>
    <row r="10" spans="1:20" ht="19.5" customHeight="1" x14ac:dyDescent="0.2">
      <c r="A10" s="49"/>
      <c r="B10" s="45"/>
      <c r="C10" s="45"/>
      <c r="D10" s="45"/>
      <c r="E10" s="34" t="s">
        <v>32</v>
      </c>
      <c r="F10" s="12" t="s">
        <v>19</v>
      </c>
      <c r="G10" s="51"/>
      <c r="H10" s="53"/>
      <c r="I10" s="53"/>
      <c r="J10" s="62" t="s">
        <v>7</v>
      </c>
      <c r="K10" s="62"/>
      <c r="L10" s="53" t="s">
        <v>16</v>
      </c>
      <c r="M10" s="63" t="s">
        <v>8</v>
      </c>
      <c r="N10" s="62"/>
      <c r="O10" s="39" t="s">
        <v>9</v>
      </c>
      <c r="P10" s="41" t="s">
        <v>26</v>
      </c>
      <c r="Q10" s="42" t="s">
        <v>27</v>
      </c>
      <c r="R10" s="42" t="s">
        <v>28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69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68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4</v>
      </c>
      <c r="B15" s="10" t="s">
        <v>76</v>
      </c>
      <c r="C15" s="16" t="s">
        <v>23</v>
      </c>
      <c r="D15" s="17" t="s">
        <v>77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52</v>
      </c>
      <c r="C16" s="16" t="s">
        <v>53</v>
      </c>
      <c r="D16" s="17" t="s">
        <v>54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19" si="9">(G16*2.87%)</f>
        <v>1119.3</v>
      </c>
      <c r="K16" s="20">
        <f t="shared" ref="K16:K19" si="10">(G16*7.1%)</f>
        <v>2768.9999999999995</v>
      </c>
      <c r="L16" s="21">
        <v>660</v>
      </c>
      <c r="M16" s="22">
        <f t="shared" ref="M16:M19" si="11">(G16*3.04%)</f>
        <v>1185.5999999999999</v>
      </c>
      <c r="N16" s="20">
        <f t="shared" ref="N16:N19" si="12">(G16*7.09%)</f>
        <v>2765.1000000000004</v>
      </c>
      <c r="O16" s="19"/>
      <c r="P16" s="20">
        <f t="shared" ref="P16:P18" si="13">SUM(J16+K16+L16+M16+N16+O16)</f>
        <v>8499</v>
      </c>
      <c r="Q16" s="20">
        <f t="shared" ref="Q16:Q19" si="14">SUM(H16+I16+J16+M16+O16)</f>
        <v>2631.42</v>
      </c>
      <c r="R16" s="20">
        <f t="shared" ref="R16:R19" si="15">SUM(K16+L16+N16)</f>
        <v>6194.1</v>
      </c>
      <c r="S16" s="20">
        <f t="shared" ref="S16:S19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67</v>
      </c>
      <c r="C17" s="16" t="s">
        <v>53</v>
      </c>
      <c r="D17" s="17" t="s">
        <v>54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64</v>
      </c>
      <c r="C18" s="16" t="s">
        <v>65</v>
      </c>
      <c r="D18" s="17" t="s">
        <v>42</v>
      </c>
      <c r="E18" s="36" t="s">
        <v>33</v>
      </c>
      <c r="F18" s="18" t="s">
        <v>37</v>
      </c>
      <c r="G18" s="19">
        <v>42000</v>
      </c>
      <c r="H18" s="19">
        <v>724.92</v>
      </c>
      <c r="I18" s="20">
        <v>25</v>
      </c>
      <c r="J18" s="24">
        <f t="shared" si="9"/>
        <v>1205.4000000000001</v>
      </c>
      <c r="K18" s="20">
        <f t="shared" si="10"/>
        <v>2981.9999999999995</v>
      </c>
      <c r="L18" s="21">
        <v>660</v>
      </c>
      <c r="M18" s="22">
        <f t="shared" si="11"/>
        <v>1276.8</v>
      </c>
      <c r="N18" s="20">
        <f t="shared" si="12"/>
        <v>2977.8</v>
      </c>
      <c r="O18" s="19"/>
      <c r="P18" s="20">
        <f t="shared" si="13"/>
        <v>9102</v>
      </c>
      <c r="Q18" s="20">
        <f t="shared" si="14"/>
        <v>3232.12</v>
      </c>
      <c r="R18" s="20">
        <f t="shared" si="15"/>
        <v>6619.7999999999993</v>
      </c>
      <c r="S18" s="20">
        <f t="shared" si="16"/>
        <v>38767.879999999997</v>
      </c>
      <c r="T18" s="23">
        <v>111</v>
      </c>
    </row>
    <row r="19" spans="1:20" s="2" customFormat="1" x14ac:dyDescent="0.2">
      <c r="A19" s="15">
        <v>8</v>
      </c>
      <c r="B19" s="10" t="s">
        <v>70</v>
      </c>
      <c r="C19" s="16" t="s">
        <v>65</v>
      </c>
      <c r="D19" s="17" t="s">
        <v>71</v>
      </c>
      <c r="E19" s="36" t="s">
        <v>33</v>
      </c>
      <c r="F19" s="18" t="s">
        <v>37</v>
      </c>
      <c r="G19" s="19">
        <v>45000</v>
      </c>
      <c r="H19" s="19">
        <v>1148.33</v>
      </c>
      <c r="I19" s="20">
        <v>25</v>
      </c>
      <c r="J19" s="24">
        <f t="shared" si="9"/>
        <v>1291.5</v>
      </c>
      <c r="K19" s="20">
        <f t="shared" si="10"/>
        <v>3194.9999999999995</v>
      </c>
      <c r="L19" s="21">
        <v>495</v>
      </c>
      <c r="M19" s="25">
        <f t="shared" si="11"/>
        <v>1368</v>
      </c>
      <c r="N19" s="20">
        <f t="shared" si="12"/>
        <v>3190.5</v>
      </c>
      <c r="O19" s="19"/>
      <c r="P19" s="20">
        <f t="shared" ref="P19" si="25">SUM(J19+K19+L19+M19+N19+O19)</f>
        <v>9540</v>
      </c>
      <c r="Q19" s="20">
        <f t="shared" si="14"/>
        <v>3832.83</v>
      </c>
      <c r="R19" s="20">
        <f t="shared" si="15"/>
        <v>6880.5</v>
      </c>
      <c r="S19" s="20">
        <f t="shared" si="16"/>
        <v>41167.17</v>
      </c>
      <c r="T19" s="23">
        <v>111</v>
      </c>
    </row>
    <row r="20" spans="1:20" s="2" customFormat="1" x14ac:dyDescent="0.2">
      <c r="A20" s="15">
        <v>9</v>
      </c>
      <c r="B20" s="10" t="s">
        <v>55</v>
      </c>
      <c r="C20" s="16" t="s">
        <v>31</v>
      </c>
      <c r="D20" s="17" t="s">
        <v>21</v>
      </c>
      <c r="E20" s="36" t="s">
        <v>33</v>
      </c>
      <c r="F20" s="18" t="s">
        <v>37</v>
      </c>
      <c r="G20" s="19">
        <v>110250</v>
      </c>
      <c r="H20" s="19">
        <v>14516.42</v>
      </c>
      <c r="I20" s="20">
        <v>25</v>
      </c>
      <c r="J20" s="24">
        <f t="shared" ref="J20:J21" si="26">(G20*2.87%)</f>
        <v>3164.1750000000002</v>
      </c>
      <c r="K20" s="20">
        <f t="shared" ref="K20:K21" si="27">(G20*7.1%)</f>
        <v>7827.7499999999991</v>
      </c>
      <c r="L20" s="21">
        <v>660</v>
      </c>
      <c r="M20" s="22">
        <f t="shared" ref="M20:M21" si="28">(G20*3.04%)</f>
        <v>3351.6</v>
      </c>
      <c r="N20" s="20">
        <f t="shared" ref="N20:N21" si="29">(G20*7.09%)</f>
        <v>7816.7250000000004</v>
      </c>
      <c r="O20" s="19"/>
      <c r="P20" s="20">
        <f t="shared" ref="P20:P21" si="30">SUM(J20+K20+L20+M20+N20+O20)</f>
        <v>22820.25</v>
      </c>
      <c r="Q20" s="20">
        <f t="shared" ref="Q20:Q21" si="31">SUM(H20+I20+J20+M20+O20)</f>
        <v>21057.195</v>
      </c>
      <c r="R20" s="20">
        <f t="shared" ref="R20:R21" si="32">SUM(K20+L20+N20)</f>
        <v>16304.475</v>
      </c>
      <c r="S20" s="20">
        <f t="shared" ref="S20" si="33">SUM(G20-Q20)</f>
        <v>89192.804999999993</v>
      </c>
      <c r="T20" s="23">
        <v>111</v>
      </c>
    </row>
    <row r="21" spans="1:20" s="2" customFormat="1" x14ac:dyDescent="0.2">
      <c r="A21" s="15">
        <v>10</v>
      </c>
      <c r="B21" s="10" t="s">
        <v>90</v>
      </c>
      <c r="C21" s="16" t="s">
        <v>91</v>
      </c>
      <c r="D21" s="17" t="s">
        <v>21</v>
      </c>
      <c r="E21" s="36" t="s">
        <v>33</v>
      </c>
      <c r="F21" s="18" t="s">
        <v>37</v>
      </c>
      <c r="G21" s="19">
        <v>82000</v>
      </c>
      <c r="H21" s="19">
        <v>7871.32</v>
      </c>
      <c r="I21" s="20">
        <v>25</v>
      </c>
      <c r="J21" s="24">
        <f t="shared" si="26"/>
        <v>2353.4</v>
      </c>
      <c r="K21" s="20">
        <f t="shared" si="27"/>
        <v>5821.9999999999991</v>
      </c>
      <c r="L21" s="21">
        <v>660</v>
      </c>
      <c r="M21" s="22">
        <f t="shared" si="28"/>
        <v>2492.8000000000002</v>
      </c>
      <c r="N21" s="20">
        <f t="shared" si="29"/>
        <v>5813.8</v>
      </c>
      <c r="O21" s="19"/>
      <c r="P21" s="20">
        <f t="shared" si="30"/>
        <v>17142</v>
      </c>
      <c r="Q21" s="20">
        <f t="shared" si="31"/>
        <v>12742.52</v>
      </c>
      <c r="R21" s="20">
        <f t="shared" si="32"/>
        <v>12295.8</v>
      </c>
      <c r="S21" s="20">
        <f t="shared" ref="S21" si="34">SUM(G21-Q21)</f>
        <v>69257.48</v>
      </c>
      <c r="T21" s="23">
        <v>111</v>
      </c>
    </row>
    <row r="22" spans="1:20" s="2" customFormat="1" x14ac:dyDescent="0.2">
      <c r="A22" s="15">
        <v>11</v>
      </c>
      <c r="B22" s="10" t="s">
        <v>85</v>
      </c>
      <c r="C22" s="16" t="s">
        <v>86</v>
      </c>
      <c r="D22" s="17" t="s">
        <v>21</v>
      </c>
      <c r="E22" s="36" t="s">
        <v>33</v>
      </c>
      <c r="F22" s="18" t="s">
        <v>37</v>
      </c>
      <c r="G22" s="19">
        <v>110000</v>
      </c>
      <c r="H22" s="19">
        <v>14457.62</v>
      </c>
      <c r="I22" s="20">
        <v>25</v>
      </c>
      <c r="J22" s="24">
        <f>(G22*2.87%)</f>
        <v>3157</v>
      </c>
      <c r="K22" s="20">
        <f>(G22*7.1%)</f>
        <v>7809.9999999999991</v>
      </c>
      <c r="L22" s="21">
        <v>593.21</v>
      </c>
      <c r="M22" s="22">
        <f>(G22*3.04%)</f>
        <v>3344</v>
      </c>
      <c r="N22" s="20">
        <f>(G22*7.09%)</f>
        <v>7799.0000000000009</v>
      </c>
      <c r="O22" s="19"/>
      <c r="P22" s="20">
        <f>SUM(J22+K22+L22+M22+N22+O22)</f>
        <v>22703.21</v>
      </c>
      <c r="Q22" s="20">
        <f>SUM(H22+I22+J22+M22+O22)</f>
        <v>20983.620000000003</v>
      </c>
      <c r="R22" s="20">
        <f>SUM(K22+L22+N22)</f>
        <v>16202.21</v>
      </c>
      <c r="S22" s="20">
        <f>SUM(G22-Q22)</f>
        <v>89016.38</v>
      </c>
      <c r="T22" s="23">
        <v>111</v>
      </c>
    </row>
    <row r="23" spans="1:20" s="2" customFormat="1" x14ac:dyDescent="0.2">
      <c r="A23" s="15">
        <v>12</v>
      </c>
      <c r="B23" s="10" t="s">
        <v>44</v>
      </c>
      <c r="C23" s="16" t="s">
        <v>45</v>
      </c>
      <c r="D23" s="17" t="s">
        <v>35</v>
      </c>
      <c r="E23" s="36" t="s">
        <v>34</v>
      </c>
      <c r="F23" s="18" t="s">
        <v>37</v>
      </c>
      <c r="G23" s="19">
        <v>35000</v>
      </c>
      <c r="H23" s="19">
        <v>0</v>
      </c>
      <c r="I23" s="20">
        <v>25</v>
      </c>
      <c r="J23" s="24">
        <f t="shared" ref="J23:J28" si="35">(G23*2.87%)</f>
        <v>1004.5</v>
      </c>
      <c r="K23" s="20">
        <f t="shared" ref="K23:K28" si="36">(G23*7.1%)</f>
        <v>2485</v>
      </c>
      <c r="L23" s="21">
        <v>385</v>
      </c>
      <c r="M23" s="22">
        <f t="shared" ref="M23:M28" si="37">(G23*3.04%)</f>
        <v>1064</v>
      </c>
      <c r="N23" s="20">
        <f t="shared" ref="N23:N28" si="38">(G23*7.09%)</f>
        <v>2481.5</v>
      </c>
      <c r="O23" s="19"/>
      <c r="P23" s="20">
        <f t="shared" ref="P23:P24" si="39">SUM(J23+K23+L23+M23+N23+O23)</f>
        <v>7420</v>
      </c>
      <c r="Q23" s="20">
        <f t="shared" ref="Q23:Q26" si="40">SUM(H23+I23+J23+M23+O23)</f>
        <v>2093.5</v>
      </c>
      <c r="R23" s="20">
        <f t="shared" ref="R23:R26" si="41">SUM(K23+L23+N23)</f>
        <v>5351.5</v>
      </c>
      <c r="S23" s="20">
        <f t="shared" ref="S23:S26" si="42">SUM(G23-Q23)</f>
        <v>32906.5</v>
      </c>
      <c r="T23" s="23">
        <v>111</v>
      </c>
    </row>
    <row r="24" spans="1:20" s="2" customFormat="1" x14ac:dyDescent="0.2">
      <c r="A24" s="15">
        <v>13</v>
      </c>
      <c r="B24" s="10" t="s">
        <v>80</v>
      </c>
      <c r="C24" s="16" t="s">
        <v>75</v>
      </c>
      <c r="D24" s="17" t="s">
        <v>81</v>
      </c>
      <c r="E24" s="36" t="s">
        <v>33</v>
      </c>
      <c r="F24" s="18" t="s">
        <v>37</v>
      </c>
      <c r="G24" s="19">
        <v>154350</v>
      </c>
      <c r="H24" s="19">
        <v>24889.85</v>
      </c>
      <c r="I24" s="20">
        <v>25</v>
      </c>
      <c r="J24" s="24">
        <f t="shared" si="35"/>
        <v>4429.8450000000003</v>
      </c>
      <c r="K24" s="20">
        <f t="shared" si="36"/>
        <v>10958.849999999999</v>
      </c>
      <c r="L24" s="21">
        <v>660</v>
      </c>
      <c r="M24" s="22">
        <f t="shared" si="37"/>
        <v>4692.24</v>
      </c>
      <c r="N24" s="20">
        <f t="shared" si="38"/>
        <v>10943.415000000001</v>
      </c>
      <c r="O24" s="19"/>
      <c r="P24" s="20">
        <f t="shared" si="39"/>
        <v>31684.35</v>
      </c>
      <c r="Q24" s="20">
        <f t="shared" si="40"/>
        <v>34036.934999999998</v>
      </c>
      <c r="R24" s="20">
        <f t="shared" si="41"/>
        <v>22562.264999999999</v>
      </c>
      <c r="S24" s="20">
        <f t="shared" si="42"/>
        <v>120313.065</v>
      </c>
      <c r="T24" s="23">
        <v>111</v>
      </c>
    </row>
    <row r="25" spans="1:20" s="2" customFormat="1" x14ac:dyDescent="0.2">
      <c r="A25" s="15">
        <v>14</v>
      </c>
      <c r="B25" s="10" t="s">
        <v>72</v>
      </c>
      <c r="C25" s="16" t="s">
        <v>75</v>
      </c>
      <c r="D25" s="17" t="s">
        <v>73</v>
      </c>
      <c r="E25" s="36" t="s">
        <v>33</v>
      </c>
      <c r="F25" s="18" t="s">
        <v>37</v>
      </c>
      <c r="G25" s="19">
        <v>70000</v>
      </c>
      <c r="H25" s="19">
        <v>5368.48</v>
      </c>
      <c r="I25" s="20">
        <v>25</v>
      </c>
      <c r="J25" s="24">
        <f t="shared" si="35"/>
        <v>2009</v>
      </c>
      <c r="K25" s="20">
        <f t="shared" si="36"/>
        <v>4970</v>
      </c>
      <c r="L25" s="21">
        <v>660</v>
      </c>
      <c r="M25" s="22">
        <f t="shared" si="37"/>
        <v>2128</v>
      </c>
      <c r="N25" s="20">
        <f t="shared" si="38"/>
        <v>4963</v>
      </c>
      <c r="O25" s="19"/>
      <c r="P25" s="20">
        <f t="shared" ref="P25:P26" si="43">SUM(J25+K25+L25+M25+N25+O25)</f>
        <v>14730</v>
      </c>
      <c r="Q25" s="20">
        <f t="shared" si="40"/>
        <v>9530.48</v>
      </c>
      <c r="R25" s="20">
        <f t="shared" si="41"/>
        <v>10593</v>
      </c>
      <c r="S25" s="20">
        <f t="shared" si="42"/>
        <v>60469.520000000004</v>
      </c>
      <c r="T25" s="23">
        <v>111</v>
      </c>
    </row>
    <row r="26" spans="1:20" s="2" customFormat="1" x14ac:dyDescent="0.2">
      <c r="A26" s="15">
        <v>15</v>
      </c>
      <c r="B26" s="10" t="s">
        <v>82</v>
      </c>
      <c r="C26" s="16" t="s">
        <v>83</v>
      </c>
      <c r="D26" s="17" t="s">
        <v>42</v>
      </c>
      <c r="E26" s="36" t="s">
        <v>33</v>
      </c>
      <c r="F26" s="18" t="s">
        <v>37</v>
      </c>
      <c r="G26" s="19">
        <v>40000</v>
      </c>
      <c r="H26" s="19">
        <v>442.65</v>
      </c>
      <c r="I26" s="20">
        <v>25</v>
      </c>
      <c r="J26" s="24">
        <f t="shared" si="35"/>
        <v>1148</v>
      </c>
      <c r="K26" s="20">
        <f t="shared" si="36"/>
        <v>2839.9999999999995</v>
      </c>
      <c r="L26" s="21">
        <v>440</v>
      </c>
      <c r="M26" s="25">
        <f t="shared" si="37"/>
        <v>1216</v>
      </c>
      <c r="N26" s="20">
        <f t="shared" si="38"/>
        <v>2836</v>
      </c>
      <c r="O26" s="19"/>
      <c r="P26" s="20">
        <f t="shared" si="43"/>
        <v>8480</v>
      </c>
      <c r="Q26" s="20">
        <f t="shared" si="40"/>
        <v>2831.65</v>
      </c>
      <c r="R26" s="20">
        <f t="shared" si="41"/>
        <v>6116</v>
      </c>
      <c r="S26" s="20">
        <f t="shared" si="42"/>
        <v>37168.35</v>
      </c>
      <c r="T26" s="23">
        <v>111</v>
      </c>
    </row>
    <row r="27" spans="1:20" s="2" customFormat="1" x14ac:dyDescent="0.2">
      <c r="A27" s="15">
        <v>16</v>
      </c>
      <c r="B27" s="10" t="s">
        <v>56</v>
      </c>
      <c r="C27" s="16" t="s">
        <v>57</v>
      </c>
      <c r="D27" s="17" t="s">
        <v>21</v>
      </c>
      <c r="E27" s="36" t="s">
        <v>33</v>
      </c>
      <c r="F27" s="18" t="s">
        <v>37</v>
      </c>
      <c r="G27" s="19">
        <v>95000</v>
      </c>
      <c r="H27" s="19">
        <v>10929.24</v>
      </c>
      <c r="I27" s="20">
        <v>25</v>
      </c>
      <c r="J27" s="24">
        <f t="shared" si="35"/>
        <v>2726.5</v>
      </c>
      <c r="K27" s="20">
        <f t="shared" si="36"/>
        <v>6744.9999999999991</v>
      </c>
      <c r="L27" s="21">
        <v>660</v>
      </c>
      <c r="M27" s="25">
        <f t="shared" si="37"/>
        <v>2888</v>
      </c>
      <c r="N27" s="20">
        <f t="shared" si="38"/>
        <v>6735.5</v>
      </c>
      <c r="O27" s="19"/>
      <c r="P27" s="20">
        <f t="shared" ref="P27:P28" si="44">SUM(J27+K27+L27+M27+N27+O27)</f>
        <v>19755</v>
      </c>
      <c r="Q27" s="20">
        <f t="shared" ref="Q27:Q28" si="45">SUM(H27+I27+J27+M27+O27)</f>
        <v>16568.739999999998</v>
      </c>
      <c r="R27" s="20">
        <f t="shared" ref="R27:R28" si="46">SUM(K27+L27+N27)</f>
        <v>14140.5</v>
      </c>
      <c r="S27" s="20">
        <f t="shared" ref="S27:S28" si="47">SUM(G27-Q27)</f>
        <v>78431.260000000009</v>
      </c>
      <c r="T27" s="23">
        <v>111</v>
      </c>
    </row>
    <row r="28" spans="1:20" s="2" customFormat="1" x14ac:dyDescent="0.2">
      <c r="A28" s="15">
        <v>17</v>
      </c>
      <c r="B28" s="10" t="s">
        <v>58</v>
      </c>
      <c r="C28" s="16" t="s">
        <v>89</v>
      </c>
      <c r="D28" s="17" t="s">
        <v>21</v>
      </c>
      <c r="E28" s="36" t="s">
        <v>33</v>
      </c>
      <c r="F28" s="18" t="s">
        <v>37</v>
      </c>
      <c r="G28" s="19">
        <v>80000</v>
      </c>
      <c r="H28" s="19">
        <v>7400.87</v>
      </c>
      <c r="I28" s="20">
        <v>25</v>
      </c>
      <c r="J28" s="24">
        <f t="shared" si="35"/>
        <v>2296</v>
      </c>
      <c r="K28" s="20">
        <f t="shared" si="36"/>
        <v>5679.9999999999991</v>
      </c>
      <c r="L28" s="21">
        <v>660</v>
      </c>
      <c r="M28" s="25">
        <f t="shared" si="37"/>
        <v>2432</v>
      </c>
      <c r="N28" s="20">
        <f t="shared" si="38"/>
        <v>5672</v>
      </c>
      <c r="O28" s="19"/>
      <c r="P28" s="20">
        <f t="shared" si="44"/>
        <v>16740</v>
      </c>
      <c r="Q28" s="20">
        <f t="shared" si="45"/>
        <v>12153.869999999999</v>
      </c>
      <c r="R28" s="20">
        <f t="shared" si="46"/>
        <v>12012</v>
      </c>
      <c r="S28" s="20">
        <f t="shared" si="47"/>
        <v>67846.13</v>
      </c>
      <c r="T28" s="23">
        <v>111</v>
      </c>
    </row>
    <row r="29" spans="1:20" s="2" customFormat="1" x14ac:dyDescent="0.2">
      <c r="A29" s="15">
        <v>18</v>
      </c>
      <c r="B29" s="37" t="s">
        <v>74</v>
      </c>
      <c r="C29" s="16" t="s">
        <v>50</v>
      </c>
      <c r="D29" s="17" t="s">
        <v>29</v>
      </c>
      <c r="E29" s="36" t="s">
        <v>33</v>
      </c>
      <c r="F29" s="18" t="s">
        <v>37</v>
      </c>
      <c r="G29" s="19">
        <v>50000</v>
      </c>
      <c r="H29" s="19">
        <v>1854</v>
      </c>
      <c r="I29" s="20">
        <v>25</v>
      </c>
      <c r="J29" s="24">
        <f>(G29*2.87%)</f>
        <v>1435</v>
      </c>
      <c r="K29" s="20">
        <f>(G29*7.1%)</f>
        <v>3549.9999999999995</v>
      </c>
      <c r="L29" s="21">
        <v>550</v>
      </c>
      <c r="M29" s="22">
        <f>(G29*3.04%)</f>
        <v>1520</v>
      </c>
      <c r="N29" s="20">
        <f>(G29*7.09%)</f>
        <v>3545.0000000000005</v>
      </c>
      <c r="O29" s="19"/>
      <c r="P29" s="20">
        <f>SUM(J29+K29+L29+M29+N29+O29)</f>
        <v>10600</v>
      </c>
      <c r="Q29" s="20">
        <f>SUM(H29+I29+J29+M29+O29)</f>
        <v>4834</v>
      </c>
      <c r="R29" s="20">
        <f>SUM(K29+L29+N29)</f>
        <v>7645</v>
      </c>
      <c r="S29" s="20">
        <f>SUM(G29-Q29)</f>
        <v>45166</v>
      </c>
      <c r="T29" s="23">
        <v>111</v>
      </c>
    </row>
    <row r="30" spans="1:20" s="2" customFormat="1" x14ac:dyDescent="0.2">
      <c r="A30" s="15">
        <v>19</v>
      </c>
      <c r="B30" s="10" t="s">
        <v>59</v>
      </c>
      <c r="C30" s="16" t="s">
        <v>50</v>
      </c>
      <c r="D30" s="17" t="s">
        <v>29</v>
      </c>
      <c r="E30" s="36" t="s">
        <v>34</v>
      </c>
      <c r="F30" s="18" t="s">
        <v>37</v>
      </c>
      <c r="G30" s="19">
        <v>70000</v>
      </c>
      <c r="H30" s="19">
        <v>5368.48</v>
      </c>
      <c r="I30" s="20">
        <v>25</v>
      </c>
      <c r="J30" s="24">
        <f t="shared" ref="J30" si="48">(G30*2.87%)</f>
        <v>2009</v>
      </c>
      <c r="K30" s="20">
        <f t="shared" ref="K30" si="49">(G30*7.1%)</f>
        <v>4970</v>
      </c>
      <c r="L30" s="21">
        <v>660</v>
      </c>
      <c r="M30" s="22">
        <f t="shared" ref="M30" si="50">(G30*3.04%)</f>
        <v>2128</v>
      </c>
      <c r="N30" s="20">
        <f t="shared" ref="N30" si="51">(G30*7.09%)</f>
        <v>4963</v>
      </c>
      <c r="O30" s="19"/>
      <c r="P30" s="20">
        <f t="shared" ref="P30" si="52">SUM(J30+K30+L30+M30+N30+O30)</f>
        <v>14730</v>
      </c>
      <c r="Q30" s="20">
        <f t="shared" ref="Q30" si="53">SUM(H30+I30+J30+M30+O30)</f>
        <v>9530.48</v>
      </c>
      <c r="R30" s="20">
        <f t="shared" ref="R30" si="54">SUM(K30+L30+N30)</f>
        <v>10593</v>
      </c>
      <c r="S30" s="20">
        <f t="shared" ref="S30" si="55">SUM(G30-Q30)</f>
        <v>60469.520000000004</v>
      </c>
      <c r="T30" s="23">
        <v>111</v>
      </c>
    </row>
    <row r="31" spans="1:20" s="2" customFormat="1" x14ac:dyDescent="0.2">
      <c r="A31" s="15">
        <v>20</v>
      </c>
      <c r="B31" s="10" t="s">
        <v>48</v>
      </c>
      <c r="C31" s="16" t="s">
        <v>50</v>
      </c>
      <c r="D31" s="17" t="s">
        <v>49</v>
      </c>
      <c r="E31" s="36" t="s">
        <v>34</v>
      </c>
      <c r="F31" s="18" t="s">
        <v>37</v>
      </c>
      <c r="G31" s="19">
        <v>60000</v>
      </c>
      <c r="H31" s="19">
        <v>3486.68</v>
      </c>
      <c r="I31" s="20">
        <v>25</v>
      </c>
      <c r="J31" s="24">
        <f t="shared" ref="J31:J34" si="56">(G31*2.87%)</f>
        <v>1722</v>
      </c>
      <c r="K31" s="20">
        <f t="shared" ref="K31:K34" si="57">(G31*7.1%)</f>
        <v>4260</v>
      </c>
      <c r="L31" s="21">
        <v>660</v>
      </c>
      <c r="M31" s="22">
        <f t="shared" ref="M31:M34" si="58">(G31*3.04%)</f>
        <v>1824</v>
      </c>
      <c r="N31" s="20">
        <f t="shared" ref="N31:N34" si="59">(G31*7.09%)</f>
        <v>4254</v>
      </c>
      <c r="O31" s="19"/>
      <c r="P31" s="20">
        <f t="shared" ref="P31:P34" si="60">SUM(J31+K31+L31+M31+N31+O31)</f>
        <v>12720</v>
      </c>
      <c r="Q31" s="20">
        <f t="shared" ref="Q31:Q34" si="61">SUM(H31+I31+J31+M31+O31)</f>
        <v>7057.68</v>
      </c>
      <c r="R31" s="20">
        <f t="shared" ref="R31:R34" si="62">SUM(K31+L31+N31)</f>
        <v>9174</v>
      </c>
      <c r="S31" s="20">
        <f t="shared" ref="S31:S34" si="63">SUM(G31-Q31)</f>
        <v>52942.32</v>
      </c>
      <c r="T31" s="23">
        <v>111</v>
      </c>
    </row>
    <row r="32" spans="1:20" s="2" customFormat="1" x14ac:dyDescent="0.2">
      <c r="A32" s="15">
        <v>21</v>
      </c>
      <c r="B32" s="10" t="s">
        <v>79</v>
      </c>
      <c r="C32" s="16" t="s">
        <v>50</v>
      </c>
      <c r="D32" s="17" t="s">
        <v>78</v>
      </c>
      <c r="E32" s="36" t="s">
        <v>34</v>
      </c>
      <c r="F32" s="18" t="s">
        <v>37</v>
      </c>
      <c r="G32" s="19">
        <v>50000</v>
      </c>
      <c r="H32" s="19">
        <v>1854</v>
      </c>
      <c r="I32" s="20">
        <v>25</v>
      </c>
      <c r="J32" s="24">
        <f>(G32*2.87%)</f>
        <v>1435</v>
      </c>
      <c r="K32" s="20">
        <f>(G32*7.1%)</f>
        <v>3549.9999999999995</v>
      </c>
      <c r="L32" s="21">
        <v>550</v>
      </c>
      <c r="M32" s="22">
        <f>(G32*3.04%)</f>
        <v>1520</v>
      </c>
      <c r="N32" s="20">
        <f>(G32*7.09%)</f>
        <v>3545.0000000000005</v>
      </c>
      <c r="O32" s="19"/>
      <c r="P32" s="20">
        <f>SUM(J32+K32+L32+M32+N32+O32)</f>
        <v>10600</v>
      </c>
      <c r="Q32" s="20">
        <f>SUM(H32+I32+J32+M32+O32)</f>
        <v>4834</v>
      </c>
      <c r="R32" s="20">
        <f>SUM(K32+L32+N32)</f>
        <v>7645</v>
      </c>
      <c r="S32" s="20">
        <f>SUM(G32-Q32)</f>
        <v>45166</v>
      </c>
      <c r="T32" s="23">
        <v>111</v>
      </c>
    </row>
    <row r="33" spans="1:20" s="2" customFormat="1" x14ac:dyDescent="0.2">
      <c r="A33" s="15">
        <v>22</v>
      </c>
      <c r="B33" s="10" t="s">
        <v>84</v>
      </c>
      <c r="C33" s="16" t="s">
        <v>50</v>
      </c>
      <c r="D33" s="17" t="s">
        <v>78</v>
      </c>
      <c r="E33" s="36" t="s">
        <v>34</v>
      </c>
      <c r="F33" s="18" t="s">
        <v>37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23</v>
      </c>
      <c r="B34" s="10" t="s">
        <v>62</v>
      </c>
      <c r="C34" s="16" t="s">
        <v>50</v>
      </c>
      <c r="D34" s="17" t="s">
        <v>63</v>
      </c>
      <c r="E34" s="36" t="s">
        <v>34</v>
      </c>
      <c r="F34" s="18" t="s">
        <v>37</v>
      </c>
      <c r="G34" s="19">
        <v>40000</v>
      </c>
      <c r="H34" s="19">
        <v>442.65</v>
      </c>
      <c r="I34" s="20">
        <v>25</v>
      </c>
      <c r="J34" s="24">
        <f t="shared" si="56"/>
        <v>1148</v>
      </c>
      <c r="K34" s="20">
        <f t="shared" si="57"/>
        <v>2839.9999999999995</v>
      </c>
      <c r="L34" s="21">
        <v>440</v>
      </c>
      <c r="M34" s="25">
        <f t="shared" si="58"/>
        <v>1216</v>
      </c>
      <c r="N34" s="20">
        <f t="shared" si="59"/>
        <v>2836</v>
      </c>
      <c r="O34" s="19"/>
      <c r="P34" s="20">
        <f t="shared" si="60"/>
        <v>8480</v>
      </c>
      <c r="Q34" s="20">
        <f t="shared" si="61"/>
        <v>2831.65</v>
      </c>
      <c r="R34" s="20">
        <f t="shared" si="62"/>
        <v>6116</v>
      </c>
      <c r="S34" s="20">
        <f t="shared" si="63"/>
        <v>37168.35</v>
      </c>
      <c r="T34" s="23">
        <v>111</v>
      </c>
    </row>
    <row r="35" spans="1:20" s="2" customFormat="1" x14ac:dyDescent="0.2">
      <c r="A35" s="15">
        <v>24</v>
      </c>
      <c r="B35" s="10" t="s">
        <v>46</v>
      </c>
      <c r="C35" s="16" t="s">
        <v>43</v>
      </c>
      <c r="D35" s="17" t="s">
        <v>47</v>
      </c>
      <c r="E35" s="36" t="s">
        <v>34</v>
      </c>
      <c r="F35" s="18" t="s">
        <v>37</v>
      </c>
      <c r="G35" s="19">
        <v>45000</v>
      </c>
      <c r="H35" s="19">
        <v>1148.33</v>
      </c>
      <c r="I35" s="20">
        <v>25</v>
      </c>
      <c r="J35" s="24">
        <f t="shared" ref="J35:J39" si="64">(G35*2.87%)</f>
        <v>1291.5</v>
      </c>
      <c r="K35" s="20">
        <f t="shared" ref="K35:K39" si="65">(G35*7.1%)</f>
        <v>3194.9999999999995</v>
      </c>
      <c r="L35" s="21">
        <v>495</v>
      </c>
      <c r="M35" s="25">
        <f t="shared" ref="M35:M39" si="66">(G35*3.04%)</f>
        <v>1368</v>
      </c>
      <c r="N35" s="20">
        <f t="shared" ref="N35:N39" si="67">(G35*7.09%)</f>
        <v>3190.5</v>
      </c>
      <c r="O35" s="19"/>
      <c r="P35" s="20">
        <f t="shared" ref="P35:P36" si="68">SUM(J35+K35+L35+M35+N35+O35)</f>
        <v>9540</v>
      </c>
      <c r="Q35" s="20">
        <f t="shared" ref="Q35:Q36" si="69">SUM(H35+I35+J35+M35+O35)</f>
        <v>3832.83</v>
      </c>
      <c r="R35" s="20">
        <f t="shared" ref="R35:R36" si="70">SUM(K35+L35+N35)</f>
        <v>6880.5</v>
      </c>
      <c r="S35" s="20">
        <f t="shared" ref="S35" si="71">SUM(G35-Q35)</f>
        <v>41167.17</v>
      </c>
      <c r="T35" s="23">
        <v>111</v>
      </c>
    </row>
    <row r="36" spans="1:20" s="2" customFormat="1" x14ac:dyDescent="0.2">
      <c r="A36" s="15">
        <v>25</v>
      </c>
      <c r="B36" s="10" t="s">
        <v>87</v>
      </c>
      <c r="C36" s="16" t="s">
        <v>88</v>
      </c>
      <c r="D36" s="17" t="s">
        <v>29</v>
      </c>
      <c r="E36" s="36" t="s">
        <v>33</v>
      </c>
      <c r="F36" s="18" t="s">
        <v>37</v>
      </c>
      <c r="G36" s="19">
        <v>35000</v>
      </c>
      <c r="H36" s="19">
        <v>0</v>
      </c>
      <c r="I36" s="20">
        <v>25</v>
      </c>
      <c r="J36" s="24">
        <f>(G36*2.87%)</f>
        <v>1004.5</v>
      </c>
      <c r="K36" s="20">
        <f>(G36*7.1%)</f>
        <v>2485</v>
      </c>
      <c r="L36" s="21">
        <v>385</v>
      </c>
      <c r="M36" s="22">
        <f>(G36*3.04%)</f>
        <v>1064</v>
      </c>
      <c r="N36" s="20">
        <f>(G36*7.09%)</f>
        <v>2481.5</v>
      </c>
      <c r="O36" s="19"/>
      <c r="P36" s="20">
        <f t="shared" si="68"/>
        <v>7420</v>
      </c>
      <c r="Q36" s="20">
        <f t="shared" si="69"/>
        <v>2093.5</v>
      </c>
      <c r="R36" s="20">
        <f t="shared" si="70"/>
        <v>5351.5</v>
      </c>
      <c r="S36" s="20">
        <f>SUM(G36-Q36)</f>
        <v>32906.5</v>
      </c>
      <c r="T36" s="23">
        <v>111</v>
      </c>
    </row>
    <row r="37" spans="1:20" s="2" customFormat="1" x14ac:dyDescent="0.2">
      <c r="A37" s="15">
        <v>26</v>
      </c>
      <c r="B37" s="10" t="s">
        <v>66</v>
      </c>
      <c r="C37" s="16" t="s">
        <v>61</v>
      </c>
      <c r="D37" s="17" t="s">
        <v>21</v>
      </c>
      <c r="E37" s="36" t="s">
        <v>34</v>
      </c>
      <c r="F37" s="18" t="s">
        <v>37</v>
      </c>
      <c r="G37" s="19">
        <v>132300</v>
      </c>
      <c r="H37" s="19">
        <v>19703.14</v>
      </c>
      <c r="I37" s="20">
        <v>25</v>
      </c>
      <c r="J37" s="24">
        <f t="shared" ref="J37" si="72">(G37*2.87%)</f>
        <v>3797.0099999999998</v>
      </c>
      <c r="K37" s="20">
        <f t="shared" ref="K37" si="73">(G37*7.1%)</f>
        <v>9393.2999999999993</v>
      </c>
      <c r="L37" s="21">
        <v>660</v>
      </c>
      <c r="M37" s="25">
        <f t="shared" ref="M37" si="74">(G37*3.04%)</f>
        <v>4021.92</v>
      </c>
      <c r="N37" s="20">
        <f t="shared" ref="N37" si="75">(G37*7.09%)</f>
        <v>9380.0700000000015</v>
      </c>
      <c r="O37" s="19"/>
      <c r="P37" s="20">
        <f t="shared" ref="P37" si="76">SUM(J37+K37+L37+M37+N37+O37)</f>
        <v>27252.300000000003</v>
      </c>
      <c r="Q37" s="20">
        <f t="shared" ref="Q37" si="77">SUM(H37+I37+J37+M37+O37)</f>
        <v>27547.07</v>
      </c>
      <c r="R37" s="20">
        <f t="shared" ref="R37" si="78">SUM(K37+L37+N37)</f>
        <v>19433.370000000003</v>
      </c>
      <c r="S37" s="20">
        <f t="shared" ref="S37" si="79">SUM(G37-Q37)</f>
        <v>104752.93</v>
      </c>
      <c r="T37" s="23">
        <v>111</v>
      </c>
    </row>
    <row r="38" spans="1:20" s="2" customFormat="1" x14ac:dyDescent="0.2">
      <c r="A38" s="15">
        <v>27</v>
      </c>
      <c r="B38" s="10" t="s">
        <v>60</v>
      </c>
      <c r="C38" s="16" t="s">
        <v>61</v>
      </c>
      <c r="D38" s="17" t="s">
        <v>42</v>
      </c>
      <c r="E38" s="36" t="s">
        <v>33</v>
      </c>
      <c r="F38" s="18" t="s">
        <v>37</v>
      </c>
      <c r="G38" s="19">
        <v>34000</v>
      </c>
      <c r="H38" s="19">
        <v>0</v>
      </c>
      <c r="I38" s="20">
        <v>25</v>
      </c>
      <c r="J38" s="24">
        <f t="shared" si="64"/>
        <v>975.8</v>
      </c>
      <c r="K38" s="20">
        <f t="shared" si="65"/>
        <v>2414</v>
      </c>
      <c r="L38" s="21">
        <v>660</v>
      </c>
      <c r="M38" s="25">
        <f t="shared" si="66"/>
        <v>1033.5999999999999</v>
      </c>
      <c r="N38" s="20">
        <f t="shared" si="67"/>
        <v>2410.6000000000004</v>
      </c>
      <c r="O38" s="19"/>
      <c r="P38" s="20">
        <f t="shared" ref="P38:P39" si="80">SUM(J38+K38+L38+M38+N38+O38)</f>
        <v>7494</v>
      </c>
      <c r="Q38" s="20">
        <f t="shared" ref="Q38:Q39" si="81">SUM(H38+I38+J38+M38+O38)</f>
        <v>2034.3999999999999</v>
      </c>
      <c r="R38" s="20">
        <f t="shared" ref="R38:R39" si="82">SUM(K38+L38+N38)</f>
        <v>5484.6</v>
      </c>
      <c r="S38" s="20">
        <f t="shared" ref="S38:S39" si="83">SUM(G38-Q38)</f>
        <v>31965.599999999999</v>
      </c>
      <c r="T38" s="23">
        <v>111</v>
      </c>
    </row>
    <row r="39" spans="1:20" s="2" customFormat="1" x14ac:dyDescent="0.2">
      <c r="A39" s="15">
        <v>28</v>
      </c>
      <c r="B39" s="10" t="s">
        <v>51</v>
      </c>
      <c r="C39" s="16" t="s">
        <v>30</v>
      </c>
      <c r="D39" s="17" t="s">
        <v>29</v>
      </c>
      <c r="E39" s="36" t="s">
        <v>34</v>
      </c>
      <c r="F39" s="18" t="s">
        <v>37</v>
      </c>
      <c r="G39" s="19">
        <v>36000</v>
      </c>
      <c r="H39" s="19">
        <v>0</v>
      </c>
      <c r="I39" s="20">
        <v>25</v>
      </c>
      <c r="J39" s="24">
        <f t="shared" si="64"/>
        <v>1033.2</v>
      </c>
      <c r="K39" s="20">
        <f t="shared" si="65"/>
        <v>2555.9999999999995</v>
      </c>
      <c r="L39" s="21">
        <v>396</v>
      </c>
      <c r="M39" s="25">
        <f t="shared" si="66"/>
        <v>1094.4000000000001</v>
      </c>
      <c r="N39" s="20">
        <f t="shared" si="67"/>
        <v>2552.4</v>
      </c>
      <c r="O39" s="19"/>
      <c r="P39" s="20">
        <f t="shared" si="80"/>
        <v>7632</v>
      </c>
      <c r="Q39" s="20">
        <f t="shared" si="81"/>
        <v>2152.6000000000004</v>
      </c>
      <c r="R39" s="20">
        <f t="shared" si="82"/>
        <v>5504.4</v>
      </c>
      <c r="S39" s="20">
        <f t="shared" si="83"/>
        <v>33847.4</v>
      </c>
      <c r="T39" s="23">
        <v>111</v>
      </c>
    </row>
    <row r="40" spans="1:20" s="2" customFormat="1" x14ac:dyDescent="0.2">
      <c r="A40" s="15">
        <v>29</v>
      </c>
      <c r="B40" s="10" t="s">
        <v>92</v>
      </c>
      <c r="C40" s="16" t="s">
        <v>93</v>
      </c>
      <c r="D40" s="17" t="s">
        <v>29</v>
      </c>
      <c r="E40" s="36" t="s">
        <v>33</v>
      </c>
      <c r="F40" s="18" t="s">
        <v>37</v>
      </c>
      <c r="G40" s="19">
        <v>50000</v>
      </c>
      <c r="H40" s="19">
        <v>1854</v>
      </c>
      <c r="I40" s="20">
        <v>25</v>
      </c>
      <c r="J40" s="24">
        <f>(G40*2.87%)</f>
        <v>1435</v>
      </c>
      <c r="K40" s="20">
        <f>(G40*7.1%)</f>
        <v>3549.9999999999995</v>
      </c>
      <c r="L40" s="21">
        <v>550</v>
      </c>
      <c r="M40" s="22">
        <f>(G40*3.04%)</f>
        <v>1520</v>
      </c>
      <c r="N40" s="20">
        <f>(G40*7.09%)</f>
        <v>3545.0000000000005</v>
      </c>
      <c r="O40" s="19"/>
      <c r="P40" s="20">
        <f>SUM(J40+K40+L40+M40+N40+O40)</f>
        <v>10600</v>
      </c>
      <c r="Q40" s="20">
        <f>SUM(H40+I40+J40+M40+O40)</f>
        <v>4834</v>
      </c>
      <c r="R40" s="20">
        <f>SUM(K40+L40+N40)</f>
        <v>7645</v>
      </c>
      <c r="S40" s="20">
        <f>SUM(G40-Q40)</f>
        <v>45166</v>
      </c>
      <c r="T40" s="23">
        <v>111</v>
      </c>
    </row>
    <row r="41" spans="1:20" x14ac:dyDescent="0.2">
      <c r="A41" s="4"/>
      <c r="B41" s="26" t="s">
        <v>14</v>
      </c>
      <c r="C41" s="27"/>
      <c r="D41" s="28"/>
      <c r="E41" s="28"/>
      <c r="F41" s="28"/>
      <c r="G41" s="29">
        <f>SUM(G12:G40)</f>
        <v>1853840</v>
      </c>
      <c r="H41" s="29">
        <v>138973.93</v>
      </c>
      <c r="I41" s="29">
        <f>SUM(I12:I40)</f>
        <v>725</v>
      </c>
      <c r="J41" s="29">
        <f>SUM(J12:J40)</f>
        <v>53205.208000000006</v>
      </c>
      <c r="K41" s="29">
        <f>SUM(K12:K40)</f>
        <v>131622.63999999998</v>
      </c>
      <c r="L41" s="29">
        <v>18689.45</v>
      </c>
      <c r="M41" s="29">
        <f>SUM(M12:M40)</f>
        <v>56356.735999999997</v>
      </c>
      <c r="N41" s="29">
        <f>SUM(N12:N40)</f>
        <v>131437.25600000002</v>
      </c>
      <c r="O41" s="29">
        <f>SUM(O12:O38)</f>
        <v>0</v>
      </c>
      <c r="P41" s="29">
        <f>SUM(P12:P38)</f>
        <v>371164.05</v>
      </c>
      <c r="Q41" s="29">
        <f>SUM(Q12:Q38)</f>
        <v>250443.06399999998</v>
      </c>
      <c r="R41" s="29">
        <f>SUM(R12:R38)</f>
        <v>266684.70599999995</v>
      </c>
      <c r="S41" s="29">
        <f>SUM(S12:S38)</f>
        <v>1517396.9360000002</v>
      </c>
      <c r="T41" s="30"/>
    </row>
    <row r="42" spans="1:20" x14ac:dyDescent="0.2">
      <c r="A42" s="4"/>
      <c r="B42" s="4"/>
      <c r="C42" s="4"/>
      <c r="D42" s="4"/>
      <c r="E42" s="4"/>
      <c r="F42" s="4"/>
      <c r="G42" s="6"/>
      <c r="H42" s="6"/>
      <c r="I42" s="7"/>
      <c r="J42" s="8"/>
      <c r="K42" s="6"/>
      <c r="L42" s="6"/>
      <c r="M42" s="8"/>
      <c r="N42" s="6"/>
      <c r="O42" s="31"/>
      <c r="P42" s="4"/>
      <c r="Q42" s="4"/>
      <c r="R42" s="4"/>
      <c r="S42" s="4"/>
      <c r="T42" s="4"/>
    </row>
    <row r="43" spans="1:20" x14ac:dyDescent="0.2">
      <c r="A43" s="4"/>
      <c r="B43" s="4"/>
      <c r="C43" s="4"/>
      <c r="D43" s="4"/>
      <c r="E43" s="4"/>
      <c r="F43" s="4"/>
      <c r="G43" s="4"/>
      <c r="H43" s="4" t="s">
        <v>15</v>
      </c>
      <c r="I43" s="4"/>
      <c r="J43" s="4"/>
      <c r="K43" s="4"/>
      <c r="L43" s="9"/>
      <c r="M43" s="4"/>
      <c r="N43" s="4"/>
      <c r="O43" s="4"/>
      <c r="P43" s="4"/>
      <c r="Q43" s="4"/>
      <c r="R43" s="4"/>
      <c r="S43" s="4"/>
      <c r="T43" s="4"/>
    </row>
    <row r="44" spans="1:20" x14ac:dyDescent="0.2">
      <c r="A44" s="4"/>
      <c r="B44" s="4"/>
      <c r="C44" s="4"/>
      <c r="D44" s="4"/>
      <c r="E44" s="4"/>
      <c r="F44" s="4"/>
      <c r="G44" s="32"/>
      <c r="H44" s="32"/>
      <c r="I44" s="32"/>
      <c r="J44" s="32"/>
      <c r="K44" s="32"/>
      <c r="L44" s="32"/>
      <c r="M44" s="32"/>
      <c r="N44" s="32"/>
      <c r="O44" s="4"/>
      <c r="P44" s="4"/>
      <c r="Q44" s="4"/>
      <c r="R44" s="4"/>
      <c r="S44" s="4"/>
      <c r="T44" s="4"/>
    </row>
    <row r="45" spans="1:20" ht="15.75" x14ac:dyDescent="0.25">
      <c r="A45" s="38" t="s">
        <v>20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ht="15.75" x14ac:dyDescent="0.25">
      <c r="A46" s="38" t="s">
        <v>40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</row>
    <row r="47" spans="1:20" ht="15.75" x14ac:dyDescent="0.25">
      <c r="A47" s="38" t="s">
        <v>39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47:T47"/>
    <mergeCell ref="A46:T46"/>
    <mergeCell ref="O10:O11"/>
    <mergeCell ref="P10:P11"/>
    <mergeCell ref="Q10:Q11"/>
    <mergeCell ref="R10:R11"/>
    <mergeCell ref="A45:T45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2026-02-25T13:08:33Z</cp:lastPrinted>
  <dcterms:created xsi:type="dcterms:W3CDTF">2013-08-23T15:59:26Z</dcterms:created>
  <dcterms:modified xsi:type="dcterms:W3CDTF">2026-02-25T13:09:06Z</dcterms:modified>
</cp:coreProperties>
</file>