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Diciembre 2025\"/>
    </mc:Choice>
  </mc:AlternateContent>
  <xr:revisionPtr revIDLastSave="0" documentId="13_ncr:1_{70B893CE-774A-474A-B439-779F09CCCB25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DICIEMBRE 2025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41" i="10" l="1"/>
  <c r="M41" i="10"/>
  <c r="K41" i="10"/>
  <c r="R41" i="10" s="1"/>
  <c r="J41" i="10"/>
  <c r="N40" i="10"/>
  <c r="M40" i="10"/>
  <c r="K40" i="10"/>
  <c r="R40" i="10" s="1"/>
  <c r="J40" i="10"/>
  <c r="Q40" i="10" l="1"/>
  <c r="S40" i="10" s="1"/>
  <c r="Q41" i="10"/>
  <c r="S41" i="10" s="1"/>
  <c r="P41" i="10"/>
  <c r="P40" i="10"/>
  <c r="J21" i="10"/>
  <c r="Q21" i="10" s="1"/>
  <c r="S21" i="10" s="1"/>
  <c r="K21" i="10"/>
  <c r="M21" i="10"/>
  <c r="N21" i="10"/>
  <c r="R21" i="10" s="1"/>
  <c r="P21" i="10" l="1"/>
  <c r="N37" i="10"/>
  <c r="M37" i="10"/>
  <c r="K37" i="10"/>
  <c r="R37" i="10" s="1"/>
  <c r="J37" i="10"/>
  <c r="Q37" i="10" l="1"/>
  <c r="S37" i="10" s="1"/>
  <c r="P37" i="10"/>
  <c r="J22" i="10"/>
  <c r="Q22" i="10" s="1"/>
  <c r="S22" i="10" s="1"/>
  <c r="K22" i="10"/>
  <c r="P22" i="10" s="1"/>
  <c r="M22" i="10"/>
  <c r="N22" i="10"/>
  <c r="R22" i="10" l="1"/>
  <c r="N34" i="10"/>
  <c r="M34" i="10"/>
  <c r="K34" i="10"/>
  <c r="R34" i="10" s="1"/>
  <c r="J34" i="10"/>
  <c r="N26" i="10"/>
  <c r="M26" i="10"/>
  <c r="K26" i="10"/>
  <c r="R26" i="10" s="1"/>
  <c r="J26" i="10"/>
  <c r="J24" i="10"/>
  <c r="K24" i="10"/>
  <c r="M24" i="10"/>
  <c r="N24" i="10"/>
  <c r="P24" i="10" l="1"/>
  <c r="Q24" i="10"/>
  <c r="S24" i="10" s="1"/>
  <c r="Q34" i="10"/>
  <c r="S34" i="10" s="1"/>
  <c r="R24" i="10"/>
  <c r="Q26" i="10"/>
  <c r="S26" i="10" s="1"/>
  <c r="P34" i="10"/>
  <c r="P26" i="10"/>
  <c r="N33" i="10"/>
  <c r="M33" i="10"/>
  <c r="K33" i="10"/>
  <c r="J33" i="10"/>
  <c r="Q33" i="10" s="1"/>
  <c r="S33" i="10" s="1"/>
  <c r="N15" i="10"/>
  <c r="M15" i="10"/>
  <c r="K15" i="10"/>
  <c r="J15" i="10"/>
  <c r="Q15" i="10" s="1"/>
  <c r="S15" i="10" s="1"/>
  <c r="N30" i="10"/>
  <c r="M30" i="10"/>
  <c r="K30" i="10"/>
  <c r="J30" i="10"/>
  <c r="Q30" i="10" s="1"/>
  <c r="S30" i="10" s="1"/>
  <c r="R15" i="10" l="1"/>
  <c r="R33" i="10"/>
  <c r="R30" i="10"/>
  <c r="P33" i="10"/>
  <c r="P15" i="10"/>
  <c r="P30" i="10"/>
  <c r="N25" i="10"/>
  <c r="M25" i="10"/>
  <c r="K25" i="10"/>
  <c r="J25" i="10"/>
  <c r="N19" i="10"/>
  <c r="M19" i="10"/>
  <c r="K19" i="10"/>
  <c r="J19" i="10"/>
  <c r="N14" i="10"/>
  <c r="M14" i="10"/>
  <c r="K14" i="10"/>
  <c r="J14" i="10"/>
  <c r="R14" i="10" l="1"/>
  <c r="R25" i="10"/>
  <c r="Q14" i="10"/>
  <c r="S14" i="10" s="1"/>
  <c r="Q25" i="10"/>
  <c r="S25" i="10" s="1"/>
  <c r="P19" i="10"/>
  <c r="R19" i="10"/>
  <c r="P25" i="10"/>
  <c r="Q19" i="10"/>
  <c r="S19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8" i="10"/>
  <c r="M18" i="10"/>
  <c r="K18" i="10"/>
  <c r="J18" i="10"/>
  <c r="N35" i="10"/>
  <c r="M35" i="10"/>
  <c r="K35" i="10"/>
  <c r="J35" i="10"/>
  <c r="R18" i="10" l="1"/>
  <c r="P35" i="10"/>
  <c r="Q18" i="10"/>
  <c r="S18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8" i="10"/>
  <c r="Q35" i="10"/>
  <c r="S35" i="10" s="1"/>
  <c r="J39" i="10"/>
  <c r="K39" i="10"/>
  <c r="M39" i="10"/>
  <c r="N39" i="10"/>
  <c r="N31" i="10"/>
  <c r="M31" i="10"/>
  <c r="K31" i="10"/>
  <c r="J31" i="10"/>
  <c r="J28" i="10"/>
  <c r="K28" i="10"/>
  <c r="M28" i="10"/>
  <c r="N28" i="10"/>
  <c r="J27" i="10"/>
  <c r="K27" i="10"/>
  <c r="M27" i="10"/>
  <c r="N27" i="10"/>
  <c r="N20" i="10"/>
  <c r="M20" i="10"/>
  <c r="K20" i="10"/>
  <c r="J20" i="10"/>
  <c r="N16" i="10"/>
  <c r="M16" i="10"/>
  <c r="K16" i="10"/>
  <c r="J16" i="10"/>
  <c r="R16" i="10" l="1"/>
  <c r="R20" i="10"/>
  <c r="Q27" i="10"/>
  <c r="S27" i="10" s="1"/>
  <c r="Q16" i="10"/>
  <c r="S16" i="10" s="1"/>
  <c r="Q20" i="10"/>
  <c r="S20" i="10" s="1"/>
  <c r="P27" i="10"/>
  <c r="Q31" i="10"/>
  <c r="S31" i="10" s="1"/>
  <c r="P28" i="10"/>
  <c r="R27" i="10"/>
  <c r="R28" i="10"/>
  <c r="R39" i="10"/>
  <c r="R31" i="10"/>
  <c r="Q39" i="10"/>
  <c r="S39" i="10" s="1"/>
  <c r="Q28" i="10"/>
  <c r="S28" i="10" s="1"/>
  <c r="P39" i="10"/>
  <c r="P31" i="10"/>
  <c r="P20" i="10"/>
  <c r="P16" i="10"/>
  <c r="N29" i="10" l="1"/>
  <c r="M29" i="10"/>
  <c r="K29" i="10"/>
  <c r="J29" i="10"/>
  <c r="Q29" i="10" l="1"/>
  <c r="S29" i="10" s="1"/>
  <c r="R29" i="10"/>
  <c r="P29" i="10"/>
  <c r="N32" i="10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2" i="10"/>
  <c r="N36" i="10" l="1"/>
  <c r="M36" i="10"/>
  <c r="K36" i="10"/>
  <c r="J36" i="10"/>
  <c r="R36" i="10" l="1"/>
  <c r="Q36" i="10"/>
  <c r="S36" i="10" s="1"/>
  <c r="P36" i="10"/>
  <c r="J23" i="10"/>
  <c r="K23" i="10"/>
  <c r="M23" i="10"/>
  <c r="N23" i="10"/>
  <c r="R23" i="10" l="1"/>
  <c r="P23" i="10"/>
  <c r="Q23" i="10"/>
  <c r="S23" i="10" s="1"/>
  <c r="I42" i="10" l="1"/>
  <c r="J42" i="10" l="1"/>
  <c r="M42" i="10"/>
  <c r="N42" i="10"/>
  <c r="K42" i="10"/>
  <c r="O42" i="10" l="1"/>
  <c r="S42" i="10" l="1"/>
  <c r="R42" i="10"/>
  <c r="P42" i="10"/>
  <c r="Q42" i="10"/>
</calcChain>
</file>

<file path=xl/sharedStrings.xml><?xml version="1.0" encoding="utf-8"?>
<sst xmlns="http://schemas.openxmlformats.org/spreadsheetml/2006/main" count="183" uniqueCount="97">
  <si>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</si>
  <si>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</si>
  <si>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</si>
  <si>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</si>
  <si>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</si>
  <si>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</si>
  <si>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</si>
  <si>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</si>
  <si>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</si>
  <si>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</si>
  <si>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</si>
  <si>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</si>
  <si>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</si>
  <si>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</si>
  <si>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</si>
  <si>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</si>
  <si>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</si>
  <si>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</si>
  <si>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</si>
  <si>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</si>
  <si>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</si>
  <si>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</si>
  <si>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</si>
  <si>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</si>
  <si>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</si>
  <si>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</si>
  <si>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</si>
  <si>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</si>
  <si>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</si>
  <si>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</si>
  <si>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</si>
  <si>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</si>
  <si>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</si>
  <si>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</si>
  <si>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</si>
  <si>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</si>
  <si>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</si>
  <si>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</si>
  <si>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</si>
  <si>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</si>
  <si>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</si>
  <si>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</si>
  <si>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</si>
  <si>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</si>
  <si>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</si>
  <si>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</si>
  <si>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</si>
  <si>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</si>
  <si>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</si>
  <si>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</si>
  <si>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</si>
  <si>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</si>
  <si>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</si>
  <si>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</si>
  <si>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</si>
  <si>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</si>
  <si>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</si>
  <si>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</si>
  <si>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</si>
  <si>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</si>
  <si>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</si>
  <si>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</si>
  <si>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</si>
  <si>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</si>
  <si>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</si>
  <si>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</si>
  <si>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</si>
  <si>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</si>
  <si>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</si>
  <si>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</si>
  <si>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</si>
  <si>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</si>
  <si>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</si>
  <si>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</si>
  <si>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</si>
  <si>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</si>
  <si>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</si>
  <si>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</si>
  <si>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</si>
  <si>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</si>
  <si>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</si>
  <si>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</si>
  <si>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</si>
  <si>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</si>
  <si>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</si>
  <si>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</si>
  <si>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</si>
  <si>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</si>
  <si>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</si>
  <si>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</si>
  <si>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</si>
  <si>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</si>
  <si>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</si>
  <si>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VALENZUELA FERNANDEZ, JOEL</t>
  </si>
  <si>
    <t>REGIONAL SUR BARAHONA</t>
  </si>
  <si>
    <t>Correspondiente al mes de diciembre del año 2025</t>
  </si>
  <si>
    <t>Fecha: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</si>
</sst>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5"/>
  <sheetViews>
    <sheetView tabSelected="1" topLeftCell="A31" zoomScale="145" zoomScaleNormal="145" workbookViewId="0">
      <selection activeCell="C54" sqref="C54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36" t="s">
        <v>17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x14ac:dyDescent="0.2">
      <c r="A5" s="36" t="s">
        <v>36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x14ac:dyDescent="0.2">
      <c r="A6" s="36" t="s">
        <v>95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96</v>
      </c>
      <c r="T8" s="3"/>
    </row>
    <row r="9" spans="1:20" ht="18.75" customHeight="1" x14ac:dyDescent="0.2">
      <c r="A9" s="37" t="s">
        <v>0</v>
      </c>
      <c r="B9" s="39" t="s">
        <v>1</v>
      </c>
      <c r="C9" s="39" t="s">
        <v>5</v>
      </c>
      <c r="D9" s="39" t="s">
        <v>6</v>
      </c>
      <c r="E9" s="31"/>
      <c r="F9" s="10"/>
      <c r="G9" s="41" t="s">
        <v>24</v>
      </c>
      <c r="H9" s="43" t="s">
        <v>2</v>
      </c>
      <c r="I9" s="43" t="s">
        <v>25</v>
      </c>
      <c r="J9" s="45" t="s">
        <v>3</v>
      </c>
      <c r="K9" s="45"/>
      <c r="L9" s="45"/>
      <c r="M9" s="45"/>
      <c r="N9" s="45"/>
      <c r="O9" s="45"/>
      <c r="P9" s="46"/>
      <c r="Q9" s="47" t="s">
        <v>4</v>
      </c>
      <c r="R9" s="48"/>
      <c r="S9" s="49" t="s">
        <v>41</v>
      </c>
      <c r="T9" s="51" t="s">
        <v>18</v>
      </c>
    </row>
    <row r="10" spans="1:20" ht="19.5" customHeight="1" x14ac:dyDescent="0.2">
      <c r="A10" s="38"/>
      <c r="B10" s="40"/>
      <c r="C10" s="40"/>
      <c r="D10" s="40"/>
      <c r="E10" s="32" t="s">
        <v>32</v>
      </c>
      <c r="F10" s="11" t="s">
        <v>19</v>
      </c>
      <c r="G10" s="42"/>
      <c r="H10" s="44"/>
      <c r="I10" s="44"/>
      <c r="J10" s="53" t="s">
        <v>7</v>
      </c>
      <c r="K10" s="53"/>
      <c r="L10" s="44" t="s">
        <v>16</v>
      </c>
      <c r="M10" s="54" t="s">
        <v>8</v>
      </c>
      <c r="N10" s="53"/>
      <c r="O10" s="56" t="s">
        <v>9</v>
      </c>
      <c r="P10" s="58" t="s">
        <v>26</v>
      </c>
      <c r="Q10" s="59" t="s">
        <v>27</v>
      </c>
      <c r="R10" s="59" t="s">
        <v>28</v>
      </c>
      <c r="S10" s="50"/>
      <c r="T10" s="52"/>
    </row>
    <row r="11" spans="1:20" ht="22.5" x14ac:dyDescent="0.2">
      <c r="A11" s="38"/>
      <c r="B11" s="40"/>
      <c r="C11" s="61"/>
      <c r="D11" s="61"/>
      <c r="E11" s="33"/>
      <c r="F11" s="11"/>
      <c r="G11" s="42"/>
      <c r="H11" s="44"/>
      <c r="I11" s="44"/>
      <c r="J11" s="12" t="s">
        <v>10</v>
      </c>
      <c r="K11" s="13" t="s">
        <v>11</v>
      </c>
      <c r="L11" s="44"/>
      <c r="M11" s="12" t="s">
        <v>12</v>
      </c>
      <c r="N11" s="13" t="s">
        <v>13</v>
      </c>
      <c r="O11" s="57"/>
      <c r="P11" s="58"/>
      <c r="Q11" s="60"/>
      <c r="R11" s="60"/>
      <c r="S11" s="50"/>
      <c r="T11" s="52"/>
    </row>
    <row r="12" spans="1:20" x14ac:dyDescent="0.2">
      <c r="A12" s="14">
        <v>1</v>
      </c>
      <c r="B12" s="9" t="s">
        <v>22</v>
      </c>
      <c r="C12" s="15" t="s">
        <v>23</v>
      </c>
      <c r="D12" s="16" t="s">
        <v>38</v>
      </c>
      <c r="E12" s="34" t="s">
        <v>33</v>
      </c>
      <c r="F12" s="17" t="s">
        <v>37</v>
      </c>
      <c r="G12" s="18">
        <v>75000</v>
      </c>
      <c r="H12" s="18">
        <v>6309.38</v>
      </c>
      <c r="I12" s="19">
        <v>25</v>
      </c>
      <c r="J12" s="23">
        <f t="shared" ref="J12:J15" si="0">(G12*2.87%)</f>
        <v>2152.5</v>
      </c>
      <c r="K12" s="19">
        <f t="shared" ref="K12:K15" si="1">(G12*7.1%)</f>
        <v>5324.9999999999991</v>
      </c>
      <c r="L12" s="20">
        <v>660</v>
      </c>
      <c r="M12" s="21">
        <f t="shared" ref="M12:M15" si="2">(G12*3.04%)</f>
        <v>2280</v>
      </c>
      <c r="N12" s="19">
        <f t="shared" ref="N12:N15" si="3">(G12*7.09%)</f>
        <v>5317.5</v>
      </c>
      <c r="O12" s="18"/>
      <c r="P12" s="19">
        <f t="shared" ref="P12" si="4">SUM(J12+K12+L12+M12+N12+O12)</f>
        <v>15735</v>
      </c>
      <c r="Q12" s="19">
        <f t="shared" ref="Q12:Q15" si="5">SUM(H12+I12+J12+M12+O12)</f>
        <v>10766.880000000001</v>
      </c>
      <c r="R12" s="19">
        <f t="shared" ref="R12:R15" si="6">SUM(K12+L12+N12)</f>
        <v>11302.5</v>
      </c>
      <c r="S12" s="19">
        <f t="shared" ref="S12:S15" si="7">SUM(G12-Q12)</f>
        <v>64233.119999999995</v>
      </c>
      <c r="T12" s="22">
        <v>111</v>
      </c>
    </row>
    <row r="13" spans="1:20" x14ac:dyDescent="0.2">
      <c r="A13" s="14">
        <v>2</v>
      </c>
      <c r="B13" s="9" t="s">
        <v>70</v>
      </c>
      <c r="C13" s="15" t="s">
        <v>23</v>
      </c>
      <c r="D13" s="16" t="s">
        <v>21</v>
      </c>
      <c r="E13" s="34" t="s">
        <v>33</v>
      </c>
      <c r="F13" s="17" t="s">
        <v>37</v>
      </c>
      <c r="G13" s="18">
        <v>110250</v>
      </c>
      <c r="H13" s="18">
        <v>14516.42</v>
      </c>
      <c r="I13" s="19">
        <v>25</v>
      </c>
      <c r="J13" s="23">
        <f t="shared" si="0"/>
        <v>3164.1750000000002</v>
      </c>
      <c r="K13" s="19">
        <f t="shared" si="1"/>
        <v>7827.7499999999991</v>
      </c>
      <c r="L13" s="20">
        <v>660</v>
      </c>
      <c r="M13" s="21">
        <f t="shared" si="2"/>
        <v>3351.6</v>
      </c>
      <c r="N13" s="19">
        <f t="shared" si="3"/>
        <v>7816.7250000000004</v>
      </c>
      <c r="O13" s="18"/>
      <c r="P13" s="19">
        <f t="shared" ref="P13:P15" si="8">SUM(J13+K13+L13+M13+N13+O13)</f>
        <v>22820.25</v>
      </c>
      <c r="Q13" s="19">
        <f t="shared" si="5"/>
        <v>21057.195</v>
      </c>
      <c r="R13" s="19">
        <f t="shared" si="6"/>
        <v>16304.475</v>
      </c>
      <c r="S13" s="19">
        <f t="shared" si="7"/>
        <v>89192.804999999993</v>
      </c>
      <c r="T13" s="22">
        <v>111</v>
      </c>
    </row>
    <row r="14" spans="1:20" x14ac:dyDescent="0.2">
      <c r="A14" s="14">
        <v>3</v>
      </c>
      <c r="B14" s="9" t="s">
        <v>69</v>
      </c>
      <c r="C14" s="15" t="s">
        <v>23</v>
      </c>
      <c r="D14" s="16" t="s">
        <v>42</v>
      </c>
      <c r="E14" s="34" t="s">
        <v>33</v>
      </c>
      <c r="F14" s="17" t="s">
        <v>37</v>
      </c>
      <c r="G14" s="18">
        <v>39000</v>
      </c>
      <c r="H14" s="18">
        <v>301.52</v>
      </c>
      <c r="I14" s="19">
        <v>25</v>
      </c>
      <c r="J14" s="23">
        <f t="shared" si="0"/>
        <v>1119.3</v>
      </c>
      <c r="K14" s="19">
        <f t="shared" si="1"/>
        <v>2768.9999999999995</v>
      </c>
      <c r="L14" s="20">
        <v>660</v>
      </c>
      <c r="M14" s="21">
        <f t="shared" si="2"/>
        <v>1185.5999999999999</v>
      </c>
      <c r="N14" s="19">
        <f t="shared" si="3"/>
        <v>2765.1000000000004</v>
      </c>
      <c r="O14" s="18"/>
      <c r="P14" s="19">
        <f t="shared" si="8"/>
        <v>8499</v>
      </c>
      <c r="Q14" s="19">
        <f t="shared" si="5"/>
        <v>2631.42</v>
      </c>
      <c r="R14" s="19">
        <f t="shared" si="6"/>
        <v>6194.1</v>
      </c>
      <c r="S14" s="19">
        <f t="shared" si="7"/>
        <v>36368.58</v>
      </c>
      <c r="T14" s="22">
        <v>111</v>
      </c>
    </row>
    <row r="15" spans="1:20" x14ac:dyDescent="0.2">
      <c r="A15" s="14">
        <v>4</v>
      </c>
      <c r="B15" s="9" t="s">
        <v>77</v>
      </c>
      <c r="C15" s="15" t="s">
        <v>23</v>
      </c>
      <c r="D15" s="16" t="s">
        <v>78</v>
      </c>
      <c r="E15" s="34" t="s">
        <v>33</v>
      </c>
      <c r="F15" s="17" t="s">
        <v>37</v>
      </c>
      <c r="G15" s="18">
        <v>35000</v>
      </c>
      <c r="H15" s="18">
        <v>0</v>
      </c>
      <c r="I15" s="19">
        <v>25</v>
      </c>
      <c r="J15" s="23">
        <f t="shared" si="0"/>
        <v>1004.5</v>
      </c>
      <c r="K15" s="19">
        <f t="shared" si="1"/>
        <v>2485</v>
      </c>
      <c r="L15" s="20">
        <v>385</v>
      </c>
      <c r="M15" s="21">
        <f t="shared" si="2"/>
        <v>1064</v>
      </c>
      <c r="N15" s="19">
        <f t="shared" si="3"/>
        <v>2481.5</v>
      </c>
      <c r="O15" s="18"/>
      <c r="P15" s="19">
        <f t="shared" si="8"/>
        <v>7420</v>
      </c>
      <c r="Q15" s="19">
        <f t="shared" si="5"/>
        <v>2093.5</v>
      </c>
      <c r="R15" s="19">
        <f t="shared" si="6"/>
        <v>5351.5</v>
      </c>
      <c r="S15" s="19">
        <f t="shared" si="7"/>
        <v>32906.5</v>
      </c>
      <c r="T15" s="22">
        <v>111</v>
      </c>
    </row>
    <row r="16" spans="1:20" x14ac:dyDescent="0.2">
      <c r="A16" s="14">
        <v>5</v>
      </c>
      <c r="B16" s="9" t="s">
        <v>53</v>
      </c>
      <c r="C16" s="15" t="s">
        <v>54</v>
      </c>
      <c r="D16" s="16" t="s">
        <v>55</v>
      </c>
      <c r="E16" s="34" t="s">
        <v>33</v>
      </c>
      <c r="F16" s="17" t="s">
        <v>37</v>
      </c>
      <c r="G16" s="18">
        <v>39000</v>
      </c>
      <c r="H16" s="18">
        <v>301.52</v>
      </c>
      <c r="I16" s="19">
        <v>25</v>
      </c>
      <c r="J16" s="23">
        <f t="shared" ref="J16:J19" si="9">(G16*2.87%)</f>
        <v>1119.3</v>
      </c>
      <c r="K16" s="19">
        <f t="shared" ref="K16:K19" si="10">(G16*7.1%)</f>
        <v>2768.9999999999995</v>
      </c>
      <c r="L16" s="20">
        <v>660</v>
      </c>
      <c r="M16" s="21">
        <f t="shared" ref="M16:M19" si="11">(G16*3.04%)</f>
        <v>1185.5999999999999</v>
      </c>
      <c r="N16" s="19">
        <f t="shared" ref="N16:N19" si="12">(G16*7.09%)</f>
        <v>2765.1000000000004</v>
      </c>
      <c r="O16" s="18"/>
      <c r="P16" s="19">
        <f t="shared" ref="P16:P18" si="13">SUM(J16+K16+L16+M16+N16+O16)</f>
        <v>8499</v>
      </c>
      <c r="Q16" s="19">
        <f t="shared" ref="Q16:Q19" si="14">SUM(H16+I16+J16+M16+O16)</f>
        <v>2631.42</v>
      </c>
      <c r="R16" s="19">
        <f t="shared" ref="R16:R19" si="15">SUM(K16+L16+N16)</f>
        <v>6194.1</v>
      </c>
      <c r="S16" s="19">
        <f t="shared" ref="S16:S19" si="16">SUM(G16-Q16)</f>
        <v>36368.58</v>
      </c>
      <c r="T16" s="22">
        <v>111</v>
      </c>
    </row>
    <row r="17" spans="1:20" x14ac:dyDescent="0.2">
      <c r="A17" s="14">
        <v>6</v>
      </c>
      <c r="B17" s="9" t="s">
        <v>68</v>
      </c>
      <c r="C17" s="15" t="s">
        <v>54</v>
      </c>
      <c r="D17" s="16" t="s">
        <v>55</v>
      </c>
      <c r="E17" s="34" t="s">
        <v>34</v>
      </c>
      <c r="F17" s="17" t="s">
        <v>37</v>
      </c>
      <c r="G17" s="18">
        <v>39690</v>
      </c>
      <c r="H17" s="18">
        <v>398.9</v>
      </c>
      <c r="I17" s="19">
        <v>25</v>
      </c>
      <c r="J17" s="23">
        <f t="shared" ref="J17" si="17">(G17*2.87%)</f>
        <v>1139.1030000000001</v>
      </c>
      <c r="K17" s="19">
        <f t="shared" ref="K17" si="18">(G17*7.1%)</f>
        <v>2817.99</v>
      </c>
      <c r="L17" s="20">
        <v>660</v>
      </c>
      <c r="M17" s="21">
        <f t="shared" ref="M17" si="19">(G17*3.04%)</f>
        <v>1206.576</v>
      </c>
      <c r="N17" s="19">
        <f t="shared" ref="N17" si="20">(G17*7.09%)</f>
        <v>2814.0210000000002</v>
      </c>
      <c r="O17" s="18"/>
      <c r="P17" s="19">
        <f t="shared" ref="P17" si="21">SUM(J17+K17+L17+M17+N17+O17)</f>
        <v>8637.69</v>
      </c>
      <c r="Q17" s="19">
        <f t="shared" ref="Q17" si="22">SUM(H17+I17+J17+M17+O17)</f>
        <v>2769.5790000000002</v>
      </c>
      <c r="R17" s="19">
        <f t="shared" ref="R17" si="23">SUM(K17+L17+N17)</f>
        <v>6292.0110000000004</v>
      </c>
      <c r="S17" s="19">
        <f t="shared" ref="S17" si="24">SUM(G17-Q17)</f>
        <v>36920.421000000002</v>
      </c>
      <c r="T17" s="22">
        <v>111</v>
      </c>
    </row>
    <row r="18" spans="1:20" x14ac:dyDescent="0.2">
      <c r="A18" s="14">
        <v>7</v>
      </c>
      <c r="B18" s="9" t="s">
        <v>65</v>
      </c>
      <c r="C18" s="15" t="s">
        <v>66</v>
      </c>
      <c r="D18" s="16" t="s">
        <v>42</v>
      </c>
      <c r="E18" s="34" t="s">
        <v>33</v>
      </c>
      <c r="F18" s="17" t="s">
        <v>37</v>
      </c>
      <c r="G18" s="18">
        <v>42000</v>
      </c>
      <c r="H18" s="18">
        <v>724.92</v>
      </c>
      <c r="I18" s="19">
        <v>25</v>
      </c>
      <c r="J18" s="23">
        <f t="shared" si="9"/>
        <v>1205.4000000000001</v>
      </c>
      <c r="K18" s="19">
        <f t="shared" si="10"/>
        <v>2981.9999999999995</v>
      </c>
      <c r="L18" s="20">
        <v>660</v>
      </c>
      <c r="M18" s="21">
        <f t="shared" si="11"/>
        <v>1276.8</v>
      </c>
      <c r="N18" s="19">
        <f t="shared" si="12"/>
        <v>2977.8</v>
      </c>
      <c r="O18" s="18"/>
      <c r="P18" s="19">
        <f t="shared" si="13"/>
        <v>9102</v>
      </c>
      <c r="Q18" s="19">
        <f t="shared" si="14"/>
        <v>3232.12</v>
      </c>
      <c r="R18" s="19">
        <f t="shared" si="15"/>
        <v>6619.7999999999993</v>
      </c>
      <c r="S18" s="19">
        <f t="shared" si="16"/>
        <v>38767.879999999997</v>
      </c>
      <c r="T18" s="22">
        <v>111</v>
      </c>
    </row>
    <row r="19" spans="1:20" x14ac:dyDescent="0.2">
      <c r="A19" s="14">
        <v>8</v>
      </c>
      <c r="B19" s="9" t="s">
        <v>71</v>
      </c>
      <c r="C19" s="15" t="s">
        <v>66</v>
      </c>
      <c r="D19" s="16" t="s">
        <v>72</v>
      </c>
      <c r="E19" s="34" t="s">
        <v>33</v>
      </c>
      <c r="F19" s="17" t="s">
        <v>37</v>
      </c>
      <c r="G19" s="18">
        <v>45000</v>
      </c>
      <c r="H19" s="18">
        <v>1148.33</v>
      </c>
      <c r="I19" s="19">
        <v>25</v>
      </c>
      <c r="J19" s="23">
        <f t="shared" si="9"/>
        <v>1291.5</v>
      </c>
      <c r="K19" s="19">
        <f t="shared" si="10"/>
        <v>3194.9999999999995</v>
      </c>
      <c r="L19" s="20">
        <v>495</v>
      </c>
      <c r="M19" s="24">
        <f t="shared" si="11"/>
        <v>1368</v>
      </c>
      <c r="N19" s="19">
        <f t="shared" si="12"/>
        <v>3190.5</v>
      </c>
      <c r="O19" s="18"/>
      <c r="P19" s="19">
        <f t="shared" ref="P19" si="25">SUM(J19+K19+L19+M19+N19+O19)</f>
        <v>9540</v>
      </c>
      <c r="Q19" s="19">
        <f t="shared" si="14"/>
        <v>3832.83</v>
      </c>
      <c r="R19" s="19">
        <f t="shared" si="15"/>
        <v>6880.5</v>
      </c>
      <c r="S19" s="19">
        <f t="shared" si="16"/>
        <v>41167.17</v>
      </c>
      <c r="T19" s="22">
        <v>111</v>
      </c>
    </row>
    <row r="20" spans="1:20" x14ac:dyDescent="0.2">
      <c r="A20" s="14">
        <v>9</v>
      </c>
      <c r="B20" s="9" t="s">
        <v>56</v>
      </c>
      <c r="C20" s="15" t="s">
        <v>31</v>
      </c>
      <c r="D20" s="16" t="s">
        <v>21</v>
      </c>
      <c r="E20" s="34" t="s">
        <v>33</v>
      </c>
      <c r="F20" s="17" t="s">
        <v>37</v>
      </c>
      <c r="G20" s="18">
        <v>110250</v>
      </c>
      <c r="H20" s="18">
        <v>14516.42</v>
      </c>
      <c r="I20" s="19">
        <v>25</v>
      </c>
      <c r="J20" s="23">
        <f t="shared" ref="J20:J21" si="26">(G20*2.87%)</f>
        <v>3164.1750000000002</v>
      </c>
      <c r="K20" s="19">
        <f t="shared" ref="K20:K21" si="27">(G20*7.1%)</f>
        <v>7827.7499999999991</v>
      </c>
      <c r="L20" s="20">
        <v>660</v>
      </c>
      <c r="M20" s="21">
        <f t="shared" ref="M20:M21" si="28">(G20*3.04%)</f>
        <v>3351.6</v>
      </c>
      <c r="N20" s="19">
        <f t="shared" ref="N20:N21" si="29">(G20*7.09%)</f>
        <v>7816.7250000000004</v>
      </c>
      <c r="O20" s="18"/>
      <c r="P20" s="19">
        <f t="shared" ref="P20:P21" si="30">SUM(J20+K20+L20+M20+N20+O20)</f>
        <v>22820.25</v>
      </c>
      <c r="Q20" s="19">
        <f t="shared" ref="Q20:Q21" si="31">SUM(H20+I20+J20+M20+O20)</f>
        <v>21057.195</v>
      </c>
      <c r="R20" s="19">
        <f t="shared" ref="R20:R21" si="32">SUM(K20+L20+N20)</f>
        <v>16304.475</v>
      </c>
      <c r="S20" s="19">
        <f t="shared" ref="S20" si="33">SUM(G20-Q20)</f>
        <v>89192.804999999993</v>
      </c>
      <c r="T20" s="22">
        <v>111</v>
      </c>
    </row>
    <row r="21" spans="1:20" x14ac:dyDescent="0.2">
      <c r="A21" s="14">
        <v>10</v>
      </c>
      <c r="B21" s="9" t="s">
        <v>91</v>
      </c>
      <c r="C21" s="15" t="s">
        <v>92</v>
      </c>
      <c r="D21" s="16" t="s">
        <v>21</v>
      </c>
      <c r="E21" s="34" t="s">
        <v>33</v>
      </c>
      <c r="F21" s="17" t="s">
        <v>37</v>
      </c>
      <c r="G21" s="18">
        <v>82000</v>
      </c>
      <c r="H21" s="18">
        <v>7871.32</v>
      </c>
      <c r="I21" s="19">
        <v>25</v>
      </c>
      <c r="J21" s="23">
        <f t="shared" si="26"/>
        <v>2353.4</v>
      </c>
      <c r="K21" s="19">
        <f t="shared" si="27"/>
        <v>5821.9999999999991</v>
      </c>
      <c r="L21" s="20">
        <v>660</v>
      </c>
      <c r="M21" s="21">
        <f t="shared" si="28"/>
        <v>2492.8000000000002</v>
      </c>
      <c r="N21" s="19">
        <f t="shared" si="29"/>
        <v>5813.8</v>
      </c>
      <c r="O21" s="18"/>
      <c r="P21" s="19">
        <f t="shared" si="30"/>
        <v>17142</v>
      </c>
      <c r="Q21" s="19">
        <f t="shared" si="31"/>
        <v>12742.52</v>
      </c>
      <c r="R21" s="19">
        <f t="shared" si="32"/>
        <v>12295.8</v>
      </c>
      <c r="S21" s="19">
        <f t="shared" ref="S21" si="34">SUM(G21-Q21)</f>
        <v>69257.48</v>
      </c>
      <c r="T21" s="22">
        <v>111</v>
      </c>
    </row>
    <row r="22" spans="1:20" x14ac:dyDescent="0.2">
      <c r="A22" s="14">
        <v>11</v>
      </c>
      <c r="B22" s="9" t="s">
        <v>86</v>
      </c>
      <c r="C22" s="15" t="s">
        <v>87</v>
      </c>
      <c r="D22" s="16" t="s">
        <v>21</v>
      </c>
      <c r="E22" s="34" t="s">
        <v>33</v>
      </c>
      <c r="F22" s="17" t="s">
        <v>37</v>
      </c>
      <c r="G22" s="18">
        <v>110000</v>
      </c>
      <c r="H22" s="18">
        <v>14457.62</v>
      </c>
      <c r="I22" s="19">
        <v>25</v>
      </c>
      <c r="J22" s="23">
        <f>(G22*2.87%)</f>
        <v>3157</v>
      </c>
      <c r="K22" s="19">
        <f>(G22*7.1%)</f>
        <v>7809.9999999999991</v>
      </c>
      <c r="L22" s="20">
        <v>593.21</v>
      </c>
      <c r="M22" s="21">
        <f>(G22*3.04%)</f>
        <v>3344</v>
      </c>
      <c r="N22" s="19">
        <f>(G22*7.09%)</f>
        <v>7799.0000000000009</v>
      </c>
      <c r="O22" s="18"/>
      <c r="P22" s="19">
        <f>SUM(J22+K22+L22+M22+N22+O22)</f>
        <v>22703.21</v>
      </c>
      <c r="Q22" s="19">
        <f>SUM(H22+I22+J22+M22+O22)</f>
        <v>20983.620000000003</v>
      </c>
      <c r="R22" s="19">
        <f>SUM(K22+L22+N22)</f>
        <v>16202.21</v>
      </c>
      <c r="S22" s="19">
        <f>SUM(G22-Q22)</f>
        <v>89016.38</v>
      </c>
      <c r="T22" s="22">
        <v>111</v>
      </c>
    </row>
    <row r="23" spans="1:20" x14ac:dyDescent="0.2">
      <c r="A23" s="14">
        <v>12</v>
      </c>
      <c r="B23" s="9" t="s">
        <v>44</v>
      </c>
      <c r="C23" s="15" t="s">
        <v>45</v>
      </c>
      <c r="D23" s="16" t="s">
        <v>35</v>
      </c>
      <c r="E23" s="34" t="s">
        <v>34</v>
      </c>
      <c r="F23" s="17" t="s">
        <v>37</v>
      </c>
      <c r="G23" s="18">
        <v>35000</v>
      </c>
      <c r="H23" s="18">
        <v>0</v>
      </c>
      <c r="I23" s="19">
        <v>25</v>
      </c>
      <c r="J23" s="23">
        <f t="shared" ref="J23:J28" si="35">(G23*2.87%)</f>
        <v>1004.5</v>
      </c>
      <c r="K23" s="19">
        <f t="shared" ref="K23:K28" si="36">(G23*7.1%)</f>
        <v>2485</v>
      </c>
      <c r="L23" s="20">
        <v>385</v>
      </c>
      <c r="M23" s="21">
        <f t="shared" ref="M23:M28" si="37">(G23*3.04%)</f>
        <v>1064</v>
      </c>
      <c r="N23" s="19">
        <f t="shared" ref="N23:N28" si="38">(G23*7.09%)</f>
        <v>2481.5</v>
      </c>
      <c r="O23" s="18"/>
      <c r="P23" s="19">
        <f t="shared" ref="P23:P24" si="39">SUM(J23+K23+L23+M23+N23+O23)</f>
        <v>7420</v>
      </c>
      <c r="Q23" s="19">
        <f t="shared" ref="Q23:Q26" si="40">SUM(H23+I23+J23+M23+O23)</f>
        <v>2093.5</v>
      </c>
      <c r="R23" s="19">
        <f t="shared" ref="R23:R26" si="41">SUM(K23+L23+N23)</f>
        <v>5351.5</v>
      </c>
      <c r="S23" s="19">
        <f t="shared" ref="S23:S26" si="42">SUM(G23-Q23)</f>
        <v>32906.5</v>
      </c>
      <c r="T23" s="22">
        <v>111</v>
      </c>
    </row>
    <row r="24" spans="1:20" x14ac:dyDescent="0.2">
      <c r="A24" s="14">
        <v>13</v>
      </c>
      <c r="B24" s="9" t="s">
        <v>81</v>
      </c>
      <c r="C24" s="15" t="s">
        <v>76</v>
      </c>
      <c r="D24" s="16" t="s">
        <v>82</v>
      </c>
      <c r="E24" s="34" t="s">
        <v>33</v>
      </c>
      <c r="F24" s="17" t="s">
        <v>37</v>
      </c>
      <c r="G24" s="18">
        <v>154350</v>
      </c>
      <c r="H24" s="18">
        <v>24889.85</v>
      </c>
      <c r="I24" s="19">
        <v>25</v>
      </c>
      <c r="J24" s="23">
        <f t="shared" si="35"/>
        <v>4429.8450000000003</v>
      </c>
      <c r="K24" s="19">
        <f t="shared" si="36"/>
        <v>10958.849999999999</v>
      </c>
      <c r="L24" s="20">
        <v>660</v>
      </c>
      <c r="M24" s="21">
        <f t="shared" si="37"/>
        <v>4692.24</v>
      </c>
      <c r="N24" s="19">
        <f t="shared" si="38"/>
        <v>10943.415000000001</v>
      </c>
      <c r="O24" s="18"/>
      <c r="P24" s="19">
        <f t="shared" si="39"/>
        <v>31684.35</v>
      </c>
      <c r="Q24" s="19">
        <f t="shared" si="40"/>
        <v>34036.934999999998</v>
      </c>
      <c r="R24" s="19">
        <f t="shared" si="41"/>
        <v>22562.264999999999</v>
      </c>
      <c r="S24" s="19">
        <f t="shared" si="42"/>
        <v>120313.065</v>
      </c>
      <c r="T24" s="22">
        <v>111</v>
      </c>
    </row>
    <row r="25" spans="1:20" x14ac:dyDescent="0.2">
      <c r="A25" s="14">
        <v>14</v>
      </c>
      <c r="B25" s="9" t="s">
        <v>73</v>
      </c>
      <c r="C25" s="15" t="s">
        <v>76</v>
      </c>
      <c r="D25" s="16" t="s">
        <v>74</v>
      </c>
      <c r="E25" s="34" t="s">
        <v>33</v>
      </c>
      <c r="F25" s="17" t="s">
        <v>37</v>
      </c>
      <c r="G25" s="18">
        <v>70000</v>
      </c>
      <c r="H25" s="18">
        <v>5368.48</v>
      </c>
      <c r="I25" s="19">
        <v>25</v>
      </c>
      <c r="J25" s="23">
        <f t="shared" si="35"/>
        <v>2009</v>
      </c>
      <c r="K25" s="19">
        <f t="shared" si="36"/>
        <v>4970</v>
      </c>
      <c r="L25" s="20">
        <v>660</v>
      </c>
      <c r="M25" s="21">
        <f t="shared" si="37"/>
        <v>2128</v>
      </c>
      <c r="N25" s="19">
        <f t="shared" si="38"/>
        <v>4963</v>
      </c>
      <c r="O25" s="18"/>
      <c r="P25" s="19">
        <f t="shared" ref="P25:P26" si="43">SUM(J25+K25+L25+M25+N25+O25)</f>
        <v>14730</v>
      </c>
      <c r="Q25" s="19">
        <f t="shared" si="40"/>
        <v>9530.48</v>
      </c>
      <c r="R25" s="19">
        <f t="shared" si="41"/>
        <v>10593</v>
      </c>
      <c r="S25" s="19">
        <f t="shared" si="42"/>
        <v>60469.520000000004</v>
      </c>
      <c r="T25" s="22">
        <v>111</v>
      </c>
    </row>
    <row r="26" spans="1:20" x14ac:dyDescent="0.2">
      <c r="A26" s="14">
        <v>15</v>
      </c>
      <c r="B26" s="9" t="s">
        <v>83</v>
      </c>
      <c r="C26" s="15" t="s">
        <v>84</v>
      </c>
      <c r="D26" s="16" t="s">
        <v>42</v>
      </c>
      <c r="E26" s="34" t="s">
        <v>33</v>
      </c>
      <c r="F26" s="17" t="s">
        <v>37</v>
      </c>
      <c r="G26" s="18">
        <v>40000</v>
      </c>
      <c r="H26" s="18">
        <v>442.65</v>
      </c>
      <c r="I26" s="19">
        <v>25</v>
      </c>
      <c r="J26" s="23">
        <f t="shared" si="35"/>
        <v>1148</v>
      </c>
      <c r="K26" s="19">
        <f t="shared" si="36"/>
        <v>2839.9999999999995</v>
      </c>
      <c r="L26" s="20">
        <v>440</v>
      </c>
      <c r="M26" s="24">
        <f t="shared" si="37"/>
        <v>1216</v>
      </c>
      <c r="N26" s="19">
        <f t="shared" si="38"/>
        <v>2836</v>
      </c>
      <c r="O26" s="18"/>
      <c r="P26" s="19">
        <f t="shared" si="43"/>
        <v>8480</v>
      </c>
      <c r="Q26" s="19">
        <f t="shared" si="40"/>
        <v>2831.65</v>
      </c>
      <c r="R26" s="19">
        <f t="shared" si="41"/>
        <v>6116</v>
      </c>
      <c r="S26" s="19">
        <f t="shared" si="42"/>
        <v>37168.35</v>
      </c>
      <c r="T26" s="22">
        <v>111</v>
      </c>
    </row>
    <row r="27" spans="1:20" x14ac:dyDescent="0.2">
      <c r="A27" s="14">
        <v>16</v>
      </c>
      <c r="B27" s="9" t="s">
        <v>57</v>
      </c>
      <c r="C27" s="15" t="s">
        <v>58</v>
      </c>
      <c r="D27" s="16" t="s">
        <v>21</v>
      </c>
      <c r="E27" s="34" t="s">
        <v>33</v>
      </c>
      <c r="F27" s="17" t="s">
        <v>37</v>
      </c>
      <c r="G27" s="18">
        <v>95000</v>
      </c>
      <c r="H27" s="18">
        <v>10929.24</v>
      </c>
      <c r="I27" s="19">
        <v>25</v>
      </c>
      <c r="J27" s="23">
        <f t="shared" si="35"/>
        <v>2726.5</v>
      </c>
      <c r="K27" s="19">
        <f t="shared" si="36"/>
        <v>6744.9999999999991</v>
      </c>
      <c r="L27" s="20">
        <v>660</v>
      </c>
      <c r="M27" s="24">
        <f t="shared" si="37"/>
        <v>2888</v>
      </c>
      <c r="N27" s="19">
        <f t="shared" si="38"/>
        <v>6735.5</v>
      </c>
      <c r="O27" s="18"/>
      <c r="P27" s="19">
        <f t="shared" ref="P27:P28" si="44">SUM(J27+K27+L27+M27+N27+O27)</f>
        <v>19755</v>
      </c>
      <c r="Q27" s="19">
        <f t="shared" ref="Q27:Q28" si="45">SUM(H27+I27+J27+M27+O27)</f>
        <v>16568.739999999998</v>
      </c>
      <c r="R27" s="19">
        <f t="shared" ref="R27:R28" si="46">SUM(K27+L27+N27)</f>
        <v>14140.5</v>
      </c>
      <c r="S27" s="19">
        <f t="shared" ref="S27:S28" si="47">SUM(G27-Q27)</f>
        <v>78431.260000000009</v>
      </c>
      <c r="T27" s="22">
        <v>111</v>
      </c>
    </row>
    <row r="28" spans="1:20" x14ac:dyDescent="0.2">
      <c r="A28" s="14">
        <v>17</v>
      </c>
      <c r="B28" s="9" t="s">
        <v>59</v>
      </c>
      <c r="C28" s="15" t="s">
        <v>90</v>
      </c>
      <c r="D28" s="16" t="s">
        <v>21</v>
      </c>
      <c r="E28" s="34" t="s">
        <v>33</v>
      </c>
      <c r="F28" s="17" t="s">
        <v>37</v>
      </c>
      <c r="G28" s="18">
        <v>80000</v>
      </c>
      <c r="H28" s="18">
        <v>7400.87</v>
      </c>
      <c r="I28" s="19">
        <v>25</v>
      </c>
      <c r="J28" s="23">
        <f t="shared" si="35"/>
        <v>2296</v>
      </c>
      <c r="K28" s="19">
        <f t="shared" si="36"/>
        <v>5679.9999999999991</v>
      </c>
      <c r="L28" s="20">
        <v>660</v>
      </c>
      <c r="M28" s="24">
        <f t="shared" si="37"/>
        <v>2432</v>
      </c>
      <c r="N28" s="19">
        <f t="shared" si="38"/>
        <v>5672</v>
      </c>
      <c r="O28" s="18"/>
      <c r="P28" s="19">
        <f t="shared" si="44"/>
        <v>16740</v>
      </c>
      <c r="Q28" s="19">
        <f t="shared" si="45"/>
        <v>12153.869999999999</v>
      </c>
      <c r="R28" s="19">
        <f t="shared" si="46"/>
        <v>12012</v>
      </c>
      <c r="S28" s="19">
        <f t="shared" si="47"/>
        <v>67846.13</v>
      </c>
      <c r="T28" s="22">
        <v>111</v>
      </c>
    </row>
    <row r="29" spans="1:20" x14ac:dyDescent="0.2">
      <c r="A29" s="14">
        <v>18</v>
      </c>
      <c r="B29" s="35" t="s">
        <v>51</v>
      </c>
      <c r="C29" s="15" t="s">
        <v>50</v>
      </c>
      <c r="D29" s="16" t="s">
        <v>29</v>
      </c>
      <c r="E29" s="34" t="s">
        <v>34</v>
      </c>
      <c r="F29" s="17" t="s">
        <v>37</v>
      </c>
      <c r="G29" s="18">
        <v>50000</v>
      </c>
      <c r="H29" s="18">
        <v>1854</v>
      </c>
      <c r="I29" s="19">
        <v>25</v>
      </c>
      <c r="J29" s="23">
        <f>(G29*2.87%)</f>
        <v>1435</v>
      </c>
      <c r="K29" s="19">
        <f>(G29*7.1%)</f>
        <v>3549.9999999999995</v>
      </c>
      <c r="L29" s="20">
        <v>550</v>
      </c>
      <c r="M29" s="21">
        <f>(G29*3.04%)</f>
        <v>1520</v>
      </c>
      <c r="N29" s="19">
        <f>(G29*7.09%)</f>
        <v>3545.0000000000005</v>
      </c>
      <c r="O29" s="18"/>
      <c r="P29" s="19">
        <f>SUM(J29+K29+L29+M29+N29+O29)</f>
        <v>10600</v>
      </c>
      <c r="Q29" s="19">
        <f>SUM(H29+I29+J29+M29+O29)</f>
        <v>4834</v>
      </c>
      <c r="R29" s="19">
        <f>SUM(K29+L29+N29)</f>
        <v>7645</v>
      </c>
      <c r="S29" s="19">
        <f>SUM(G29-Q29)</f>
        <v>45166</v>
      </c>
      <c r="T29" s="22">
        <v>111</v>
      </c>
    </row>
    <row r="30" spans="1:20" x14ac:dyDescent="0.2">
      <c r="A30" s="14">
        <v>19</v>
      </c>
      <c r="B30" s="35" t="s">
        <v>75</v>
      </c>
      <c r="C30" s="15" t="s">
        <v>50</v>
      </c>
      <c r="D30" s="16" t="s">
        <v>29</v>
      </c>
      <c r="E30" s="34" t="s">
        <v>33</v>
      </c>
      <c r="F30" s="17" t="s">
        <v>37</v>
      </c>
      <c r="G30" s="18">
        <v>50000</v>
      </c>
      <c r="H30" s="18">
        <v>1854</v>
      </c>
      <c r="I30" s="19">
        <v>25</v>
      </c>
      <c r="J30" s="23">
        <f>(G30*2.87%)</f>
        <v>1435</v>
      </c>
      <c r="K30" s="19">
        <f>(G30*7.1%)</f>
        <v>3549.9999999999995</v>
      </c>
      <c r="L30" s="20">
        <v>550</v>
      </c>
      <c r="M30" s="21">
        <f>(G30*3.04%)</f>
        <v>1520</v>
      </c>
      <c r="N30" s="19">
        <f>(G30*7.09%)</f>
        <v>3545.0000000000005</v>
      </c>
      <c r="O30" s="18"/>
      <c r="P30" s="19">
        <f>SUM(J30+K30+L30+M30+N30+O30)</f>
        <v>10600</v>
      </c>
      <c r="Q30" s="19">
        <f>SUM(H30+I30+J30+M30+O30)</f>
        <v>4834</v>
      </c>
      <c r="R30" s="19">
        <f>SUM(K30+L30+N30)</f>
        <v>7645</v>
      </c>
      <c r="S30" s="19">
        <f>SUM(G30-Q30)</f>
        <v>45166</v>
      </c>
      <c r="T30" s="22">
        <v>111</v>
      </c>
    </row>
    <row r="31" spans="1:20" x14ac:dyDescent="0.2">
      <c r="A31" s="14">
        <v>20</v>
      </c>
      <c r="B31" s="9" t="s">
        <v>60</v>
      </c>
      <c r="C31" s="15" t="s">
        <v>50</v>
      </c>
      <c r="D31" s="16" t="s">
        <v>29</v>
      </c>
      <c r="E31" s="34" t="s">
        <v>34</v>
      </c>
      <c r="F31" s="17" t="s">
        <v>37</v>
      </c>
      <c r="G31" s="18">
        <v>70000</v>
      </c>
      <c r="H31" s="18">
        <v>5368.48</v>
      </c>
      <c r="I31" s="19">
        <v>25</v>
      </c>
      <c r="J31" s="23">
        <f t="shared" ref="J31" si="48">(G31*2.87%)</f>
        <v>2009</v>
      </c>
      <c r="K31" s="19">
        <f t="shared" ref="K31" si="49">(G31*7.1%)</f>
        <v>4970</v>
      </c>
      <c r="L31" s="20">
        <v>660</v>
      </c>
      <c r="M31" s="21">
        <f t="shared" ref="M31" si="50">(G31*3.04%)</f>
        <v>2128</v>
      </c>
      <c r="N31" s="19">
        <f t="shared" ref="N31" si="51">(G31*7.09%)</f>
        <v>4963</v>
      </c>
      <c r="O31" s="18"/>
      <c r="P31" s="19">
        <f t="shared" ref="P31" si="52">SUM(J31+K31+L31+M31+N31+O31)</f>
        <v>14730</v>
      </c>
      <c r="Q31" s="19">
        <f t="shared" ref="Q31" si="53">SUM(H31+I31+J31+M31+O31)</f>
        <v>9530.48</v>
      </c>
      <c r="R31" s="19">
        <f t="shared" ref="R31" si="54">SUM(K31+L31+N31)</f>
        <v>10593</v>
      </c>
      <c r="S31" s="19">
        <f t="shared" ref="S31" si="55">SUM(G31-Q31)</f>
        <v>60469.520000000004</v>
      </c>
      <c r="T31" s="22">
        <v>111</v>
      </c>
    </row>
    <row r="32" spans="1:20" x14ac:dyDescent="0.2">
      <c r="A32" s="14">
        <v>21</v>
      </c>
      <c r="B32" s="9" t="s">
        <v>48</v>
      </c>
      <c r="C32" s="15" t="s">
        <v>50</v>
      </c>
      <c r="D32" s="16" t="s">
        <v>49</v>
      </c>
      <c r="E32" s="34" t="s">
        <v>34</v>
      </c>
      <c r="F32" s="17" t="s">
        <v>37</v>
      </c>
      <c r="G32" s="18">
        <v>60000</v>
      </c>
      <c r="H32" s="18">
        <v>3486.68</v>
      </c>
      <c r="I32" s="19">
        <v>25</v>
      </c>
      <c r="J32" s="23">
        <f t="shared" ref="J32:J35" si="56">(G32*2.87%)</f>
        <v>1722</v>
      </c>
      <c r="K32" s="19">
        <f t="shared" ref="K32:K35" si="57">(G32*7.1%)</f>
        <v>4260</v>
      </c>
      <c r="L32" s="20">
        <v>660</v>
      </c>
      <c r="M32" s="21">
        <f t="shared" ref="M32:M35" si="58">(G32*3.04%)</f>
        <v>1824</v>
      </c>
      <c r="N32" s="19">
        <f t="shared" ref="N32:N35" si="59">(G32*7.09%)</f>
        <v>4254</v>
      </c>
      <c r="O32" s="18"/>
      <c r="P32" s="19">
        <f t="shared" ref="P32:P35" si="60">SUM(J32+K32+L32+M32+N32+O32)</f>
        <v>12720</v>
      </c>
      <c r="Q32" s="19">
        <f t="shared" ref="Q32:Q35" si="61">SUM(H32+I32+J32+M32+O32)</f>
        <v>7057.68</v>
      </c>
      <c r="R32" s="19">
        <f t="shared" ref="R32:R35" si="62">SUM(K32+L32+N32)</f>
        <v>9174</v>
      </c>
      <c r="S32" s="19">
        <f t="shared" ref="S32:S35" si="63">SUM(G32-Q32)</f>
        <v>52942.32</v>
      </c>
      <c r="T32" s="22">
        <v>111</v>
      </c>
    </row>
    <row r="33" spans="1:20" x14ac:dyDescent="0.2">
      <c r="A33" s="14">
        <v>22</v>
      </c>
      <c r="B33" s="9" t="s">
        <v>80</v>
      </c>
      <c r="C33" s="15" t="s">
        <v>50</v>
      </c>
      <c r="D33" s="16" t="s">
        <v>79</v>
      </c>
      <c r="E33" s="34" t="s">
        <v>34</v>
      </c>
      <c r="F33" s="17" t="s">
        <v>37</v>
      </c>
      <c r="G33" s="18">
        <v>50000</v>
      </c>
      <c r="H33" s="18">
        <v>1854</v>
      </c>
      <c r="I33" s="19">
        <v>25</v>
      </c>
      <c r="J33" s="23">
        <f>(G33*2.87%)</f>
        <v>1435</v>
      </c>
      <c r="K33" s="19">
        <f>(G33*7.1%)</f>
        <v>3549.9999999999995</v>
      </c>
      <c r="L33" s="20">
        <v>550</v>
      </c>
      <c r="M33" s="21">
        <f>(G33*3.04%)</f>
        <v>1520</v>
      </c>
      <c r="N33" s="19">
        <f>(G33*7.09%)</f>
        <v>3545.0000000000005</v>
      </c>
      <c r="O33" s="18"/>
      <c r="P33" s="19">
        <f>SUM(J33+K33+L33+M33+N33+O33)</f>
        <v>10600</v>
      </c>
      <c r="Q33" s="19">
        <f>SUM(H33+I33+J33+M33+O33)</f>
        <v>4834</v>
      </c>
      <c r="R33" s="19">
        <f>SUM(K33+L33+N33)</f>
        <v>7645</v>
      </c>
      <c r="S33" s="19">
        <f>SUM(G33-Q33)</f>
        <v>45166</v>
      </c>
      <c r="T33" s="22">
        <v>111</v>
      </c>
    </row>
    <row r="34" spans="1:20" x14ac:dyDescent="0.2">
      <c r="A34" s="14">
        <v>23</v>
      </c>
      <c r="B34" s="9" t="s">
        <v>85</v>
      </c>
      <c r="C34" s="15" t="s">
        <v>50</v>
      </c>
      <c r="D34" s="16" t="s">
        <v>79</v>
      </c>
      <c r="E34" s="34" t="s">
        <v>34</v>
      </c>
      <c r="F34" s="17" t="s">
        <v>37</v>
      </c>
      <c r="G34" s="18">
        <v>50000</v>
      </c>
      <c r="H34" s="18">
        <v>1854</v>
      </c>
      <c r="I34" s="19">
        <v>25</v>
      </c>
      <c r="J34" s="23">
        <f>(G34*2.87%)</f>
        <v>1435</v>
      </c>
      <c r="K34" s="19">
        <f>(G34*7.1%)</f>
        <v>3549.9999999999995</v>
      </c>
      <c r="L34" s="20">
        <v>550</v>
      </c>
      <c r="M34" s="21">
        <f>(G34*3.04%)</f>
        <v>1520</v>
      </c>
      <c r="N34" s="19">
        <f>(G34*7.09%)</f>
        <v>3545.0000000000005</v>
      </c>
      <c r="O34" s="18"/>
      <c r="P34" s="19">
        <f>SUM(J34+K34+L34+M34+N34+O34)</f>
        <v>10600</v>
      </c>
      <c r="Q34" s="19">
        <f>SUM(H34+I34+J34+M34+O34)</f>
        <v>4834</v>
      </c>
      <c r="R34" s="19">
        <f>SUM(K34+L34+N34)</f>
        <v>7645</v>
      </c>
      <c r="S34" s="19">
        <f>SUM(G34-Q34)</f>
        <v>45166</v>
      </c>
      <c r="T34" s="22">
        <v>111</v>
      </c>
    </row>
    <row r="35" spans="1:20" x14ac:dyDescent="0.2">
      <c r="A35" s="14">
        <v>24</v>
      </c>
      <c r="B35" s="9" t="s">
        <v>63</v>
      </c>
      <c r="C35" s="15" t="s">
        <v>50</v>
      </c>
      <c r="D35" s="16" t="s">
        <v>64</v>
      </c>
      <c r="E35" s="34" t="s">
        <v>34</v>
      </c>
      <c r="F35" s="17" t="s">
        <v>37</v>
      </c>
      <c r="G35" s="18">
        <v>40000</v>
      </c>
      <c r="H35" s="18">
        <v>442.65</v>
      </c>
      <c r="I35" s="19">
        <v>25</v>
      </c>
      <c r="J35" s="23">
        <f t="shared" si="56"/>
        <v>1148</v>
      </c>
      <c r="K35" s="19">
        <f t="shared" si="57"/>
        <v>2839.9999999999995</v>
      </c>
      <c r="L35" s="20">
        <v>440</v>
      </c>
      <c r="M35" s="24">
        <f t="shared" si="58"/>
        <v>1216</v>
      </c>
      <c r="N35" s="19">
        <f t="shared" si="59"/>
        <v>2836</v>
      </c>
      <c r="O35" s="18"/>
      <c r="P35" s="19">
        <f t="shared" si="60"/>
        <v>8480</v>
      </c>
      <c r="Q35" s="19">
        <f t="shared" si="61"/>
        <v>2831.65</v>
      </c>
      <c r="R35" s="19">
        <f t="shared" si="62"/>
        <v>6116</v>
      </c>
      <c r="S35" s="19">
        <f t="shared" si="63"/>
        <v>37168.35</v>
      </c>
      <c r="T35" s="22">
        <v>111</v>
      </c>
    </row>
    <row r="36" spans="1:20" x14ac:dyDescent="0.2">
      <c r="A36" s="14">
        <v>25</v>
      </c>
      <c r="B36" s="9" t="s">
        <v>46</v>
      </c>
      <c r="C36" s="15" t="s">
        <v>43</v>
      </c>
      <c r="D36" s="16" t="s">
        <v>47</v>
      </c>
      <c r="E36" s="34" t="s">
        <v>34</v>
      </c>
      <c r="F36" s="17" t="s">
        <v>37</v>
      </c>
      <c r="G36" s="18">
        <v>45000</v>
      </c>
      <c r="H36" s="18">
        <v>1148.33</v>
      </c>
      <c r="I36" s="19">
        <v>25</v>
      </c>
      <c r="J36" s="23">
        <f t="shared" ref="J36:J40" si="64">(G36*2.87%)</f>
        <v>1291.5</v>
      </c>
      <c r="K36" s="19">
        <f t="shared" ref="K36:K40" si="65">(G36*7.1%)</f>
        <v>3194.9999999999995</v>
      </c>
      <c r="L36" s="20">
        <v>495</v>
      </c>
      <c r="M36" s="24">
        <f t="shared" ref="M36:M40" si="66">(G36*3.04%)</f>
        <v>1368</v>
      </c>
      <c r="N36" s="19">
        <f t="shared" ref="N36:N40" si="67">(G36*7.09%)</f>
        <v>3190.5</v>
      </c>
      <c r="O36" s="18"/>
      <c r="P36" s="19">
        <f t="shared" ref="P36:P37" si="68">SUM(J36+K36+L36+M36+N36+O36)</f>
        <v>9540</v>
      </c>
      <c r="Q36" s="19">
        <f t="shared" ref="Q36:Q37" si="69">SUM(H36+I36+J36+M36+O36)</f>
        <v>3832.83</v>
      </c>
      <c r="R36" s="19">
        <f t="shared" ref="R36:R37" si="70">SUM(K36+L36+N36)</f>
        <v>6880.5</v>
      </c>
      <c r="S36" s="19">
        <f t="shared" ref="S36" si="71">SUM(G36-Q36)</f>
        <v>41167.17</v>
      </c>
      <c r="T36" s="22">
        <v>111</v>
      </c>
    </row>
    <row r="37" spans="1:20" x14ac:dyDescent="0.2">
      <c r="A37" s="14">
        <v>26</v>
      </c>
      <c r="B37" s="9" t="s">
        <v>88</v>
      </c>
      <c r="C37" s="15" t="s">
        <v>89</v>
      </c>
      <c r="D37" s="16" t="s">
        <v>29</v>
      </c>
      <c r="E37" s="34" t="s">
        <v>33</v>
      </c>
      <c r="F37" s="17" t="s">
        <v>37</v>
      </c>
      <c r="G37" s="18">
        <v>35000</v>
      </c>
      <c r="H37" s="18">
        <v>0</v>
      </c>
      <c r="I37" s="19">
        <v>25</v>
      </c>
      <c r="J37" s="23">
        <f>(G37*2.87%)</f>
        <v>1004.5</v>
      </c>
      <c r="K37" s="19">
        <f>(G37*7.1%)</f>
        <v>2485</v>
      </c>
      <c r="L37" s="20">
        <v>385</v>
      </c>
      <c r="M37" s="21">
        <f>(G37*3.04%)</f>
        <v>1064</v>
      </c>
      <c r="N37" s="19">
        <f>(G37*7.09%)</f>
        <v>2481.5</v>
      </c>
      <c r="O37" s="18"/>
      <c r="P37" s="19">
        <f t="shared" si="68"/>
        <v>7420</v>
      </c>
      <c r="Q37" s="19">
        <f t="shared" si="69"/>
        <v>2093.5</v>
      </c>
      <c r="R37" s="19">
        <f t="shared" si="70"/>
        <v>5351.5</v>
      </c>
      <c r="S37" s="19">
        <f>SUM(G37-Q37)</f>
        <v>32906.5</v>
      </c>
      <c r="T37" s="22">
        <v>111</v>
      </c>
    </row>
    <row r="38" spans="1:20" x14ac:dyDescent="0.2">
      <c r="A38" s="14">
        <v>27</v>
      </c>
      <c r="B38" s="9" t="s">
        <v>67</v>
      </c>
      <c r="C38" s="15" t="s">
        <v>62</v>
      </c>
      <c r="D38" s="16" t="s">
        <v>21</v>
      </c>
      <c r="E38" s="34" t="s">
        <v>34</v>
      </c>
      <c r="F38" s="17" t="s">
        <v>37</v>
      </c>
      <c r="G38" s="18">
        <v>132300</v>
      </c>
      <c r="H38" s="18">
        <v>19703.14</v>
      </c>
      <c r="I38" s="19">
        <v>25</v>
      </c>
      <c r="J38" s="23">
        <f t="shared" ref="J38" si="72">(G38*2.87%)</f>
        <v>3797.0099999999998</v>
      </c>
      <c r="K38" s="19">
        <f t="shared" ref="K38" si="73">(G38*7.1%)</f>
        <v>9393.2999999999993</v>
      </c>
      <c r="L38" s="20">
        <v>660</v>
      </c>
      <c r="M38" s="24">
        <f t="shared" ref="M38" si="74">(G38*3.04%)</f>
        <v>4021.92</v>
      </c>
      <c r="N38" s="19">
        <f t="shared" ref="N38" si="75">(G38*7.09%)</f>
        <v>9380.0700000000015</v>
      </c>
      <c r="O38" s="18"/>
      <c r="P38" s="19">
        <f t="shared" ref="P38" si="76">SUM(J38+K38+L38+M38+N38+O38)</f>
        <v>27252.300000000003</v>
      </c>
      <c r="Q38" s="19">
        <f t="shared" ref="Q38" si="77">SUM(H38+I38+J38+M38+O38)</f>
        <v>27547.07</v>
      </c>
      <c r="R38" s="19">
        <f t="shared" ref="R38" si="78">SUM(K38+L38+N38)</f>
        <v>19433.370000000003</v>
      </c>
      <c r="S38" s="19">
        <f t="shared" ref="S38" si="79">SUM(G38-Q38)</f>
        <v>104752.93</v>
      </c>
      <c r="T38" s="22">
        <v>111</v>
      </c>
    </row>
    <row r="39" spans="1:20" x14ac:dyDescent="0.2">
      <c r="A39" s="14">
        <v>28</v>
      </c>
      <c r="B39" s="9" t="s">
        <v>61</v>
      </c>
      <c r="C39" s="15" t="s">
        <v>62</v>
      </c>
      <c r="D39" s="16" t="s">
        <v>42</v>
      </c>
      <c r="E39" s="34" t="s">
        <v>33</v>
      </c>
      <c r="F39" s="17" t="s">
        <v>37</v>
      </c>
      <c r="G39" s="18">
        <v>34000</v>
      </c>
      <c r="H39" s="18">
        <v>0</v>
      </c>
      <c r="I39" s="19">
        <v>25</v>
      </c>
      <c r="J39" s="23">
        <f t="shared" si="64"/>
        <v>975.8</v>
      </c>
      <c r="K39" s="19">
        <f t="shared" si="65"/>
        <v>2414</v>
      </c>
      <c r="L39" s="20">
        <v>660</v>
      </c>
      <c r="M39" s="24">
        <f t="shared" si="66"/>
        <v>1033.5999999999999</v>
      </c>
      <c r="N39" s="19">
        <f t="shared" si="67"/>
        <v>2410.6000000000004</v>
      </c>
      <c r="O39" s="18"/>
      <c r="P39" s="19">
        <f t="shared" ref="P39:P40" si="80">SUM(J39+K39+L39+M39+N39+O39)</f>
        <v>7494</v>
      </c>
      <c r="Q39" s="19">
        <f t="shared" ref="Q39:Q40" si="81">SUM(H39+I39+J39+M39+O39)</f>
        <v>2034.3999999999999</v>
      </c>
      <c r="R39" s="19">
        <f t="shared" ref="R39:R40" si="82">SUM(K39+L39+N39)</f>
        <v>5484.6</v>
      </c>
      <c r="S39" s="19">
        <f t="shared" ref="S39:S40" si="83">SUM(G39-Q39)</f>
        <v>31965.599999999999</v>
      </c>
      <c r="T39" s="22">
        <v>111</v>
      </c>
    </row>
    <row r="40" spans="1:20" x14ac:dyDescent="0.2">
      <c r="A40" s="14">
        <v>29</v>
      </c>
      <c r="B40" s="9" t="s">
        <v>52</v>
      </c>
      <c r="C40" s="15" t="s">
        <v>30</v>
      </c>
      <c r="D40" s="16" t="s">
        <v>29</v>
      </c>
      <c r="E40" s="34" t="s">
        <v>34</v>
      </c>
      <c r="F40" s="17" t="s">
        <v>37</v>
      </c>
      <c r="G40" s="18">
        <v>36000</v>
      </c>
      <c r="H40" s="18">
        <v>0</v>
      </c>
      <c r="I40" s="19">
        <v>25</v>
      </c>
      <c r="J40" s="23">
        <f t="shared" si="64"/>
        <v>1033.2</v>
      </c>
      <c r="K40" s="19">
        <f t="shared" si="65"/>
        <v>2555.9999999999995</v>
      </c>
      <c r="L40" s="20">
        <v>396</v>
      </c>
      <c r="M40" s="24">
        <f t="shared" si="66"/>
        <v>1094.4000000000001</v>
      </c>
      <c r="N40" s="19">
        <f t="shared" si="67"/>
        <v>2552.4</v>
      </c>
      <c r="O40" s="18"/>
      <c r="P40" s="19">
        <f t="shared" si="80"/>
        <v>7632</v>
      </c>
      <c r="Q40" s="19">
        <f t="shared" si="81"/>
        <v>2152.6000000000004</v>
      </c>
      <c r="R40" s="19">
        <f t="shared" si="82"/>
        <v>5504.4</v>
      </c>
      <c r="S40" s="19">
        <f t="shared" si="83"/>
        <v>33847.4</v>
      </c>
      <c r="T40" s="22">
        <v>111</v>
      </c>
    </row>
    <row r="41" spans="1:20" x14ac:dyDescent="0.2">
      <c r="A41" s="14">
        <v>30</v>
      </c>
      <c r="B41" s="9" t="s">
        <v>93</v>
      </c>
      <c r="C41" s="15" t="s">
        <v>94</v>
      </c>
      <c r="D41" s="16" t="s">
        <v>29</v>
      </c>
      <c r="E41" s="34" t="s">
        <v>33</v>
      </c>
      <c r="F41" s="17" t="s">
        <v>37</v>
      </c>
      <c r="G41" s="18">
        <v>50000</v>
      </c>
      <c r="H41" s="18">
        <v>1854</v>
      </c>
      <c r="I41" s="19">
        <v>25</v>
      </c>
      <c r="J41" s="23">
        <f>(G41*2.87%)</f>
        <v>1435</v>
      </c>
      <c r="K41" s="19">
        <f>(G41*7.1%)</f>
        <v>3549.9999999999995</v>
      </c>
      <c r="L41" s="20">
        <v>550</v>
      </c>
      <c r="M41" s="21">
        <f>(G41*3.04%)</f>
        <v>1520</v>
      </c>
      <c r="N41" s="19">
        <f>(G41*7.09%)</f>
        <v>3545.0000000000005</v>
      </c>
      <c r="O41" s="18"/>
      <c r="P41" s="19">
        <f>SUM(J41+K41+L41+M41+N41+O41)</f>
        <v>10600</v>
      </c>
      <c r="Q41" s="19">
        <f>SUM(H41+I41+J41+M41+O41)</f>
        <v>4834</v>
      </c>
      <c r="R41" s="19">
        <f>SUM(K41+L41+N41)</f>
        <v>7645</v>
      </c>
      <c r="S41" s="19">
        <f>SUM(G41-Q41)</f>
        <v>45166</v>
      </c>
      <c r="T41" s="22">
        <v>111</v>
      </c>
    </row>
    <row r="42" spans="1:20" x14ac:dyDescent="0.2">
      <c r="A42" s="3"/>
      <c r="B42" s="25" t="s">
        <v>14</v>
      </c>
      <c r="C42" s="26"/>
      <c r="D42" s="27"/>
      <c r="E42" s="27"/>
      <c r="F42" s="27"/>
      <c r="G42" s="28">
        <f>SUM(G12:G41)</f>
        <v>1903840</v>
      </c>
      <c r="H42" s="28">
        <v>146628.07999999999</v>
      </c>
      <c r="I42" s="28">
        <f>SUM(I12:I41)</f>
        <v>750</v>
      </c>
      <c r="J42" s="28">
        <f>SUM(J12:J41)</f>
        <v>54640.208000000006</v>
      </c>
      <c r="K42" s="28">
        <f>SUM(K12:K41)</f>
        <v>135172.63999999998</v>
      </c>
      <c r="L42" s="28">
        <v>18280.73</v>
      </c>
      <c r="M42" s="28">
        <f>SUM(M12:M41)</f>
        <v>57876.735999999997</v>
      </c>
      <c r="N42" s="28">
        <f>SUM(N12:N41)</f>
        <v>134982.25600000002</v>
      </c>
      <c r="O42" s="28">
        <f>SUM(O12:O39)</f>
        <v>0</v>
      </c>
      <c r="P42" s="28">
        <f>SUM(P12:P39)</f>
        <v>381764.05</v>
      </c>
      <c r="Q42" s="28">
        <f>SUM(Q12:Q39)</f>
        <v>255277.06399999998</v>
      </c>
      <c r="R42" s="28">
        <f>SUM(R12:R39)</f>
        <v>274329.70599999995</v>
      </c>
      <c r="S42" s="28">
        <f>SUM(S12:S39)</f>
        <v>1562562.9360000002</v>
      </c>
      <c r="T42" s="29"/>
    </row>
    <row r="43" spans="1:20" x14ac:dyDescent="0.2">
      <c r="A43" s="3"/>
      <c r="B43" s="3"/>
      <c r="C43" s="3"/>
      <c r="D43" s="3"/>
      <c r="E43" s="3"/>
      <c r="F43" s="3"/>
      <c r="G43" s="5"/>
      <c r="H43" s="5"/>
      <c r="I43" s="6"/>
      <c r="J43" s="7"/>
      <c r="K43" s="5"/>
      <c r="L43" s="5"/>
      <c r="M43" s="7"/>
      <c r="N43" s="5"/>
      <c r="O43" s="3"/>
      <c r="P43" s="3"/>
      <c r="Q43" s="3"/>
      <c r="R43" s="3"/>
      <c r="S43" s="3"/>
      <c r="T43" s="3"/>
    </row>
    <row r="44" spans="1:20" x14ac:dyDescent="0.2">
      <c r="A44" s="3"/>
      <c r="B44" s="3"/>
      <c r="C44" s="3"/>
      <c r="D44" s="3"/>
      <c r="E44" s="3"/>
      <c r="F44" s="3"/>
      <c r="G44" s="3"/>
      <c r="H44" s="3" t="s">
        <v>15</v>
      </c>
      <c r="I44" s="3"/>
      <c r="J44" s="3"/>
      <c r="K44" s="3"/>
      <c r="L44" s="8"/>
      <c r="M44" s="3"/>
      <c r="N44" s="3"/>
      <c r="O44" s="3"/>
      <c r="P44" s="3"/>
      <c r="Q44" s="3"/>
      <c r="R44" s="3"/>
      <c r="S44" s="3"/>
      <c r="T44" s="3"/>
    </row>
    <row r="45" spans="1:20" x14ac:dyDescent="0.2">
      <c r="A45" s="3"/>
      <c r="B45" s="3"/>
      <c r="C45" s="3"/>
      <c r="D45" s="3"/>
      <c r="E45" s="3"/>
      <c r="F45" s="3"/>
      <c r="G45" s="30"/>
      <c r="H45" s="30"/>
      <c r="I45" s="30"/>
      <c r="J45" s="30"/>
      <c r="K45" s="30"/>
      <c r="L45" s="30"/>
      <c r="M45" s="30"/>
      <c r="N45" s="30"/>
      <c r="O45" s="3"/>
      <c r="P45" s="3"/>
      <c r="Q45" s="3"/>
      <c r="R45" s="3"/>
      <c r="S45" s="3"/>
      <c r="T45" s="3"/>
    </row>
    <row r="46" spans="1:20" ht="15.75" x14ac:dyDescent="0.25">
      <c r="A46" s="55" t="s">
        <v>20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0" ht="15.75" x14ac:dyDescent="0.25">
      <c r="A47" s="55" t="s">
        <v>40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</row>
    <row r="48" spans="1:20" ht="15.75" x14ac:dyDescent="0.25">
      <c r="A48" s="55" t="s">
        <v>39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</row>
    <row r="49" spans="8:8" x14ac:dyDescent="0.2">
      <c r="H49" s="1"/>
    </row>
    <row r="50" spans="8:8" x14ac:dyDescent="0.2">
      <c r="H50" s="1"/>
    </row>
    <row r="51" spans="8:8" x14ac:dyDescent="0.2">
      <c r="H51" s="1"/>
    </row>
    <row r="52" spans="8:8" x14ac:dyDescent="0.2">
      <c r="H52" s="1"/>
    </row>
    <row r="53" spans="8:8" x14ac:dyDescent="0.2">
      <c r="H53" s="1"/>
    </row>
    <row r="54" spans="8:8" x14ac:dyDescent="0.2">
      <c r="H54" s="1"/>
    </row>
    <row r="55" spans="8:8" x14ac:dyDescent="0.2">
      <c r="H55" s="1"/>
    </row>
  </sheetData>
  <mergeCells count="25">
    <mergeCell ref="A48:T48"/>
    <mergeCell ref="A47:T47"/>
    <mergeCell ref="O10:O11"/>
    <mergeCell ref="P10:P11"/>
    <mergeCell ref="Q10:Q11"/>
    <mergeCell ref="R10:R11"/>
    <mergeCell ref="A46:T46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2025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2026-01-12T11:22:47Z</cp:lastPrinted>
  <dcterms:created xsi:type="dcterms:W3CDTF">2013-08-23T15:59:26Z</dcterms:created>
  <dcterms:modified xsi:type="dcterms:W3CDTF">2026-01-12T11:23:50Z</dcterms:modified>
</cp:coreProperties>
</file>