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informacion 1\Desktop\Estadisticas ODD 2do Trimestre 2025\"/>
    </mc:Choice>
  </mc:AlternateContent>
  <xr:revisionPtr revIDLastSave="0" documentId="13_ncr:1_{C0DAD8EB-3FE6-45A3-B415-D0DF6A12676B}" xr6:coauthVersionLast="47" xr6:coauthVersionMax="47" xr10:uidLastSave="{00000000-0000-0000-0000-000000000000}"/>
  <bookViews>
    <workbookView xWindow="-120" yWindow="-120" windowWidth="20730" windowHeight="11160" xr2:uid="{0001B127-1CC7-4572-8BDC-CF2559577958}"/>
  </bookViews>
  <sheets>
    <sheet name="ABRIL-JUNIO" sheetId="1" r:id="rId1"/>
    <sheet name="ORGANIZACION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K22" i="1"/>
  <c r="G22" i="1"/>
  <c r="L22" i="1"/>
  <c r="L21" i="1"/>
  <c r="L20" i="1"/>
  <c r="F47" i="1"/>
  <c r="E47" i="1"/>
  <c r="D47" i="1"/>
  <c r="K21" i="1"/>
  <c r="K20" i="1"/>
  <c r="I22" i="1"/>
  <c r="I21" i="1"/>
  <c r="I20" i="1"/>
  <c r="H22" i="1"/>
  <c r="H21" i="1"/>
  <c r="H20" i="1"/>
  <c r="G21" i="1"/>
  <c r="G20" i="1"/>
  <c r="F22" i="1"/>
  <c r="F21" i="1"/>
  <c r="F20" i="1"/>
  <c r="E21" i="1"/>
  <c r="E20" i="1"/>
  <c r="D22" i="1"/>
  <c r="D21" i="1"/>
  <c r="D20" i="1"/>
  <c r="C22" i="1"/>
  <c r="C21" i="1"/>
  <c r="C20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44" i="1"/>
  <c r="G77" i="1"/>
  <c r="G35" i="1"/>
  <c r="M33" i="1"/>
  <c r="M34" i="1"/>
  <c r="M32" i="1"/>
  <c r="M9" i="1"/>
  <c r="M10" i="1"/>
  <c r="M8" i="1"/>
  <c r="G11" i="1"/>
  <c r="J11" i="1"/>
  <c r="M47" i="1" l="1"/>
  <c r="G23" i="1"/>
  <c r="M20" i="1"/>
  <c r="M21" i="1"/>
  <c r="M22" i="1"/>
  <c r="M11" i="1"/>
  <c r="C23" i="1"/>
  <c r="L77" i="1"/>
  <c r="K77" i="1"/>
  <c r="I77" i="1"/>
  <c r="J77" i="1"/>
  <c r="H77" i="1"/>
  <c r="E77" i="1"/>
  <c r="C77" i="1"/>
  <c r="D77" i="1"/>
  <c r="F77" i="1"/>
  <c r="L35" i="1"/>
  <c r="K35" i="1"/>
  <c r="J35" i="1"/>
  <c r="I35" i="1"/>
  <c r="H35" i="1"/>
  <c r="E35" i="1"/>
  <c r="F35" i="1"/>
  <c r="D35" i="1"/>
  <c r="C35" i="1"/>
  <c r="L23" i="1"/>
  <c r="L11" i="1"/>
  <c r="K11" i="1"/>
  <c r="I11" i="1"/>
  <c r="H11" i="1"/>
  <c r="F11" i="1"/>
  <c r="E11" i="1"/>
  <c r="D11" i="1"/>
  <c r="C11" i="1"/>
  <c r="M23" i="1" l="1"/>
  <c r="M77" i="1"/>
  <c r="M35" i="1"/>
  <c r="H23" i="1" l="1"/>
  <c r="I23" i="1"/>
  <c r="J23" i="1"/>
  <c r="K23" i="1"/>
  <c r="F23" i="1"/>
  <c r="E23" i="1"/>
  <c r="D23" i="1"/>
</calcChain>
</file>

<file path=xl/sharedStrings.xml><?xml version="1.0" encoding="utf-8"?>
<sst xmlns="http://schemas.openxmlformats.org/spreadsheetml/2006/main" count="418" uniqueCount="319">
  <si>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</si>
  <si>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</si>
  <si>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</si>
  <si>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</si>
  <si>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</si>
  <si>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</si>
  <si>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</si>
  <si>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</si>
  <si>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</si>
  <si>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Cant.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</si>
  <si>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</si>
  <si>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</si>
  <si>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</si>
  <si>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</si>
  <si>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</si>
  <si>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</si>
  <si>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</si>
  <si>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</si>
  <si>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</si>
  <si>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</si>
  <si>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</si>
  <si>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</si>
  <si>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</si>
  <si>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</si>
  <si>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</si>
  <si>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</si>
  <si>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</si>
  <si>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</si>
  <si>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</si>
  <si>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</si>
  <si>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</si>
  <si>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</si>
  <si>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</si>
  <si>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</si>
  <si>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</si>
  <si>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</si>
  <si>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</si>
  <si>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</si>
  <si>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</si>
  <si>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</si>
  <si>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</si>
  <si>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</si>
  <si>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</si>
  <si>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</si>
  <si>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</si>
  <si>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</si>
  <si>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</si>
  <si>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</si>
  <si>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</si>
  <si>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</si>
  <si>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</si>
  <si>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</si>
  <si>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</si>
  <si>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San José de Ocoa</t>
  </si>
  <si>
    <t>No</t>
  </si>
  <si>
    <t>Organización Beneficiaria</t>
  </si>
  <si>
    <t>Consejo Nacional de Drogas (CND)</t>
  </si>
  <si>
    <t>Universidad Nacional Pedro Henríquez Ureña (UNPHU)</t>
  </si>
  <si>
    <t>Gabinete de Politicas Social Programa Oportunidad 14-24</t>
  </si>
  <si>
    <t>DRVALDESIA</t>
  </si>
  <si>
    <t>Academia Deportiva de Beisbol Los Dodgers de los Angeles</t>
  </si>
  <si>
    <t>CENTRO EDUCATIVO ULPINA GONZALEZ</t>
  </si>
  <si>
    <t>Ministerio de la juventud</t>
  </si>
  <si>
    <t>DRCNORESTE</t>
  </si>
  <si>
    <t>Academia Blue Jays de Toronto</t>
  </si>
  <si>
    <t>Asociación de Padres del Politécnico Rafaela Marrero Paulino</t>
  </si>
  <si>
    <t>BM cargo</t>
  </si>
  <si>
    <t>Caribbean Industrial Park</t>
  </si>
  <si>
    <t>CENTRO EDUCATIVO FRANCISCO AQUINO DOTEL</t>
  </si>
  <si>
    <t>Colegio Evangélico Central</t>
  </si>
  <si>
    <t>Colegio Juan Bautista Cambiaso</t>
  </si>
  <si>
    <t>Colegio Quisqueya</t>
  </si>
  <si>
    <t>Comunidad de Padres de Alma Rosa</t>
  </si>
  <si>
    <t>Confederación Nacional de Organizaciones del Transporte</t>
  </si>
  <si>
    <t>CTC Los Alcarrizos</t>
  </si>
  <si>
    <t>direccion de desarollo minera benfond empertise SRL/ Sanata elena</t>
  </si>
  <si>
    <t>Escuela Bill Grant, La Romana</t>
  </si>
  <si>
    <t>Escuela Divina Providencia</t>
  </si>
  <si>
    <t>Escuela Henríquez Jiménez Moya</t>
  </si>
  <si>
    <t>Escuela José de Jesús Germoso</t>
  </si>
  <si>
    <t>Escuela Juan Pablo Duarte</t>
  </si>
  <si>
    <t>Escuela Mercedes Luisa Ramirez</t>
  </si>
  <si>
    <t>Escuela Pedro Antonio Batista</t>
  </si>
  <si>
    <t>Escuela Primaria Concepción Bona y Hernández</t>
  </si>
  <si>
    <t>Escuela Primaria Santa Teresa de Jesus</t>
  </si>
  <si>
    <t>Escuela Primaria Tomas Taveras</t>
  </si>
  <si>
    <t>Escuela Salvador Then Then</t>
  </si>
  <si>
    <t>Iglesia Dios de Gloria</t>
  </si>
  <si>
    <t>Instituto Artes Maria Marcia Comprés de Vargas</t>
  </si>
  <si>
    <t>Instituto de Formación Técnica Profesional ( INFOTEP)</t>
  </si>
  <si>
    <t>Liceo Coronel Tomas Fernández Domínguez</t>
  </si>
  <si>
    <t>Liga Diamantes de Jesús</t>
  </si>
  <si>
    <t>Programa “El Patrón de la Tarde” – La Bakana 105.9 FM</t>
  </si>
  <si>
    <t>Programa de Beisbol Star League</t>
  </si>
  <si>
    <t>Recinto San Francisco de Macorís ( UASD)</t>
  </si>
  <si>
    <t>Regional 08 de Educación</t>
  </si>
  <si>
    <t>ORGANIAZCIONES QUE PARTICIPARON EN EL TRIMESTRE ABRIL - JUNIO 2025</t>
  </si>
  <si>
    <t>ABRIL-JUNIO 2025</t>
  </si>
  <si>
    <t>ABRIL</t>
  </si>
  <si>
    <t>MAYO</t>
  </si>
  <si>
    <t>JUNIO</t>
  </si>
  <si>
    <t xml:space="preserve">ABRIL </t>
  </si>
  <si>
    <t>Academia Dominicana en Prevención de Narcóticos</t>
  </si>
  <si>
    <t>Academia Morel</t>
  </si>
  <si>
    <t>Alcaldía de Santiago</t>
  </si>
  <si>
    <t>Arias Motors</t>
  </si>
  <si>
    <t>Asociación de Locutores de Santiago (ALS).</t>
  </si>
  <si>
    <t>Asociación de Padres de la Comunidad El Guano</t>
  </si>
  <si>
    <t>Asociación de Padres y amigos de la Escuela Prof. Aquiles Trinidad</t>
  </si>
  <si>
    <t>Asociación de Padres y amigos de la Escuela Prof. José de Jesús Germoso</t>
  </si>
  <si>
    <t>Asociación de Padres y amigos del Liceo María Altagracia Jiménez</t>
  </si>
  <si>
    <t>Ayunamiento Santo Domingo Este</t>
  </si>
  <si>
    <t>Ayuntameinto Municipal de Bohechio</t>
  </si>
  <si>
    <t>BH Mobiliario</t>
  </si>
  <si>
    <t>Casa Abierta</t>
  </si>
  <si>
    <t>Centro de Corrección y Rehabilitación CCR-15 (La Romana)</t>
  </si>
  <si>
    <t>Centro de Desarrollo Esperanza y Vida</t>
  </si>
  <si>
    <t>Centro de Desarrollo Infantil de Esperanza y Vida</t>
  </si>
  <si>
    <t>Centro de Desarrollo Infantil de Tierra de Promesa</t>
  </si>
  <si>
    <t>Centro de Rehabilitación “Rescatando Almas para Cristo”</t>
  </si>
  <si>
    <t>centro educativo Abelardo Perez</t>
  </si>
  <si>
    <t>centro educativo altagracia mendez</t>
  </si>
  <si>
    <t>Centro Educativo Baitoita</t>
  </si>
  <si>
    <t>Centro Educativo Candelario Florian Neyba</t>
  </si>
  <si>
    <t>centro educativo Carmen Marte Nin</t>
  </si>
  <si>
    <t>centro educativo de Arte cienega</t>
  </si>
  <si>
    <t>Centro Educativo Divina Providencia</t>
  </si>
  <si>
    <t>centro educativo eduardo beltre luciano</t>
  </si>
  <si>
    <t>Centro Educativo Excelencia Deportiva Prof. Alberto Byas</t>
  </si>
  <si>
    <t>centro educativo fernando tavera galvan</t>
  </si>
  <si>
    <t>Centro Educativo Francisco Amadis Peña</t>
  </si>
  <si>
    <t>centro educativo Francisco del Rosario Sanchez</t>
  </si>
  <si>
    <t>centro Educativo FUDECO</t>
  </si>
  <si>
    <t>centro Educativo John Abrahan de Neyba</t>
  </si>
  <si>
    <t>Centro Educativo José Germán Sánchez Puello</t>
  </si>
  <si>
    <t>Centro Educativo Juan Bautista Zafra</t>
  </si>
  <si>
    <t>centro educativo la Alta Gracia</t>
  </si>
  <si>
    <t>centro educativo maria tereza mirabal</t>
  </si>
  <si>
    <t>Centro Educativo Maria Tereza Tamayo</t>
  </si>
  <si>
    <t>Centro Educativo María Trinidad Sánchez</t>
  </si>
  <si>
    <t>Centro Educativo Mayaje</t>
  </si>
  <si>
    <t>Centro Educativo Pastor Roberto Méndez</t>
  </si>
  <si>
    <t>Centro Educativo Pedro Poveda</t>
  </si>
  <si>
    <t>Centro Educativo Primaria Profesor Isabel Segura</t>
  </si>
  <si>
    <t>Centro Educativo Primaria y TV centro el Guano</t>
  </si>
  <si>
    <t>Centro Educativo Prof. José Francisco Quezada</t>
  </si>
  <si>
    <t>centro educativo robertina moreta montero</t>
  </si>
  <si>
    <t>Centro Educativo Santa Maria de Guadalupe Neyba</t>
  </si>
  <si>
    <t>Centro Educativo Siglo XXI</t>
  </si>
  <si>
    <t>Centro Inaipi Villa Hermosa</t>
  </si>
  <si>
    <t>Centro INAPI</t>
  </si>
  <si>
    <t>Centro Salesiano San Francisco de Asís</t>
  </si>
  <si>
    <t>Children International</t>
  </si>
  <si>
    <t>Club Caonabo - Deportivo y Cultural</t>
  </si>
  <si>
    <t>Club Casa de Puerto Rico Inc. (La Romana)</t>
  </si>
  <si>
    <t>Club Deportivo y Cultural Luis veras, Inc.</t>
  </si>
  <si>
    <t>Club Deportivo y Cultural San Martín de Porres</t>
  </si>
  <si>
    <t>Club Los Trinitarios</t>
  </si>
  <si>
    <t>clud deportivo y cultural rodrigo vasquez</t>
  </si>
  <si>
    <t>Colegio Episcopal San Marcos</t>
  </si>
  <si>
    <t>Colegio Horizontes Dominicanos</t>
  </si>
  <si>
    <t>Colegio Parroquial San Ignacio de Loyola</t>
  </si>
  <si>
    <t>Comité Olímpico Dominicano</t>
  </si>
  <si>
    <t>Comunidad d Padres Bluec Jays</t>
  </si>
  <si>
    <t>Comunidad de Cristo Rey</t>
  </si>
  <si>
    <t>Comunidad de Padres Guzman de Jesus</t>
  </si>
  <si>
    <t>Comunidad de Valiente</t>
  </si>
  <si>
    <t>Comunidad Los Bateyes de Palo Verde</t>
  </si>
  <si>
    <t>Comunidad Terapética Hermanos Unidos en Cristo</t>
  </si>
  <si>
    <t>Comunidades de Tireo Al Medio y Jarabacoa</t>
  </si>
  <si>
    <t>Corporación Zona Franca Puerto Plata</t>
  </si>
  <si>
    <t>Cuerpo de Bomberos Santo Domingo Este</t>
  </si>
  <si>
    <t>Dirección General de Migración</t>
  </si>
  <si>
    <t>Dirección General de seguridad de Transito y Transporte Terrestre (DIGESETT)</t>
  </si>
  <si>
    <t>Dirección Nacional de Control de Drogas (DNCD)</t>
  </si>
  <si>
    <t>Direccion Regional Sureste de la Policía Nacional</t>
  </si>
  <si>
    <t>Empresa Ajiza Agroindustrial SRL</t>
  </si>
  <si>
    <t>Empresa Allied British Corporation, SRL</t>
  </si>
  <si>
    <t>Empresa Becton Dickinson (B D), división Critical Care, Parque Industrial Itabo.</t>
  </si>
  <si>
    <t>Empresa Becton Dickison (BD)</t>
  </si>
  <si>
    <t>Empresa de Seguridad Instituconal (Seproi)</t>
  </si>
  <si>
    <t>Empresa Infinity Gift and Souvenirs</t>
  </si>
  <si>
    <t>Empresa MCI. LATAN, S.R.L</t>
  </si>
  <si>
    <t>Empresa Proveedores de Equipos Industriales (ADERCA)</t>
  </si>
  <si>
    <t>Escuela Básica Anacleto Escolástico Diaz</t>
  </si>
  <si>
    <t>Escuela Basica Marcelino de Paula</t>
  </si>
  <si>
    <t>Escuela Comunitaria La Primicia</t>
  </si>
  <si>
    <t>Escuela Francisco Cabral López</t>
  </si>
  <si>
    <t>Escuela Genaro Pérez</t>
  </si>
  <si>
    <t>Escuela Guzmán de Jesús</t>
  </si>
  <si>
    <t>Escuela José Fco. Peña Gómez</t>
  </si>
  <si>
    <t>Escuela Juan Pablo II</t>
  </si>
  <si>
    <t>Escuela Manuel Ubaldo Gómez</t>
  </si>
  <si>
    <t>Escuela Máximo Gómez</t>
  </si>
  <si>
    <t>Escuela Mercedes Guarina Gómez Grullón</t>
  </si>
  <si>
    <t>Escuela Patricio Ramírez</t>
  </si>
  <si>
    <t>Escuela Pedro Antonio Acosta</t>
  </si>
  <si>
    <t>Escuela Primaria Carlixta Metz</t>
  </si>
  <si>
    <t>Escuela Primaria Carmen Celia Balaguer</t>
  </si>
  <si>
    <t>Escuela Primaria Fernando Rosario Pimentel</t>
  </si>
  <si>
    <t>Escuela Primaria Pedro Antonio Pimentel</t>
  </si>
  <si>
    <t>Escuela Primaria Piki Lora</t>
  </si>
  <si>
    <t>Escuela Primaria Ramón Morel Fleury</t>
  </si>
  <si>
    <t>Escuela Prof. Aquiles Trinidad</t>
  </si>
  <si>
    <t>Escuela Profesor Francisco Mariano Fría s Jerez</t>
  </si>
  <si>
    <t>Escuela Profesor Porfirio Jerez Veras</t>
  </si>
  <si>
    <t>Escuela San José de Villa</t>
  </si>
  <si>
    <t>Escuela Vocacional de La Romana</t>
  </si>
  <si>
    <t>Escuela Vocacional Técnico Laboral Eugenio María de Hostos.</t>
  </si>
  <si>
    <t>Estadio de Beisbol Francisco A. Micheli, La Romana.</t>
  </si>
  <si>
    <t>Estadio La Normal</t>
  </si>
  <si>
    <t>fundación accion oriental</t>
  </si>
  <si>
    <t>Fundación Hogar Casa de Refugio M.11:28</t>
  </si>
  <si>
    <t>Fundación Yolaine</t>
  </si>
  <si>
    <t>Gobernacion Civil Provincial de Monte Plata</t>
  </si>
  <si>
    <t>Hevia SRL</t>
  </si>
  <si>
    <t>Hipermercado Olé</t>
  </si>
  <si>
    <t>Hospital Jaime Mota</t>
  </si>
  <si>
    <t>Hotel Sheraton Santo Domingo</t>
  </si>
  <si>
    <t>ICATEJI</t>
  </si>
  <si>
    <t>Iglesia de la Alabanza</t>
  </si>
  <si>
    <t>Iglesia Evangélica Misionera Casa de Bendición</t>
  </si>
  <si>
    <t>Iglesia Jesucristo el Buen Pastor</t>
  </si>
  <si>
    <t>Infotep, regional Este.</t>
  </si>
  <si>
    <t>INPROCA</t>
  </si>
  <si>
    <t>Instituto Salomé Ureña zona colonial</t>
  </si>
  <si>
    <t>Junta de Vecino Buenos Aires</t>
  </si>
  <si>
    <t>Junta de Vecino Mauricio</t>
  </si>
  <si>
    <t>Liceo Aloida Canelo Rodríguez</t>
  </si>
  <si>
    <t>Liceo Américo Tolentino Pérez Tolentino</t>
  </si>
  <si>
    <t>Liceo Brígido Nolasco de Distrito Municipal de Mama Tingo, en Yamasá</t>
  </si>
  <si>
    <t>liceo de arte guarocuya Enriquillo</t>
  </si>
  <si>
    <t>LICEO DE ARTE MANUEL BAUTISTA ELIAS PINA</t>
  </si>
  <si>
    <t>Liceo del Distrito Municipal La Gina</t>
  </si>
  <si>
    <t>Liceo Elvido  Lora Abreu</t>
  </si>
  <si>
    <t>Liceo Enrique de Moya</t>
  </si>
  <si>
    <t>Liceo Ernestina Gonzalez</t>
  </si>
  <si>
    <t>Liceo Federico Henríquez y Carvajal</t>
  </si>
  <si>
    <t>Liceo Francisco del Rosario Sánchez</t>
  </si>
  <si>
    <t>Liceo Gregorio Luperón</t>
  </si>
  <si>
    <t>Liceo Juan Ramón Díaz</t>
  </si>
  <si>
    <t>Liceo María Altagracia Jiménez</t>
  </si>
  <si>
    <t>Liceo Pedro Ant. Pimentel y López</t>
  </si>
  <si>
    <t>Liceo Pedro Compres</t>
  </si>
  <si>
    <t>Liceo Pedro Nolasco Valdez</t>
  </si>
  <si>
    <t>Liceo Rafael Pérez</t>
  </si>
  <si>
    <t>Liceo Salome Ureña</t>
  </si>
  <si>
    <t>Liceo San Rafael del Yuma</t>
  </si>
  <si>
    <t>Liceo Secundario Las Matas de Santa Cruz</t>
  </si>
  <si>
    <t>Liceo Víctor Garrido</t>
  </si>
  <si>
    <t>Liga Caba</t>
  </si>
  <si>
    <t>Liga de Béisbol "Eduardo Phipps".</t>
  </si>
  <si>
    <t>Liga de Beisbol el Aguacate</t>
  </si>
  <si>
    <t>Liga de beisbol JM</t>
  </si>
  <si>
    <t>Liga de Beisbol Juan Eligio Rojas</t>
  </si>
  <si>
    <t>Liga de Béisbol Samuel Ramírez</t>
  </si>
  <si>
    <t>Liga de Beisbol Tata</t>
  </si>
  <si>
    <t>Liga de Beisboll Eddy Mena</t>
  </si>
  <si>
    <t>Liga Deportiva Anselmo Chalas</t>
  </si>
  <si>
    <t>Liga Deportiva Betermi</t>
  </si>
  <si>
    <t>Liga Deportiva Epi Guerrero</t>
  </si>
  <si>
    <t>Liga Deportiva Fundación Team Liguilla Cristo Rey</t>
  </si>
  <si>
    <t>Liga Deportiva Gacelas</t>
  </si>
  <si>
    <t>Liga Deportiva Isabelita</t>
  </si>
  <si>
    <t>Liga Deportiva Juan Bosch</t>
  </si>
  <si>
    <t>Liga Deportiva Leo Figueroa</t>
  </si>
  <si>
    <t>Liga Deportiva Los Delfines</t>
  </si>
  <si>
    <t>Liga Deportiva Los Herrera</t>
  </si>
  <si>
    <t>Liga Deportiva Nuñez</t>
  </si>
  <si>
    <t>Liga Deportiva Piratas de Los Mina</t>
  </si>
  <si>
    <t>Liga Deportiva Ruddy Lico</t>
  </si>
  <si>
    <t>Liga Deportiva Sandy Nin</t>
  </si>
  <si>
    <t>Liga Deportiva Steven</t>
  </si>
  <si>
    <t>Liga Elvin Alcántara</t>
  </si>
  <si>
    <t>Liga Gastón</t>
  </si>
  <si>
    <t>Liga Leones de Chaca</t>
  </si>
  <si>
    <t>Liga Marcos Molina</t>
  </si>
  <si>
    <t>Liga Puchi Robert</t>
  </si>
  <si>
    <t>Miderec – Dirección Provincial Santiago</t>
  </si>
  <si>
    <t>Ministerio de Deportes y Recreación (MIDEREC)</t>
  </si>
  <si>
    <t>Ministerio de Deportes, Educación Física y Recreación (MIDEREC)</t>
  </si>
  <si>
    <t>Ministerio de Interior y Policía – Policía Auxiliar</t>
  </si>
  <si>
    <t>ministerio de salud publica barahona</t>
  </si>
  <si>
    <t>Ministerio Evangelístico Dios lo va hacer</t>
  </si>
  <si>
    <t>Motoconchos Y Mercaderes</t>
  </si>
  <si>
    <t>Oscar A. Renta Negrón</t>
  </si>
  <si>
    <t>Parque Industrial Zona Franca Bonao</t>
  </si>
  <si>
    <t>Pastoral de Regeneración en Cristo</t>
  </si>
  <si>
    <t>Patronato de la Nueva Barquita</t>
  </si>
  <si>
    <t>Planeta Azul</t>
  </si>
  <si>
    <t>Play los Caribes</t>
  </si>
  <si>
    <t>Polideportivo Nelson Ramon Cruz</t>
  </si>
  <si>
    <t>Politecnico Nuestra Señora del Perpetuo Socorro</t>
  </si>
  <si>
    <t>Politécnico Prof. José Mercedes Alvino</t>
  </si>
  <si>
    <t>Politecnico Profesor Eugenio de Jesus Marcano</t>
  </si>
  <si>
    <t>politecnico Ramon Oviedo</t>
  </si>
  <si>
    <t>Politécnico San Eduardo Calasanz, La Romana.</t>
  </si>
  <si>
    <t>Politecnico Santa Clara de Asis</t>
  </si>
  <si>
    <t>Politécnico Vicente Aquino</t>
  </si>
  <si>
    <t>Programa “ENLACE SEMANAL” – Tele unión Canal 8</t>
  </si>
  <si>
    <t>Programa “Entrega Semanal” – Canal 8, antiguo canal 25</t>
  </si>
  <si>
    <t>Programa “NOTICIAS Y ALGO MÁS” –Radio Digital Bravísima FM</t>
  </si>
  <si>
    <t>Programa “Sábado al Día” – Teleuniverso – Canal 29</t>
  </si>
  <si>
    <t>Programa de Beisbol Maldokeo</t>
  </si>
  <si>
    <t>Programa de Pitchers Juan Solano</t>
  </si>
  <si>
    <t>Programa Fremio Matos</t>
  </si>
  <si>
    <t>Programa Max Beisbol</t>
  </si>
  <si>
    <t>Raya Food Dominicana</t>
  </si>
  <si>
    <t>Regional 17-04</t>
  </si>
  <si>
    <t>Rival Shoes DR</t>
  </si>
  <si>
    <t>Salón de actos de la Gobernación Provincial de La Romana</t>
  </si>
  <si>
    <t>Salón de conferencia del Patronato Benéfico. PBO</t>
  </si>
  <si>
    <t>Salón de sesiones del ayuntamiento municipal de Villa Hermosa, La Romana</t>
  </si>
  <si>
    <t>Sistema Nacional de Transporte Estudiantil</t>
  </si>
  <si>
    <t>Universidad Abierta para Adultos (UAPA)</t>
  </si>
  <si>
    <t>Universidad Autónoma de Santo Domingo (UASD)</t>
  </si>
  <si>
    <t>Universidad autonoma de Santo Domingo UASD</t>
  </si>
  <si>
    <t>Lic. Luis Carlos Adame Adames</t>
  </si>
  <si>
    <t>Director Interino Observatorio Dominicano de Drogas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</si>
</sst>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BA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2" borderId="0" applyNumberFormat="0" applyBorder="0" applyAlignment="0" applyProtection="0"/>
  </cellStyleXfs>
  <cellXfs count="49">
    <xf numFmtId="0" fontId="0" fillId="0" borderId="0" xfId="0"/>
    <xf numFmtId="0" fontId="7" fillId="0" borderId="0" xfId="5" applyFont="1"/>
    <xf numFmtId="0" fontId="0" fillId="0" borderId="1" xfId="0" applyBorder="1"/>
    <xf numFmtId="0" fontId="0" fillId="0" borderId="7" xfId="0" applyBorder="1"/>
    <xf numFmtId="0" fontId="12" fillId="3" borderId="3" xfId="7" applyFont="1" applyFill="1" applyBorder="1"/>
    <xf numFmtId="0" fontId="12" fillId="3" borderId="4" xfId="7" applyFont="1" applyFill="1" applyBorder="1"/>
    <xf numFmtId="0" fontId="13" fillId="3" borderId="4" xfId="7" applyFont="1" applyFill="1" applyBorder="1"/>
    <xf numFmtId="0" fontId="13" fillId="3" borderId="5" xfId="7" applyFont="1" applyFill="1" applyBorder="1"/>
    <xf numFmtId="0" fontId="13" fillId="3" borderId="8" xfId="7" applyFont="1" applyFill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0" xfId="0" applyFont="1"/>
    <xf numFmtId="0" fontId="12" fillId="0" borderId="0" xfId="7" applyFont="1" applyFill="1" applyBorder="1" applyAlignment="1">
      <alignment horizontal="center" vertical="center"/>
    </xf>
    <xf numFmtId="3" fontId="12" fillId="0" borderId="0" xfId="7" applyNumberFormat="1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center"/>
    </xf>
    <xf numFmtId="3" fontId="12" fillId="0" borderId="0" xfId="7" applyNumberFormat="1" applyFont="1" applyFill="1" applyBorder="1" applyAlignment="1">
      <alignment horizontal="center"/>
    </xf>
    <xf numFmtId="0" fontId="12" fillId="0" borderId="0" xfId="7" applyFont="1" applyFill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center"/>
    </xf>
    <xf numFmtId="1" fontId="5" fillId="0" borderId="0" xfId="1" applyNumberFormat="1" applyFont="1" applyFill="1" applyBorder="1" applyAlignment="1">
      <alignment horizontal="center"/>
    </xf>
    <xf numFmtId="3" fontId="5" fillId="0" borderId="0" xfId="2" applyNumberFormat="1" applyFont="1" applyFill="1" applyBorder="1" applyAlignment="1">
      <alignment horizontal="center"/>
    </xf>
    <xf numFmtId="0" fontId="12" fillId="0" borderId="0" xfId="7" applyFont="1" applyFill="1" applyBorder="1" applyAlignment="1">
      <alignment horizontal="center" vertical="center" wrapText="1"/>
    </xf>
    <xf numFmtId="3" fontId="12" fillId="0" borderId="0" xfId="7" applyNumberFormat="1" applyFont="1" applyFill="1" applyBorder="1" applyAlignment="1">
      <alignment horizontal="center" vertical="center" wrapText="1"/>
    </xf>
    <xf numFmtId="9" fontId="12" fillId="0" borderId="0" xfId="7" applyNumberFormat="1" applyFont="1" applyFill="1" applyBorder="1" applyAlignment="1">
      <alignment horizontal="center"/>
    </xf>
    <xf numFmtId="1" fontId="12" fillId="0" borderId="0" xfId="7" applyNumberFormat="1" applyFont="1" applyFill="1" applyBorder="1" applyAlignment="1">
      <alignment horizontal="center"/>
    </xf>
    <xf numFmtId="0" fontId="0" fillId="0" borderId="0" xfId="0" applyFill="1" applyBorder="1"/>
    <xf numFmtId="0" fontId="6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4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17" fontId="4" fillId="0" borderId="0" xfId="2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3" fontId="5" fillId="0" borderId="0" xfId="6" applyNumberFormat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0" fontId="16" fillId="0" borderId="0" xfId="0" applyFont="1"/>
  </cellXfs>
  <cellStyles count="8">
    <cellStyle name="Énfasis1" xfId="7" builtinId="29"/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colors>
    <mruColors>
      <color rgb="FFBAFFFF"/>
      <color rgb="FF15F3BE"/>
      <color rgb="FF30D85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B2:M133"/>
  <sheetViews>
    <sheetView showGridLines="0" tabSelected="1" topLeftCell="B76" zoomScale="90" zoomScaleNormal="90" zoomScalePageLayoutView="90" workbookViewId="0">
      <selection activeCell="B2" sqref="B2:M2"/>
    </sheetView>
  </sheetViews>
  <sheetFormatPr baseColWidth="10" defaultRowHeight="15" x14ac:dyDescent="0.25"/>
  <cols>
    <col min="1" max="1" width="3.42578125" customWidth="1"/>
    <col min="2" max="2" width="21.5703125" customWidth="1"/>
    <col min="3" max="3" width="11.28515625" customWidth="1"/>
    <col min="4" max="4" width="7.85546875" customWidth="1"/>
    <col min="5" max="5" width="8" customWidth="1"/>
    <col min="6" max="6" width="16.7109375" customWidth="1"/>
    <col min="7" max="7" width="12.5703125" bestFit="1" customWidth="1"/>
    <col min="8" max="8" width="10.5703125" bestFit="1" customWidth="1"/>
    <col min="9" max="9" width="6" bestFit="1" customWidth="1"/>
    <col min="10" max="10" width="12" bestFit="1" customWidth="1"/>
    <col min="11" max="11" width="7.28515625" customWidth="1"/>
    <col min="12" max="12" width="9.7109375" customWidth="1"/>
    <col min="13" max="13" width="7.42578125" bestFit="1" customWidth="1"/>
  </cols>
  <sheetData>
    <row r="2" spans="2:13" ht="15.75" x14ac:dyDescent="0.25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3" ht="15" customHeight="1" x14ac:dyDescent="0.25">
      <c r="B3" s="16" t="s">
        <v>43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2:13" x14ac:dyDescent="0.25">
      <c r="B4" s="16" t="s">
        <v>97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2:13" x14ac:dyDescent="0.25">
      <c r="B5" s="21" t="s">
        <v>1</v>
      </c>
      <c r="C5" s="22" t="s">
        <v>2</v>
      </c>
      <c r="D5" s="22"/>
      <c r="E5" s="22"/>
      <c r="F5" s="22"/>
      <c r="G5" s="22" t="s">
        <v>3</v>
      </c>
      <c r="H5" s="22"/>
      <c r="I5" s="22"/>
      <c r="J5" s="22"/>
      <c r="K5" s="22"/>
      <c r="L5" s="22"/>
      <c r="M5" s="23" t="s">
        <v>4</v>
      </c>
    </row>
    <row r="6" spans="2:13" x14ac:dyDescent="0.25">
      <c r="B6" s="21"/>
      <c r="C6" s="25" t="s">
        <v>5</v>
      </c>
      <c r="D6" s="25" t="s">
        <v>6</v>
      </c>
      <c r="E6" s="25" t="s">
        <v>7</v>
      </c>
      <c r="F6" s="25" t="s">
        <v>8</v>
      </c>
      <c r="G6" s="25" t="s">
        <v>63</v>
      </c>
      <c r="H6" s="26" t="s">
        <v>50</v>
      </c>
      <c r="I6" s="26" t="s">
        <v>51</v>
      </c>
      <c r="J6" s="25" t="s">
        <v>59</v>
      </c>
      <c r="K6" s="26" t="s">
        <v>52</v>
      </c>
      <c r="L6" s="26" t="s">
        <v>49</v>
      </c>
      <c r="M6" s="23"/>
    </row>
    <row r="7" spans="2:13" x14ac:dyDescent="0.25">
      <c r="B7" s="21"/>
      <c r="C7" s="25" t="s">
        <v>9</v>
      </c>
      <c r="D7" s="25" t="s">
        <v>9</v>
      </c>
      <c r="E7" s="25" t="s">
        <v>9</v>
      </c>
      <c r="F7" s="25" t="s">
        <v>9</v>
      </c>
      <c r="G7" s="26" t="s">
        <v>9</v>
      </c>
      <c r="H7" s="25" t="s">
        <v>9</v>
      </c>
      <c r="I7" s="25" t="s">
        <v>9</v>
      </c>
      <c r="J7" s="25" t="s">
        <v>9</v>
      </c>
      <c r="K7" s="25" t="s">
        <v>9</v>
      </c>
      <c r="L7" s="25" t="s">
        <v>9</v>
      </c>
      <c r="M7" s="25" t="s">
        <v>9</v>
      </c>
    </row>
    <row r="8" spans="2:13" x14ac:dyDescent="0.25">
      <c r="B8" s="27" t="s">
        <v>98</v>
      </c>
      <c r="C8" s="28">
        <v>7</v>
      </c>
      <c r="D8" s="28">
        <v>22</v>
      </c>
      <c r="E8" s="28">
        <v>10</v>
      </c>
      <c r="F8" s="28">
        <v>15</v>
      </c>
      <c r="G8" s="29">
        <v>13</v>
      </c>
      <c r="H8" s="28">
        <v>27</v>
      </c>
      <c r="I8" s="28">
        <v>8</v>
      </c>
      <c r="J8" s="28">
        <v>0</v>
      </c>
      <c r="K8" s="28">
        <v>4</v>
      </c>
      <c r="L8" s="28">
        <v>8</v>
      </c>
      <c r="M8" s="30">
        <f>C8+D8+E8+F8+G8+H8+I8+J8+K8+L8</f>
        <v>114</v>
      </c>
    </row>
    <row r="9" spans="2:13" x14ac:dyDescent="0.25">
      <c r="B9" s="27" t="s">
        <v>99</v>
      </c>
      <c r="C9" s="28">
        <v>2</v>
      </c>
      <c r="D9" s="28">
        <v>23</v>
      </c>
      <c r="E9" s="28">
        <v>9</v>
      </c>
      <c r="F9" s="28">
        <v>17</v>
      </c>
      <c r="G9" s="29">
        <v>15</v>
      </c>
      <c r="H9" s="28">
        <v>24</v>
      </c>
      <c r="I9" s="28">
        <v>19</v>
      </c>
      <c r="J9" s="28">
        <v>0</v>
      </c>
      <c r="K9" s="28">
        <v>11</v>
      </c>
      <c r="L9" s="28">
        <v>10</v>
      </c>
      <c r="M9" s="30">
        <f>C9+D9+E9+F9+G9+H9+I9+J9+K9+L9</f>
        <v>130</v>
      </c>
    </row>
    <row r="10" spans="2:13" x14ac:dyDescent="0.25">
      <c r="B10" s="27" t="s">
        <v>100</v>
      </c>
      <c r="C10" s="28">
        <v>6</v>
      </c>
      <c r="D10" s="28">
        <v>22</v>
      </c>
      <c r="E10" s="28">
        <v>9</v>
      </c>
      <c r="F10" s="28">
        <v>15</v>
      </c>
      <c r="G10" s="29">
        <v>10</v>
      </c>
      <c r="H10" s="28">
        <v>20</v>
      </c>
      <c r="I10" s="28">
        <v>8</v>
      </c>
      <c r="J10" s="28">
        <v>0</v>
      </c>
      <c r="K10" s="28">
        <v>13</v>
      </c>
      <c r="L10" s="28">
        <v>9</v>
      </c>
      <c r="M10" s="30">
        <f>C10+D10+E10+F10+G10+H10+I10+J10+K10+L10</f>
        <v>112</v>
      </c>
    </row>
    <row r="11" spans="2:13" x14ac:dyDescent="0.25">
      <c r="B11" s="31" t="s">
        <v>4</v>
      </c>
      <c r="C11" s="32">
        <f t="shared" ref="C11:M11" si="0">SUM(C8:C10)</f>
        <v>15</v>
      </c>
      <c r="D11" s="32">
        <f t="shared" si="0"/>
        <v>67</v>
      </c>
      <c r="E11" s="32">
        <f t="shared" si="0"/>
        <v>28</v>
      </c>
      <c r="F11" s="32">
        <f t="shared" si="0"/>
        <v>47</v>
      </c>
      <c r="G11" s="34">
        <f>SUM(G8:G10)</f>
        <v>38</v>
      </c>
      <c r="H11" s="32">
        <f t="shared" si="0"/>
        <v>71</v>
      </c>
      <c r="I11" s="32">
        <f t="shared" si="0"/>
        <v>35</v>
      </c>
      <c r="J11" s="32">
        <f t="shared" si="0"/>
        <v>0</v>
      </c>
      <c r="K11" s="32">
        <f t="shared" si="0"/>
        <v>28</v>
      </c>
      <c r="L11" s="32">
        <f t="shared" si="0"/>
        <v>27</v>
      </c>
      <c r="M11" s="25">
        <f t="shared" si="0"/>
        <v>356</v>
      </c>
    </row>
    <row r="12" spans="2:13" x14ac:dyDescent="0.25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</row>
    <row r="13" spans="2:13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2:13" ht="15.75" x14ac:dyDescent="0.25">
      <c r="B14" s="36" t="s"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</row>
    <row r="15" spans="2:13" x14ac:dyDescent="0.25">
      <c r="B15" s="37" t="s">
        <v>10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spans="2:13" x14ac:dyDescent="0.25">
      <c r="B16" s="38" t="s">
        <v>97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</row>
    <row r="17" spans="2:13" x14ac:dyDescent="0.25">
      <c r="B17" s="21" t="s">
        <v>1</v>
      </c>
      <c r="C17" s="24" t="s">
        <v>2</v>
      </c>
      <c r="D17" s="24"/>
      <c r="E17" s="24"/>
      <c r="F17" s="24"/>
      <c r="G17" s="24" t="s">
        <v>3</v>
      </c>
      <c r="H17" s="24"/>
      <c r="I17" s="24"/>
      <c r="J17" s="24"/>
      <c r="K17" s="24"/>
      <c r="L17" s="24"/>
      <c r="M17" s="21" t="s">
        <v>4</v>
      </c>
    </row>
    <row r="18" spans="2:13" x14ac:dyDescent="0.25">
      <c r="B18" s="21"/>
      <c r="C18" s="26" t="s">
        <v>5</v>
      </c>
      <c r="D18" s="26" t="s">
        <v>6</v>
      </c>
      <c r="E18" s="26" t="s">
        <v>7</v>
      </c>
      <c r="F18" s="26" t="s">
        <v>8</v>
      </c>
      <c r="G18" s="26" t="s">
        <v>63</v>
      </c>
      <c r="H18" s="26" t="s">
        <v>50</v>
      </c>
      <c r="I18" s="26" t="s">
        <v>51</v>
      </c>
      <c r="J18" s="26" t="s">
        <v>59</v>
      </c>
      <c r="K18" s="26" t="s">
        <v>52</v>
      </c>
      <c r="L18" s="26" t="s">
        <v>49</v>
      </c>
      <c r="M18" s="21"/>
    </row>
    <row r="19" spans="2:13" x14ac:dyDescent="0.25">
      <c r="B19" s="21"/>
      <c r="C19" s="25" t="s">
        <v>9</v>
      </c>
      <c r="D19" s="25" t="s">
        <v>9</v>
      </c>
      <c r="E19" s="25" t="s">
        <v>9</v>
      </c>
      <c r="F19" s="25" t="s">
        <v>9</v>
      </c>
      <c r="G19" s="26" t="s">
        <v>9</v>
      </c>
      <c r="H19" s="25" t="s">
        <v>9</v>
      </c>
      <c r="I19" s="25" t="s">
        <v>9</v>
      </c>
      <c r="J19" s="25" t="s">
        <v>9</v>
      </c>
      <c r="K19" s="25" t="s">
        <v>9</v>
      </c>
      <c r="L19" s="25" t="s">
        <v>9</v>
      </c>
      <c r="M19" s="25" t="s">
        <v>9</v>
      </c>
    </row>
    <row r="20" spans="2:13" x14ac:dyDescent="0.25">
      <c r="B20" s="27" t="s">
        <v>101</v>
      </c>
      <c r="C20" s="28">
        <f>174+95</f>
        <v>269</v>
      </c>
      <c r="D20" s="28">
        <f>540+331</f>
        <v>871</v>
      </c>
      <c r="E20" s="28">
        <f>80+197</f>
        <v>277</v>
      </c>
      <c r="F20" s="28">
        <f>82+454</f>
        <v>536</v>
      </c>
      <c r="G20" s="29">
        <f>469+332</f>
        <v>801</v>
      </c>
      <c r="H20" s="28">
        <f>1810+1714</f>
        <v>3524</v>
      </c>
      <c r="I20" s="28">
        <f>135+206</f>
        <v>341</v>
      </c>
      <c r="J20" s="28">
        <v>0</v>
      </c>
      <c r="K20" s="28">
        <f>144+676</f>
        <v>820</v>
      </c>
      <c r="L20" s="28">
        <f>123+129</f>
        <v>252</v>
      </c>
      <c r="M20" s="30">
        <f>C20+D20+E20+F20+G20+H20+I20+J20+K20+L20</f>
        <v>7691</v>
      </c>
    </row>
    <row r="21" spans="2:13" x14ac:dyDescent="0.25">
      <c r="B21" s="27" t="s">
        <v>99</v>
      </c>
      <c r="C21" s="28">
        <f>31+6</f>
        <v>37</v>
      </c>
      <c r="D21" s="28">
        <f>794+675</f>
        <v>1469</v>
      </c>
      <c r="E21" s="28">
        <f>225+323</f>
        <v>548</v>
      </c>
      <c r="F21" s="28">
        <f>68+547</f>
        <v>615</v>
      </c>
      <c r="G21" s="29">
        <f>379+295</f>
        <v>674</v>
      </c>
      <c r="H21" s="28">
        <f>567+580</f>
        <v>1147</v>
      </c>
      <c r="I21" s="28">
        <f>610+473</f>
        <v>1083</v>
      </c>
      <c r="J21" s="28">
        <v>0</v>
      </c>
      <c r="K21" s="28">
        <f>439+323</f>
        <v>762</v>
      </c>
      <c r="L21" s="28">
        <f>128+217</f>
        <v>345</v>
      </c>
      <c r="M21" s="30">
        <f>C21+D21+E21+F21+G21+H21+I21+J21+K21+L21</f>
        <v>6680</v>
      </c>
    </row>
    <row r="22" spans="2:13" x14ac:dyDescent="0.25">
      <c r="B22" s="27" t="s">
        <v>100</v>
      </c>
      <c r="C22" s="28">
        <f>93+74</f>
        <v>167</v>
      </c>
      <c r="D22" s="28">
        <f>684+495</f>
        <v>1179</v>
      </c>
      <c r="E22" s="28">
        <f>77+158</f>
        <v>235</v>
      </c>
      <c r="F22" s="28">
        <f>128+692</f>
        <v>820</v>
      </c>
      <c r="G22" s="29">
        <f>104+282</f>
        <v>386</v>
      </c>
      <c r="H22" s="28">
        <f>480+469</f>
        <v>949</v>
      </c>
      <c r="I22" s="28">
        <f>151+143</f>
        <v>294</v>
      </c>
      <c r="J22" s="28">
        <v>0</v>
      </c>
      <c r="K22" s="28">
        <f>295+291</f>
        <v>586</v>
      </c>
      <c r="L22" s="28">
        <f>126+189</f>
        <v>315</v>
      </c>
      <c r="M22" s="30">
        <f>C22+D22+E22+F22+G22+H22+I22+J22+K22+L22</f>
        <v>4931</v>
      </c>
    </row>
    <row r="23" spans="2:13" x14ac:dyDescent="0.25">
      <c r="B23" s="31" t="s">
        <v>4</v>
      </c>
      <c r="C23" s="32">
        <f>SUM(C20:C22)</f>
        <v>473</v>
      </c>
      <c r="D23" s="32">
        <f>SUM(D20:D22)</f>
        <v>3519</v>
      </c>
      <c r="E23" s="32">
        <f>SUM(E20:E22)</f>
        <v>1060</v>
      </c>
      <c r="F23" s="32">
        <f>SUM(F20:F22)</f>
        <v>1971</v>
      </c>
      <c r="G23" s="32">
        <f>SUM(G20:G22)</f>
        <v>1861</v>
      </c>
      <c r="H23" s="32">
        <f>SUM(H20:H22)</f>
        <v>5620</v>
      </c>
      <c r="I23" s="32">
        <f t="shared" ref="I23:L23" si="1">SUM(I20:I22)</f>
        <v>1718</v>
      </c>
      <c r="J23" s="32">
        <f t="shared" si="1"/>
        <v>0</v>
      </c>
      <c r="K23" s="32">
        <f t="shared" si="1"/>
        <v>2168</v>
      </c>
      <c r="L23" s="32">
        <f t="shared" si="1"/>
        <v>912</v>
      </c>
      <c r="M23" s="25">
        <f>SUM(M20:M22)</f>
        <v>19302</v>
      </c>
    </row>
    <row r="24" spans="2:13" x14ac:dyDescent="0.25"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2:13" x14ac:dyDescent="0.25"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</row>
    <row r="26" spans="2:13" ht="15.75" x14ac:dyDescent="0.25">
      <c r="B26" s="39" t="s">
        <v>0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2:13" x14ac:dyDescent="0.25">
      <c r="B27" s="40" t="s">
        <v>47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2:13" x14ac:dyDescent="0.25">
      <c r="B28" s="38" t="s">
        <v>97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</row>
    <row r="29" spans="2:13" x14ac:dyDescent="0.25">
      <c r="B29" s="21" t="s">
        <v>1</v>
      </c>
      <c r="C29" s="24" t="s">
        <v>46</v>
      </c>
      <c r="D29" s="24"/>
      <c r="E29" s="24"/>
      <c r="F29" s="24"/>
      <c r="G29" s="24" t="s">
        <v>3</v>
      </c>
      <c r="H29" s="24"/>
      <c r="I29" s="24"/>
      <c r="J29" s="24"/>
      <c r="K29" s="24"/>
      <c r="L29" s="24"/>
      <c r="M29" s="21" t="s">
        <v>4</v>
      </c>
    </row>
    <row r="30" spans="2:13" x14ac:dyDescent="0.25">
      <c r="B30" s="21"/>
      <c r="C30" s="26" t="s">
        <v>5</v>
      </c>
      <c r="D30" s="26" t="s">
        <v>6</v>
      </c>
      <c r="E30" s="26" t="s">
        <v>7</v>
      </c>
      <c r="F30" s="26" t="s">
        <v>8</v>
      </c>
      <c r="G30" s="26" t="s">
        <v>63</v>
      </c>
      <c r="H30" s="26" t="s">
        <v>50</v>
      </c>
      <c r="I30" s="26" t="s">
        <v>51</v>
      </c>
      <c r="J30" s="26" t="s">
        <v>59</v>
      </c>
      <c r="K30" s="26" t="s">
        <v>52</v>
      </c>
      <c r="L30" s="26" t="s">
        <v>49</v>
      </c>
      <c r="M30" s="21"/>
    </row>
    <row r="31" spans="2:13" x14ac:dyDescent="0.25">
      <c r="B31" s="21"/>
      <c r="C31" s="25" t="s">
        <v>9</v>
      </c>
      <c r="D31" s="25" t="s">
        <v>9</v>
      </c>
      <c r="E31" s="25" t="s">
        <v>9</v>
      </c>
      <c r="F31" s="25" t="s">
        <v>9</v>
      </c>
      <c r="G31" s="26" t="s">
        <v>9</v>
      </c>
      <c r="H31" s="25" t="s">
        <v>9</v>
      </c>
      <c r="I31" s="25" t="s">
        <v>9</v>
      </c>
      <c r="J31" s="25" t="s">
        <v>9</v>
      </c>
      <c r="K31" s="25" t="s">
        <v>9</v>
      </c>
      <c r="L31" s="25" t="s">
        <v>9</v>
      </c>
      <c r="M31" s="25" t="s">
        <v>9</v>
      </c>
    </row>
    <row r="32" spans="2:13" x14ac:dyDescent="0.25">
      <c r="B32" s="27" t="s">
        <v>101</v>
      </c>
      <c r="C32" s="28">
        <v>5</v>
      </c>
      <c r="D32" s="28">
        <v>11</v>
      </c>
      <c r="E32" s="28">
        <v>9</v>
      </c>
      <c r="F32" s="28">
        <v>15</v>
      </c>
      <c r="G32" s="29">
        <v>12</v>
      </c>
      <c r="H32" s="28">
        <v>20</v>
      </c>
      <c r="I32" s="28">
        <v>8</v>
      </c>
      <c r="J32" s="28">
        <v>0</v>
      </c>
      <c r="K32" s="28">
        <v>4</v>
      </c>
      <c r="L32" s="28">
        <v>8</v>
      </c>
      <c r="M32" s="30">
        <f>C32+D32+E32+F32+G32+H32+I32+J32+K32+L32</f>
        <v>92</v>
      </c>
    </row>
    <row r="33" spans="2:13" x14ac:dyDescent="0.25">
      <c r="B33" s="27" t="s">
        <v>99</v>
      </c>
      <c r="C33" s="28">
        <v>2</v>
      </c>
      <c r="D33" s="28">
        <v>14</v>
      </c>
      <c r="E33" s="28">
        <v>6</v>
      </c>
      <c r="F33" s="28">
        <v>15</v>
      </c>
      <c r="G33" s="29">
        <v>10</v>
      </c>
      <c r="H33" s="28">
        <v>15</v>
      </c>
      <c r="I33" s="28">
        <v>17</v>
      </c>
      <c r="J33" s="28">
        <v>0</v>
      </c>
      <c r="K33" s="28">
        <v>9</v>
      </c>
      <c r="L33" s="28">
        <v>6</v>
      </c>
      <c r="M33" s="30">
        <f>C33+D33+E33+F33+G33+H33+I33+J33+K33+L33</f>
        <v>94</v>
      </c>
    </row>
    <row r="34" spans="2:13" x14ac:dyDescent="0.25">
      <c r="B34" s="27" t="s">
        <v>100</v>
      </c>
      <c r="C34" s="28">
        <v>5</v>
      </c>
      <c r="D34" s="28">
        <v>12</v>
      </c>
      <c r="E34" s="28">
        <v>9</v>
      </c>
      <c r="F34" s="28">
        <v>15</v>
      </c>
      <c r="G34" s="29">
        <v>8</v>
      </c>
      <c r="H34" s="28">
        <v>17</v>
      </c>
      <c r="I34" s="28">
        <v>7</v>
      </c>
      <c r="J34" s="28">
        <v>0</v>
      </c>
      <c r="K34" s="28">
        <v>7</v>
      </c>
      <c r="L34" s="28">
        <v>9</v>
      </c>
      <c r="M34" s="30">
        <f>C34+D34+E34+F34+G34+H34+I34+J34+K34+L34</f>
        <v>89</v>
      </c>
    </row>
    <row r="35" spans="2:13" x14ac:dyDescent="0.25">
      <c r="B35" s="26" t="s">
        <v>4</v>
      </c>
      <c r="C35" s="25">
        <f t="shared" ref="C35:M35" si="2">SUM(C32:C34)</f>
        <v>12</v>
      </c>
      <c r="D35" s="25">
        <f t="shared" si="2"/>
        <v>37</v>
      </c>
      <c r="E35" s="25">
        <f t="shared" si="2"/>
        <v>24</v>
      </c>
      <c r="F35" s="25">
        <f t="shared" si="2"/>
        <v>45</v>
      </c>
      <c r="G35" s="25">
        <f>SUM(G32:G34)</f>
        <v>30</v>
      </c>
      <c r="H35" s="25">
        <f t="shared" si="2"/>
        <v>52</v>
      </c>
      <c r="I35" s="25">
        <f t="shared" si="2"/>
        <v>32</v>
      </c>
      <c r="J35" s="25">
        <f t="shared" si="2"/>
        <v>0</v>
      </c>
      <c r="K35" s="25">
        <f t="shared" si="2"/>
        <v>20</v>
      </c>
      <c r="L35" s="32">
        <f t="shared" si="2"/>
        <v>23</v>
      </c>
      <c r="M35" s="25">
        <f t="shared" si="2"/>
        <v>275</v>
      </c>
    </row>
    <row r="36" spans="2:13" x14ac:dyDescent="0.2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  <row r="37" spans="2:13" x14ac:dyDescent="0.2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</row>
    <row r="38" spans="2:13" ht="15.75" x14ac:dyDescent="0.25">
      <c r="B38" s="39" t="s">
        <v>0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</row>
    <row r="39" spans="2:13" x14ac:dyDescent="0.25">
      <c r="B39" s="41" t="s">
        <v>48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</row>
    <row r="40" spans="2:13" x14ac:dyDescent="0.25">
      <c r="B40" s="42" t="s">
        <v>97</v>
      </c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spans="2:13" x14ac:dyDescent="0.25">
      <c r="B41" s="21" t="s">
        <v>11</v>
      </c>
      <c r="C41" s="24" t="s">
        <v>46</v>
      </c>
      <c r="D41" s="24"/>
      <c r="E41" s="24"/>
      <c r="F41" s="24"/>
      <c r="G41" s="24" t="s">
        <v>3</v>
      </c>
      <c r="H41" s="24"/>
      <c r="I41" s="24"/>
      <c r="J41" s="24"/>
      <c r="K41" s="24"/>
      <c r="L41" s="24"/>
      <c r="M41" s="21" t="s">
        <v>4</v>
      </c>
    </row>
    <row r="42" spans="2:13" x14ac:dyDescent="0.25">
      <c r="B42" s="21"/>
      <c r="C42" s="26" t="s">
        <v>5</v>
      </c>
      <c r="D42" s="26" t="s">
        <v>6</v>
      </c>
      <c r="E42" s="26" t="s">
        <v>7</v>
      </c>
      <c r="F42" s="26" t="s">
        <v>8</v>
      </c>
      <c r="G42" s="26" t="s">
        <v>63</v>
      </c>
      <c r="H42" s="26" t="s">
        <v>50</v>
      </c>
      <c r="I42" s="26" t="s">
        <v>51</v>
      </c>
      <c r="J42" s="26" t="s">
        <v>59</v>
      </c>
      <c r="K42" s="26" t="s">
        <v>52</v>
      </c>
      <c r="L42" s="26" t="s">
        <v>49</v>
      </c>
      <c r="M42" s="21"/>
    </row>
    <row r="43" spans="2:13" x14ac:dyDescent="0.25">
      <c r="B43" s="21"/>
      <c r="C43" s="25" t="s">
        <v>9</v>
      </c>
      <c r="D43" s="25" t="s">
        <v>9</v>
      </c>
      <c r="E43" s="25" t="s">
        <v>9</v>
      </c>
      <c r="F43" s="25" t="s">
        <v>9</v>
      </c>
      <c r="G43" s="33" t="s">
        <v>9</v>
      </c>
      <c r="H43" s="25" t="s">
        <v>9</v>
      </c>
      <c r="I43" s="25" t="s">
        <v>9</v>
      </c>
      <c r="J43" s="25" t="s">
        <v>9</v>
      </c>
      <c r="K43" s="25" t="s">
        <v>9</v>
      </c>
      <c r="L43" s="25" t="s">
        <v>9</v>
      </c>
      <c r="M43" s="25" t="s">
        <v>9</v>
      </c>
    </row>
    <row r="44" spans="2:13" x14ac:dyDescent="0.25">
      <c r="B44" s="43" t="s">
        <v>12</v>
      </c>
      <c r="C44" s="44">
        <v>0</v>
      </c>
      <c r="D44" s="45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6">
        <f>C44+D44+E44+F44+G44+H44+I44+J44+K44+L44</f>
        <v>0</v>
      </c>
    </row>
    <row r="45" spans="2:13" x14ac:dyDescent="0.25">
      <c r="B45" s="43" t="s">
        <v>13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12</v>
      </c>
      <c r="J45" s="44">
        <v>0</v>
      </c>
      <c r="K45" s="44">
        <v>0</v>
      </c>
      <c r="L45" s="44">
        <v>0</v>
      </c>
      <c r="M45" s="46">
        <f>C45+D45+E45+F45+G45+H45+I45+J45+K45+L45</f>
        <v>12</v>
      </c>
    </row>
    <row r="46" spans="2:13" x14ac:dyDescent="0.25">
      <c r="B46" s="43" t="s">
        <v>14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19</v>
      </c>
      <c r="J46" s="44">
        <v>0</v>
      </c>
      <c r="K46" s="44">
        <v>0</v>
      </c>
      <c r="L46" s="44">
        <v>0</v>
      </c>
      <c r="M46" s="46">
        <f>C46+D46+E46+F46+G46+H46+I46+J46+K46+L46</f>
        <v>19</v>
      </c>
    </row>
    <row r="47" spans="2:13" x14ac:dyDescent="0.25">
      <c r="B47" s="43" t="s">
        <v>44</v>
      </c>
      <c r="C47" s="44">
        <v>14</v>
      </c>
      <c r="D47" s="44">
        <f>22+25</f>
        <v>47</v>
      </c>
      <c r="E47" s="44">
        <f>18+6</f>
        <v>24</v>
      </c>
      <c r="F47" s="44">
        <f>29+11</f>
        <v>40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27</v>
      </c>
      <c r="M47" s="46">
        <f>C47+D47+E47+F47+G47+H47+I47+J47+K47+L47</f>
        <v>152</v>
      </c>
    </row>
    <row r="48" spans="2:13" x14ac:dyDescent="0.25">
      <c r="B48" s="43" t="s">
        <v>15</v>
      </c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6">
        <f>C48+D48+E48+F48+G48+H48+I48+J48+K48+L48</f>
        <v>0</v>
      </c>
    </row>
    <row r="49" spans="2:13" x14ac:dyDescent="0.25">
      <c r="B49" s="43" t="s">
        <v>16</v>
      </c>
      <c r="C49" s="44">
        <v>0</v>
      </c>
      <c r="D49" s="44">
        <v>0</v>
      </c>
      <c r="E49" s="44">
        <v>0</v>
      </c>
      <c r="F49" s="44">
        <v>0</v>
      </c>
      <c r="G49" s="47">
        <v>37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6">
        <f>C49+D49+E49+F49+G49+H49+I49+J49+K49+L49</f>
        <v>37</v>
      </c>
    </row>
    <row r="50" spans="2:13" x14ac:dyDescent="0.25">
      <c r="B50" s="43" t="s">
        <v>18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4</v>
      </c>
      <c r="L50" s="44">
        <v>0</v>
      </c>
      <c r="M50" s="46">
        <f>C50+D50+E50+F50+G50+H50+I50+J50+K50+L50</f>
        <v>4</v>
      </c>
    </row>
    <row r="51" spans="2:13" x14ac:dyDescent="0.25">
      <c r="B51" s="43" t="s">
        <v>17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6">
        <f>C51+D51+E51+F51+G51+H51+I51+J51+K51+L51</f>
        <v>0</v>
      </c>
    </row>
    <row r="52" spans="2:13" x14ac:dyDescent="0.25">
      <c r="B52" s="43" t="s">
        <v>19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6">
        <f>C52+D52+E52+F52+G52+H52+I52+J52+K52+L52</f>
        <v>0</v>
      </c>
    </row>
    <row r="53" spans="2:13" x14ac:dyDescent="0.25">
      <c r="B53" s="43" t="s">
        <v>41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1</v>
      </c>
      <c r="L53" s="44">
        <v>0</v>
      </c>
      <c r="M53" s="46">
        <f>C53+D53+E53+F53+G53+H53+I53+J53+K53+L53</f>
        <v>1</v>
      </c>
    </row>
    <row r="54" spans="2:13" x14ac:dyDescent="0.25">
      <c r="B54" s="43" t="s">
        <v>24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6">
        <f>C54+D54+E54+F54+G54+H54+I54+J54+K54+L54</f>
        <v>0</v>
      </c>
    </row>
    <row r="55" spans="2:13" x14ac:dyDescent="0.25">
      <c r="B55" s="43" t="s">
        <v>20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2</v>
      </c>
      <c r="J55" s="44">
        <v>0</v>
      </c>
      <c r="K55" s="44">
        <v>0</v>
      </c>
      <c r="L55" s="44">
        <v>0</v>
      </c>
      <c r="M55" s="46">
        <f>C55+D55+E55+F55+G55+H55+I55+J55+K55+L55</f>
        <v>2</v>
      </c>
    </row>
    <row r="56" spans="2:13" x14ac:dyDescent="0.25">
      <c r="B56" s="43" t="s">
        <v>21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1</v>
      </c>
      <c r="L56" s="44">
        <v>0</v>
      </c>
      <c r="M56" s="46">
        <f>C56+D56+E56+F56+G56+H56+I56+J56+K56+L56</f>
        <v>1</v>
      </c>
    </row>
    <row r="57" spans="2:13" x14ac:dyDescent="0.25">
      <c r="B57" s="43" t="s">
        <v>22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21</v>
      </c>
      <c r="L57" s="44">
        <v>0</v>
      </c>
      <c r="M57" s="46">
        <f>C57+D57+E57+F57+G57+H57+I57+J57+K57+L57</f>
        <v>21</v>
      </c>
    </row>
    <row r="58" spans="2:13" x14ac:dyDescent="0.25">
      <c r="B58" s="43" t="s">
        <v>23</v>
      </c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3</v>
      </c>
      <c r="I58" s="44">
        <v>0</v>
      </c>
      <c r="J58" s="44">
        <v>0</v>
      </c>
      <c r="K58" s="44">
        <v>0</v>
      </c>
      <c r="L58" s="44">
        <v>0</v>
      </c>
      <c r="M58" s="46">
        <f>C58+D58+E58+F58+G58+H58+I58+J58+K58+L58</f>
        <v>3</v>
      </c>
    </row>
    <row r="59" spans="2:13" x14ac:dyDescent="0.25">
      <c r="B59" s="43" t="s">
        <v>25</v>
      </c>
      <c r="C59" s="44">
        <v>0</v>
      </c>
      <c r="D59" s="44">
        <v>8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6">
        <f>C59+D59+E59+F59+G59+H59+I59+J59+K59+L59</f>
        <v>8</v>
      </c>
    </row>
    <row r="60" spans="2:13" x14ac:dyDescent="0.25">
      <c r="B60" s="43" t="s">
        <v>39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6</v>
      </c>
      <c r="I60" s="44">
        <v>0</v>
      </c>
      <c r="J60" s="44">
        <v>0</v>
      </c>
      <c r="K60" s="44">
        <v>0</v>
      </c>
      <c r="L60" s="44">
        <v>0</v>
      </c>
      <c r="M60" s="46">
        <f>C60+D60+E60+F60+G60+H60+I60+J60+K60+L60</f>
        <v>6</v>
      </c>
    </row>
    <row r="61" spans="2:13" x14ac:dyDescent="0.25">
      <c r="B61" s="43" t="s">
        <v>26</v>
      </c>
      <c r="C61" s="44">
        <v>0</v>
      </c>
      <c r="D61" s="44">
        <v>0</v>
      </c>
      <c r="E61" s="44">
        <v>0</v>
      </c>
      <c r="F61" s="44">
        <v>2</v>
      </c>
      <c r="G61" s="44">
        <v>0</v>
      </c>
      <c r="H61" s="44">
        <v>16</v>
      </c>
      <c r="I61" s="44">
        <v>0</v>
      </c>
      <c r="J61" s="44">
        <v>0</v>
      </c>
      <c r="K61" s="44">
        <v>0</v>
      </c>
      <c r="L61" s="44">
        <v>0</v>
      </c>
      <c r="M61" s="46">
        <f>C61+D61+E61+F61+G61+H61+I61+J61+K61+L61</f>
        <v>18</v>
      </c>
    </row>
    <row r="62" spans="2:13" x14ac:dyDescent="0.25">
      <c r="B62" s="43" t="s">
        <v>40</v>
      </c>
      <c r="C62" s="44">
        <v>0</v>
      </c>
      <c r="D62" s="44">
        <v>3</v>
      </c>
      <c r="E62" s="44">
        <v>0</v>
      </c>
      <c r="F62" s="44">
        <v>1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6">
        <f>C62+D62+E62+F62+G62+H62+I62+J62+K62+L62</f>
        <v>4</v>
      </c>
    </row>
    <row r="63" spans="2:13" x14ac:dyDescent="0.25">
      <c r="B63" s="43" t="s">
        <v>27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1</v>
      </c>
      <c r="J63" s="44">
        <v>0</v>
      </c>
      <c r="K63" s="44">
        <v>0</v>
      </c>
      <c r="L63" s="44">
        <v>0</v>
      </c>
      <c r="M63" s="46">
        <f>C63+D63+E63+F63+G63+H63+I63+J63+K63+L63</f>
        <v>1</v>
      </c>
    </row>
    <row r="64" spans="2:13" x14ac:dyDescent="0.25">
      <c r="B64" s="43" t="s">
        <v>28</v>
      </c>
      <c r="C64" s="44">
        <v>0</v>
      </c>
      <c r="D64" s="44">
        <v>0</v>
      </c>
      <c r="E64" s="44">
        <v>0</v>
      </c>
      <c r="F64" s="44">
        <v>2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6">
        <f>C64+D64+E64+F64+G64+H64+I64+J64+K64+L64</f>
        <v>2</v>
      </c>
    </row>
    <row r="65" spans="2:13" x14ac:dyDescent="0.25">
      <c r="B65" s="43" t="s">
        <v>29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4</v>
      </c>
      <c r="I65" s="44">
        <v>0</v>
      </c>
      <c r="J65" s="44">
        <v>0</v>
      </c>
      <c r="K65" s="44">
        <v>0</v>
      </c>
      <c r="L65" s="44">
        <v>0</v>
      </c>
      <c r="M65" s="46">
        <f>C65+D65+E65+F65+G65+H65+I65+J65+K65+L65</f>
        <v>4</v>
      </c>
    </row>
    <row r="66" spans="2:13" x14ac:dyDescent="0.25">
      <c r="B66" s="43" t="s">
        <v>30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6">
        <f>C66+D66+E66+F66+G66+H66+I66+J66+K66+L66</f>
        <v>0</v>
      </c>
    </row>
    <row r="67" spans="2:13" x14ac:dyDescent="0.25">
      <c r="B67" s="43" t="s">
        <v>31</v>
      </c>
      <c r="C67" s="44">
        <v>0</v>
      </c>
      <c r="D67" s="44">
        <v>0</v>
      </c>
      <c r="E67" s="44">
        <v>0</v>
      </c>
      <c r="F67" s="44">
        <v>0</v>
      </c>
      <c r="G67" s="44">
        <v>1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6">
        <f>C67+D67+E67+F67+G67+H67+I67+J67+K67+L67</f>
        <v>1</v>
      </c>
    </row>
    <row r="68" spans="2:13" x14ac:dyDescent="0.25">
      <c r="B68" s="43" t="s">
        <v>32</v>
      </c>
      <c r="C68" s="44">
        <v>0</v>
      </c>
      <c r="D68" s="44">
        <v>5</v>
      </c>
      <c r="E68" s="44">
        <v>4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6">
        <f>C68+D68+E68+F68+G68+H68+I68+J68+K68+L68</f>
        <v>9</v>
      </c>
    </row>
    <row r="69" spans="2:13" x14ac:dyDescent="0.25">
      <c r="B69" s="43" t="s">
        <v>42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6">
        <f>C69+D69+E69+F69+G69+H69+I69+J69+K69+L69</f>
        <v>0</v>
      </c>
    </row>
    <row r="70" spans="2:13" x14ac:dyDescent="0.25">
      <c r="B70" s="43" t="s">
        <v>53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6">
        <f>C70+D70+E70+F70+G70+H70+I70+J70+K70+L70</f>
        <v>0</v>
      </c>
    </row>
    <row r="71" spans="2:13" x14ac:dyDescent="0.25">
      <c r="B71" s="43" t="s">
        <v>33</v>
      </c>
      <c r="C71" s="44">
        <v>0</v>
      </c>
      <c r="D71" s="44">
        <v>0</v>
      </c>
      <c r="E71" s="44">
        <v>0</v>
      </c>
      <c r="F71" s="44">
        <v>2</v>
      </c>
      <c r="G71" s="44">
        <v>0</v>
      </c>
      <c r="H71" s="44">
        <v>0</v>
      </c>
      <c r="I71" s="44">
        <v>1</v>
      </c>
      <c r="J71" s="44">
        <v>0</v>
      </c>
      <c r="K71" s="44">
        <v>0</v>
      </c>
      <c r="L71" s="44">
        <v>0</v>
      </c>
      <c r="M71" s="46">
        <f>C71+D71+E71+F71+G71+H71+I71+J71+K71+L71</f>
        <v>3</v>
      </c>
    </row>
    <row r="72" spans="2:13" x14ac:dyDescent="0.25">
      <c r="B72" s="43" t="s">
        <v>34</v>
      </c>
      <c r="C72" s="44">
        <v>0</v>
      </c>
      <c r="D72" s="44">
        <v>4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1</v>
      </c>
      <c r="L72" s="44">
        <v>0</v>
      </c>
      <c r="M72" s="46">
        <f>C72+D72+E72+F72+G72+H72+I72+J72+K72+L72</f>
        <v>5</v>
      </c>
    </row>
    <row r="73" spans="2:13" x14ac:dyDescent="0.25">
      <c r="B73" s="43" t="s">
        <v>35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6">
        <f>C73+D73+E73+F73+G73+H73+I73+J73+K73+L73</f>
        <v>0</v>
      </c>
    </row>
    <row r="74" spans="2:13" x14ac:dyDescent="0.25">
      <c r="B74" s="43" t="s">
        <v>36</v>
      </c>
      <c r="C74" s="44">
        <v>1</v>
      </c>
      <c r="D74" s="44">
        <v>0</v>
      </c>
      <c r="E74" s="44">
        <v>0</v>
      </c>
      <c r="F74" s="44">
        <v>0</v>
      </c>
      <c r="G74" s="44">
        <v>0</v>
      </c>
      <c r="H74" s="44">
        <v>41</v>
      </c>
      <c r="I74" s="44">
        <v>0</v>
      </c>
      <c r="J74" s="44">
        <v>0</v>
      </c>
      <c r="K74" s="44">
        <v>0</v>
      </c>
      <c r="L74" s="44">
        <v>0</v>
      </c>
      <c r="M74" s="46">
        <f>C74+D74+E74+F74+G74+H74+I74+J74+K74+L74</f>
        <v>42</v>
      </c>
    </row>
    <row r="75" spans="2:13" x14ac:dyDescent="0.25">
      <c r="B75" s="43" t="s">
        <v>37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1</v>
      </c>
      <c r="I75" s="44">
        <v>0</v>
      </c>
      <c r="J75" s="44">
        <v>0</v>
      </c>
      <c r="K75" s="44">
        <v>0</v>
      </c>
      <c r="L75" s="44">
        <v>0</v>
      </c>
      <c r="M75" s="46">
        <f>C75+D75+E75+F75+G75+H75+I75+J75+K75+L75</f>
        <v>1</v>
      </c>
    </row>
    <row r="76" spans="2:13" x14ac:dyDescent="0.25">
      <c r="B76" s="43" t="s">
        <v>38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6">
        <f>C76+D76+E76+F76+G76+H76+I76+J76+K76+L76</f>
        <v>0</v>
      </c>
    </row>
    <row r="77" spans="2:13" x14ac:dyDescent="0.25">
      <c r="B77" s="26" t="s">
        <v>4</v>
      </c>
      <c r="C77" s="26">
        <f t="shared" ref="C77:L77" si="3">SUM(C44:C76)</f>
        <v>15</v>
      </c>
      <c r="D77" s="26">
        <f t="shared" si="3"/>
        <v>67</v>
      </c>
      <c r="E77" s="26">
        <f t="shared" si="3"/>
        <v>28</v>
      </c>
      <c r="F77" s="26">
        <f t="shared" si="3"/>
        <v>47</v>
      </c>
      <c r="G77" s="34">
        <f>SUM(G44:G76)</f>
        <v>38</v>
      </c>
      <c r="H77" s="26">
        <f t="shared" si="3"/>
        <v>71</v>
      </c>
      <c r="I77" s="26">
        <f t="shared" si="3"/>
        <v>35</v>
      </c>
      <c r="J77" s="26">
        <f t="shared" si="3"/>
        <v>0</v>
      </c>
      <c r="K77" s="26">
        <f t="shared" si="3"/>
        <v>28</v>
      </c>
      <c r="L77" s="26">
        <f t="shared" si="3"/>
        <v>27</v>
      </c>
      <c r="M77" s="34">
        <f>C77+D77+E77+F77+G77+H77+I77+J77+K77+L77</f>
        <v>356</v>
      </c>
    </row>
    <row r="78" spans="2:13" x14ac:dyDescent="0.25">
      <c r="B78" s="1" t="s">
        <v>45</v>
      </c>
    </row>
    <row r="80" spans="2:13" ht="18.75" x14ac:dyDescent="0.3">
      <c r="F80" s="48" t="s">
        <v>317</v>
      </c>
    </row>
    <row r="81" spans="5:6" ht="15.75" x14ac:dyDescent="0.25">
      <c r="E81" t="s">
        <v>318</v>
      </c>
      <c r="F81" s="20"/>
    </row>
    <row r="133" ht="12" customHeight="1" x14ac:dyDescent="0.25"/>
  </sheetData>
  <mergeCells count="28">
    <mergeCell ref="B2:M2"/>
    <mergeCell ref="B14:M14"/>
    <mergeCell ref="B15:M15"/>
    <mergeCell ref="B16:M16"/>
    <mergeCell ref="B28:M28"/>
    <mergeCell ref="B27:M27"/>
    <mergeCell ref="B26:M26"/>
    <mergeCell ref="B17:B19"/>
    <mergeCell ref="C17:F17"/>
    <mergeCell ref="M17:M18"/>
    <mergeCell ref="B3:M3"/>
    <mergeCell ref="B4:M4"/>
    <mergeCell ref="B40:M40"/>
    <mergeCell ref="B39:M39"/>
    <mergeCell ref="B38:M38"/>
    <mergeCell ref="B29:B31"/>
    <mergeCell ref="M29:M30"/>
    <mergeCell ref="C29:F29"/>
    <mergeCell ref="B5:B7"/>
    <mergeCell ref="C5:F5"/>
    <mergeCell ref="B41:B43"/>
    <mergeCell ref="M41:M42"/>
    <mergeCell ref="C41:F41"/>
    <mergeCell ref="G41:L41"/>
    <mergeCell ref="G17:L17"/>
    <mergeCell ref="G29:L29"/>
    <mergeCell ref="M5:M6"/>
    <mergeCell ref="G5:L5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tToWidth="0" orientation="landscape" r:id="rId1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B3D48-1585-4844-B4F8-CFE3106B9452}">
  <sheetPr>
    <pageSetUpPr fitToPage="1"/>
  </sheetPr>
  <dimension ref="B2:E132"/>
  <sheetViews>
    <sheetView showGridLines="0" workbookViewId="0">
      <selection activeCell="M1" sqref="M1"/>
    </sheetView>
  </sheetViews>
  <sheetFormatPr baseColWidth="10" defaultRowHeight="15" x14ac:dyDescent="0.25"/>
  <cols>
    <col min="2" max="2" width="10.140625" customWidth="1"/>
    <col min="3" max="3" width="72" customWidth="1"/>
    <col min="4" max="4" width="9.7109375" customWidth="1"/>
    <col min="5" max="5" width="70.28515625" customWidth="1"/>
  </cols>
  <sheetData>
    <row r="2" spans="2:5" x14ac:dyDescent="0.25">
      <c r="C2" s="18" t="s">
        <v>0</v>
      </c>
      <c r="D2" s="18"/>
      <c r="E2" s="18"/>
    </row>
    <row r="3" spans="2:5" ht="15.75" thickBot="1" x14ac:dyDescent="0.3">
      <c r="C3" s="19" t="s">
        <v>96</v>
      </c>
      <c r="D3" s="19"/>
      <c r="E3" s="19"/>
    </row>
    <row r="4" spans="2:5" x14ac:dyDescent="0.25">
      <c r="B4" s="4" t="s">
        <v>54</v>
      </c>
      <c r="C4" s="5" t="s">
        <v>55</v>
      </c>
      <c r="D4" s="6"/>
      <c r="E4" s="7"/>
    </row>
    <row r="5" spans="2:5" x14ac:dyDescent="0.25">
      <c r="B5" s="14">
        <v>1</v>
      </c>
      <c r="C5" s="2" t="s">
        <v>64</v>
      </c>
      <c r="D5" s="15">
        <v>128</v>
      </c>
      <c r="E5" s="3" t="s">
        <v>204</v>
      </c>
    </row>
    <row r="6" spans="2:5" x14ac:dyDescent="0.25">
      <c r="B6" s="14">
        <v>2</v>
      </c>
      <c r="C6" s="2" t="s">
        <v>60</v>
      </c>
      <c r="D6" s="15">
        <v>129</v>
      </c>
      <c r="E6" s="3" t="s">
        <v>205</v>
      </c>
    </row>
    <row r="7" spans="2:5" x14ac:dyDescent="0.25">
      <c r="B7" s="14">
        <v>3</v>
      </c>
      <c r="C7" s="2" t="s">
        <v>102</v>
      </c>
      <c r="D7" s="15">
        <v>130</v>
      </c>
      <c r="E7" s="3" t="s">
        <v>86</v>
      </c>
    </row>
    <row r="8" spans="2:5" x14ac:dyDescent="0.25">
      <c r="B8" s="14">
        <v>4</v>
      </c>
      <c r="C8" s="2" t="s">
        <v>103</v>
      </c>
      <c r="D8" s="15">
        <v>131</v>
      </c>
      <c r="E8" s="3" t="s">
        <v>206</v>
      </c>
    </row>
    <row r="9" spans="2:5" x14ac:dyDescent="0.25">
      <c r="B9" s="14">
        <v>5</v>
      </c>
      <c r="C9" s="2" t="s">
        <v>104</v>
      </c>
      <c r="D9" s="15">
        <v>132</v>
      </c>
      <c r="E9" s="3" t="s">
        <v>207</v>
      </c>
    </row>
    <row r="10" spans="2:5" x14ac:dyDescent="0.25">
      <c r="B10" s="14">
        <v>6</v>
      </c>
      <c r="C10" s="2" t="s">
        <v>105</v>
      </c>
      <c r="D10" s="15">
        <v>133</v>
      </c>
      <c r="E10" s="3" t="s">
        <v>208</v>
      </c>
    </row>
    <row r="11" spans="2:5" x14ac:dyDescent="0.25">
      <c r="B11" s="14">
        <v>7</v>
      </c>
      <c r="C11" s="2" t="s">
        <v>106</v>
      </c>
      <c r="D11" s="15">
        <v>134</v>
      </c>
      <c r="E11" s="3" t="s">
        <v>209</v>
      </c>
    </row>
    <row r="12" spans="2:5" x14ac:dyDescent="0.25">
      <c r="B12" s="14">
        <v>8</v>
      </c>
      <c r="C12" s="2" t="s">
        <v>107</v>
      </c>
      <c r="D12" s="15">
        <v>135</v>
      </c>
      <c r="E12" s="3" t="s">
        <v>210</v>
      </c>
    </row>
    <row r="13" spans="2:5" x14ac:dyDescent="0.25">
      <c r="B13" s="14">
        <v>9</v>
      </c>
      <c r="C13" s="2" t="s">
        <v>65</v>
      </c>
      <c r="D13" s="15">
        <v>136</v>
      </c>
      <c r="E13" s="3" t="s">
        <v>211</v>
      </c>
    </row>
    <row r="14" spans="2:5" x14ac:dyDescent="0.25">
      <c r="B14" s="14">
        <v>10</v>
      </c>
      <c r="C14" s="2" t="s">
        <v>108</v>
      </c>
      <c r="D14" s="15">
        <v>137</v>
      </c>
      <c r="E14" s="3" t="s">
        <v>212</v>
      </c>
    </row>
    <row r="15" spans="2:5" x14ac:dyDescent="0.25">
      <c r="B15" s="14">
        <v>11</v>
      </c>
      <c r="C15" s="2" t="s">
        <v>109</v>
      </c>
      <c r="D15" s="15">
        <v>138</v>
      </c>
      <c r="E15" s="3" t="s">
        <v>213</v>
      </c>
    </row>
    <row r="16" spans="2:5" x14ac:dyDescent="0.25">
      <c r="B16" s="14">
        <v>12</v>
      </c>
      <c r="C16" s="2" t="s">
        <v>110</v>
      </c>
      <c r="D16" s="15">
        <v>139</v>
      </c>
      <c r="E16" s="3" t="s">
        <v>58</v>
      </c>
    </row>
    <row r="17" spans="2:5" x14ac:dyDescent="0.25">
      <c r="B17" s="14">
        <v>13</v>
      </c>
      <c r="C17" s="2" t="s">
        <v>111</v>
      </c>
      <c r="D17" s="15">
        <v>140</v>
      </c>
      <c r="E17" s="3" t="s">
        <v>214</v>
      </c>
    </row>
    <row r="18" spans="2:5" x14ac:dyDescent="0.25">
      <c r="B18" s="14">
        <v>14</v>
      </c>
      <c r="C18" s="2" t="s">
        <v>112</v>
      </c>
      <c r="D18" s="15">
        <v>141</v>
      </c>
      <c r="E18" s="3" t="s">
        <v>215</v>
      </c>
    </row>
    <row r="19" spans="2:5" x14ac:dyDescent="0.25">
      <c r="B19" s="14">
        <v>15</v>
      </c>
      <c r="C19" s="2" t="s">
        <v>113</v>
      </c>
      <c r="D19" s="15">
        <v>142</v>
      </c>
      <c r="E19" s="3" t="s">
        <v>216</v>
      </c>
    </row>
    <row r="20" spans="2:5" x14ac:dyDescent="0.25">
      <c r="B20" s="14">
        <v>16</v>
      </c>
      <c r="C20" s="2" t="s">
        <v>66</v>
      </c>
      <c r="D20" s="15">
        <v>143</v>
      </c>
      <c r="E20" s="3" t="s">
        <v>217</v>
      </c>
    </row>
    <row r="21" spans="2:5" x14ac:dyDescent="0.25">
      <c r="B21" s="14">
        <v>17</v>
      </c>
      <c r="C21" s="2" t="s">
        <v>67</v>
      </c>
      <c r="D21" s="15">
        <v>144</v>
      </c>
      <c r="E21" s="3" t="s">
        <v>218</v>
      </c>
    </row>
    <row r="22" spans="2:5" x14ac:dyDescent="0.25">
      <c r="B22" s="14">
        <v>18</v>
      </c>
      <c r="C22" s="2" t="s">
        <v>114</v>
      </c>
      <c r="D22" s="15">
        <v>145</v>
      </c>
      <c r="E22" s="3" t="s">
        <v>219</v>
      </c>
    </row>
    <row r="23" spans="2:5" x14ac:dyDescent="0.25">
      <c r="B23" s="14">
        <v>19</v>
      </c>
      <c r="C23" s="2" t="s">
        <v>115</v>
      </c>
      <c r="D23" s="15">
        <v>146</v>
      </c>
      <c r="E23" s="3" t="s">
        <v>220</v>
      </c>
    </row>
    <row r="24" spans="2:5" x14ac:dyDescent="0.25">
      <c r="B24" s="14">
        <v>20</v>
      </c>
      <c r="C24" s="2" t="s">
        <v>116</v>
      </c>
      <c r="D24" s="15">
        <v>147</v>
      </c>
      <c r="E24" s="3" t="s">
        <v>87</v>
      </c>
    </row>
    <row r="25" spans="2:5" x14ac:dyDescent="0.25">
      <c r="B25" s="14">
        <v>21</v>
      </c>
      <c r="C25" s="2" t="s">
        <v>117</v>
      </c>
      <c r="D25" s="15">
        <v>148</v>
      </c>
      <c r="E25" s="3" t="s">
        <v>221</v>
      </c>
    </row>
    <row r="26" spans="2:5" x14ac:dyDescent="0.25">
      <c r="B26" s="14">
        <v>22</v>
      </c>
      <c r="C26" s="2" t="s">
        <v>118</v>
      </c>
      <c r="D26" s="15">
        <v>149</v>
      </c>
      <c r="E26" s="3" t="s">
        <v>222</v>
      </c>
    </row>
    <row r="27" spans="2:5" x14ac:dyDescent="0.25">
      <c r="B27" s="14">
        <v>23</v>
      </c>
      <c r="C27" s="2" t="s">
        <v>119</v>
      </c>
      <c r="D27" s="15">
        <v>150</v>
      </c>
      <c r="E27" s="3" t="s">
        <v>223</v>
      </c>
    </row>
    <row r="28" spans="2:5" x14ac:dyDescent="0.25">
      <c r="B28" s="14">
        <v>24</v>
      </c>
      <c r="C28" s="2" t="s">
        <v>120</v>
      </c>
      <c r="D28" s="15">
        <v>151</v>
      </c>
      <c r="E28" s="3" t="s">
        <v>224</v>
      </c>
    </row>
    <row r="29" spans="2:5" x14ac:dyDescent="0.25">
      <c r="B29" s="14">
        <v>25</v>
      </c>
      <c r="C29" s="2" t="s">
        <v>121</v>
      </c>
      <c r="D29" s="15">
        <v>152</v>
      </c>
      <c r="E29" s="3" t="s">
        <v>88</v>
      </c>
    </row>
    <row r="30" spans="2:5" x14ac:dyDescent="0.25">
      <c r="B30" s="14">
        <v>26</v>
      </c>
      <c r="C30" s="2" t="s">
        <v>122</v>
      </c>
      <c r="D30" s="15">
        <v>153</v>
      </c>
      <c r="E30" s="3" t="s">
        <v>89</v>
      </c>
    </row>
    <row r="31" spans="2:5" x14ac:dyDescent="0.25">
      <c r="B31" s="14">
        <v>27</v>
      </c>
      <c r="C31" s="2" t="s">
        <v>123</v>
      </c>
      <c r="D31" s="15">
        <v>154</v>
      </c>
      <c r="E31" s="3" t="s">
        <v>225</v>
      </c>
    </row>
    <row r="32" spans="2:5" x14ac:dyDescent="0.25">
      <c r="B32" s="14">
        <v>28</v>
      </c>
      <c r="C32" s="2" t="s">
        <v>124</v>
      </c>
      <c r="D32" s="15">
        <v>155</v>
      </c>
      <c r="E32" s="3" t="s">
        <v>226</v>
      </c>
    </row>
    <row r="33" spans="2:5" x14ac:dyDescent="0.25">
      <c r="B33" s="14">
        <v>29</v>
      </c>
      <c r="C33" s="2" t="s">
        <v>125</v>
      </c>
      <c r="D33" s="15">
        <v>156</v>
      </c>
      <c r="E33" s="3" t="s">
        <v>227</v>
      </c>
    </row>
    <row r="34" spans="2:5" x14ac:dyDescent="0.25">
      <c r="B34" s="14">
        <v>30</v>
      </c>
      <c r="C34" s="2" t="s">
        <v>126</v>
      </c>
      <c r="D34" s="15">
        <v>157</v>
      </c>
      <c r="E34" s="3" t="s">
        <v>228</v>
      </c>
    </row>
    <row r="35" spans="2:5" x14ac:dyDescent="0.25">
      <c r="B35" s="14">
        <v>31</v>
      </c>
      <c r="C35" s="2" t="s">
        <v>127</v>
      </c>
      <c r="D35" s="15">
        <v>158</v>
      </c>
      <c r="E35" s="3" t="s">
        <v>229</v>
      </c>
    </row>
    <row r="36" spans="2:5" x14ac:dyDescent="0.25">
      <c r="B36" s="14">
        <v>32</v>
      </c>
      <c r="C36" s="2" t="s">
        <v>128</v>
      </c>
      <c r="D36" s="15">
        <v>159</v>
      </c>
      <c r="E36" s="3" t="s">
        <v>230</v>
      </c>
    </row>
    <row r="37" spans="2:5" x14ac:dyDescent="0.25">
      <c r="B37" s="14">
        <v>33</v>
      </c>
      <c r="C37" s="2" t="s">
        <v>129</v>
      </c>
      <c r="D37" s="15">
        <v>160</v>
      </c>
      <c r="E37" s="3" t="s">
        <v>90</v>
      </c>
    </row>
    <row r="38" spans="2:5" x14ac:dyDescent="0.25">
      <c r="B38" s="14">
        <v>34</v>
      </c>
      <c r="C38" s="2" t="s">
        <v>130</v>
      </c>
      <c r="D38" s="15">
        <v>161</v>
      </c>
      <c r="E38" s="3" t="s">
        <v>231</v>
      </c>
    </row>
    <row r="39" spans="2:5" x14ac:dyDescent="0.25">
      <c r="B39" s="14">
        <v>35</v>
      </c>
      <c r="C39" s="2" t="s">
        <v>68</v>
      </c>
      <c r="D39" s="15">
        <v>162</v>
      </c>
      <c r="E39" s="3" t="s">
        <v>232</v>
      </c>
    </row>
    <row r="40" spans="2:5" x14ac:dyDescent="0.25">
      <c r="B40" s="14">
        <v>36</v>
      </c>
      <c r="C40" s="2" t="s">
        <v>131</v>
      </c>
      <c r="D40" s="15">
        <v>163</v>
      </c>
      <c r="E40" s="3" t="s">
        <v>233</v>
      </c>
    </row>
    <row r="41" spans="2:5" x14ac:dyDescent="0.25">
      <c r="B41" s="14">
        <v>37</v>
      </c>
      <c r="C41" s="2" t="s">
        <v>132</v>
      </c>
      <c r="D41" s="15">
        <v>164</v>
      </c>
      <c r="E41" s="3" t="s">
        <v>234</v>
      </c>
    </row>
    <row r="42" spans="2:5" x14ac:dyDescent="0.25">
      <c r="B42" s="14">
        <v>38</v>
      </c>
      <c r="C42" s="2" t="s">
        <v>133</v>
      </c>
      <c r="D42" s="15">
        <v>165</v>
      </c>
      <c r="E42" s="3" t="s">
        <v>235</v>
      </c>
    </row>
    <row r="43" spans="2:5" x14ac:dyDescent="0.25">
      <c r="B43" s="14">
        <v>39</v>
      </c>
      <c r="C43" s="2" t="s">
        <v>134</v>
      </c>
      <c r="D43" s="15">
        <v>166</v>
      </c>
      <c r="E43" s="3" t="s">
        <v>236</v>
      </c>
    </row>
    <row r="44" spans="2:5" x14ac:dyDescent="0.25">
      <c r="B44" s="14">
        <v>40</v>
      </c>
      <c r="C44" s="2" t="s">
        <v>135</v>
      </c>
      <c r="D44" s="15">
        <v>167</v>
      </c>
      <c r="E44" s="3" t="s">
        <v>237</v>
      </c>
    </row>
    <row r="45" spans="2:5" x14ac:dyDescent="0.25">
      <c r="B45" s="14">
        <v>41</v>
      </c>
      <c r="C45" s="2" t="s">
        <v>136</v>
      </c>
      <c r="D45" s="15">
        <v>168</v>
      </c>
      <c r="E45" s="3" t="s">
        <v>238</v>
      </c>
    </row>
    <row r="46" spans="2:5" x14ac:dyDescent="0.25">
      <c r="B46" s="14">
        <v>42</v>
      </c>
      <c r="C46" s="2" t="s">
        <v>137</v>
      </c>
      <c r="D46" s="15">
        <v>169</v>
      </c>
      <c r="E46" s="3" t="s">
        <v>239</v>
      </c>
    </row>
    <row r="47" spans="2:5" x14ac:dyDescent="0.25">
      <c r="B47" s="14">
        <v>43</v>
      </c>
      <c r="C47" s="2" t="s">
        <v>138</v>
      </c>
      <c r="D47" s="15">
        <v>170</v>
      </c>
      <c r="E47" s="3" t="s">
        <v>240</v>
      </c>
    </row>
    <row r="48" spans="2:5" x14ac:dyDescent="0.25">
      <c r="B48" s="14">
        <v>44</v>
      </c>
      <c r="C48" s="2" t="s">
        <v>139</v>
      </c>
      <c r="D48" s="15">
        <v>171</v>
      </c>
      <c r="E48" s="3" t="s">
        <v>241</v>
      </c>
    </row>
    <row r="49" spans="2:5" x14ac:dyDescent="0.25">
      <c r="B49" s="14">
        <v>45</v>
      </c>
      <c r="C49" s="2" t="s">
        <v>140</v>
      </c>
      <c r="D49" s="15">
        <v>172</v>
      </c>
      <c r="E49" s="3" t="s">
        <v>242</v>
      </c>
    </row>
    <row r="50" spans="2:5" x14ac:dyDescent="0.25">
      <c r="B50" s="14">
        <v>46</v>
      </c>
      <c r="C50" s="2" t="s">
        <v>141</v>
      </c>
      <c r="D50" s="15">
        <v>173</v>
      </c>
      <c r="E50" s="3" t="s">
        <v>243</v>
      </c>
    </row>
    <row r="51" spans="2:5" x14ac:dyDescent="0.25">
      <c r="B51" s="14">
        <v>47</v>
      </c>
      <c r="C51" s="2" t="s">
        <v>142</v>
      </c>
      <c r="D51" s="15">
        <v>174</v>
      </c>
      <c r="E51" s="3" t="s">
        <v>244</v>
      </c>
    </row>
    <row r="52" spans="2:5" x14ac:dyDescent="0.25">
      <c r="B52" s="14">
        <v>48</v>
      </c>
      <c r="C52" s="2" t="s">
        <v>143</v>
      </c>
      <c r="D52" s="15">
        <v>175</v>
      </c>
      <c r="E52" s="3" t="s">
        <v>245</v>
      </c>
    </row>
    <row r="53" spans="2:5" x14ac:dyDescent="0.25">
      <c r="B53" s="14">
        <v>49</v>
      </c>
      <c r="C53" s="2" t="s">
        <v>144</v>
      </c>
      <c r="D53" s="15">
        <v>176</v>
      </c>
      <c r="E53" s="3" t="s">
        <v>246</v>
      </c>
    </row>
    <row r="54" spans="2:5" x14ac:dyDescent="0.25">
      <c r="B54" s="14">
        <v>50</v>
      </c>
      <c r="C54" s="2" t="s">
        <v>145</v>
      </c>
      <c r="D54" s="15">
        <v>177</v>
      </c>
      <c r="E54" s="3" t="s">
        <v>247</v>
      </c>
    </row>
    <row r="55" spans="2:5" x14ac:dyDescent="0.25">
      <c r="B55" s="14">
        <v>51</v>
      </c>
      <c r="C55" s="2" t="s">
        <v>146</v>
      </c>
      <c r="D55" s="15">
        <v>178</v>
      </c>
      <c r="E55" s="3" t="s">
        <v>248</v>
      </c>
    </row>
    <row r="56" spans="2:5" x14ac:dyDescent="0.25">
      <c r="B56" s="14">
        <v>52</v>
      </c>
      <c r="C56" s="2" t="s">
        <v>147</v>
      </c>
      <c r="D56" s="15">
        <v>179</v>
      </c>
      <c r="E56" s="3" t="s">
        <v>249</v>
      </c>
    </row>
    <row r="57" spans="2:5" x14ac:dyDescent="0.25">
      <c r="B57" s="14">
        <v>53</v>
      </c>
      <c r="C57" s="2" t="s">
        <v>148</v>
      </c>
      <c r="D57" s="15">
        <v>180</v>
      </c>
      <c r="E57" s="3" t="s">
        <v>250</v>
      </c>
    </row>
    <row r="58" spans="2:5" x14ac:dyDescent="0.25">
      <c r="B58" s="14">
        <v>54</v>
      </c>
      <c r="C58" s="2" t="s">
        <v>61</v>
      </c>
      <c r="D58" s="15">
        <v>181</v>
      </c>
      <c r="E58" s="3" t="s">
        <v>251</v>
      </c>
    </row>
    <row r="59" spans="2:5" x14ac:dyDescent="0.25">
      <c r="B59" s="14">
        <v>55</v>
      </c>
      <c r="C59" s="2" t="s">
        <v>149</v>
      </c>
      <c r="D59" s="15">
        <v>182</v>
      </c>
      <c r="E59" s="3" t="s">
        <v>252</v>
      </c>
    </row>
    <row r="60" spans="2:5" x14ac:dyDescent="0.25">
      <c r="B60" s="14">
        <v>56</v>
      </c>
      <c r="C60" s="2" t="s">
        <v>150</v>
      </c>
      <c r="D60" s="15">
        <v>183</v>
      </c>
      <c r="E60" s="3" t="s">
        <v>253</v>
      </c>
    </row>
    <row r="61" spans="2:5" x14ac:dyDescent="0.25">
      <c r="B61" s="14">
        <v>57</v>
      </c>
      <c r="C61" s="2" t="s">
        <v>151</v>
      </c>
      <c r="D61" s="15">
        <v>184</v>
      </c>
      <c r="E61" s="3" t="s">
        <v>254</v>
      </c>
    </row>
    <row r="62" spans="2:5" x14ac:dyDescent="0.25">
      <c r="B62" s="14">
        <v>58</v>
      </c>
      <c r="C62" s="2" t="s">
        <v>152</v>
      </c>
      <c r="D62" s="15">
        <v>185</v>
      </c>
      <c r="E62" s="3" t="s">
        <v>255</v>
      </c>
    </row>
    <row r="63" spans="2:5" x14ac:dyDescent="0.25">
      <c r="B63" s="14">
        <v>59</v>
      </c>
      <c r="C63" s="2" t="s">
        <v>153</v>
      </c>
      <c r="D63" s="15">
        <v>186</v>
      </c>
      <c r="E63" s="3" t="s">
        <v>256</v>
      </c>
    </row>
    <row r="64" spans="2:5" x14ac:dyDescent="0.25">
      <c r="B64" s="14">
        <v>60</v>
      </c>
      <c r="C64" s="2" t="s">
        <v>154</v>
      </c>
      <c r="D64" s="15">
        <v>187</v>
      </c>
      <c r="E64" s="3" t="s">
        <v>257</v>
      </c>
    </row>
    <row r="65" spans="2:5" x14ac:dyDescent="0.25">
      <c r="B65" s="14">
        <v>61</v>
      </c>
      <c r="C65" s="2" t="s">
        <v>155</v>
      </c>
      <c r="D65" s="15">
        <v>188</v>
      </c>
      <c r="E65" s="3" t="s">
        <v>258</v>
      </c>
    </row>
    <row r="66" spans="2:5" x14ac:dyDescent="0.25">
      <c r="B66" s="14">
        <v>62</v>
      </c>
      <c r="C66" s="2" t="s">
        <v>156</v>
      </c>
      <c r="D66" s="15">
        <v>189</v>
      </c>
      <c r="E66" s="3" t="s">
        <v>259</v>
      </c>
    </row>
    <row r="67" spans="2:5" x14ac:dyDescent="0.25">
      <c r="B67" s="14">
        <v>63</v>
      </c>
      <c r="C67" s="2" t="s">
        <v>157</v>
      </c>
      <c r="D67" s="15">
        <v>190</v>
      </c>
      <c r="E67" s="3" t="s">
        <v>260</v>
      </c>
    </row>
    <row r="68" spans="2:5" x14ac:dyDescent="0.25">
      <c r="B68" s="14">
        <v>64</v>
      </c>
      <c r="C68" s="2" t="s">
        <v>158</v>
      </c>
      <c r="D68" s="15">
        <v>191</v>
      </c>
      <c r="E68" s="3" t="s">
        <v>261</v>
      </c>
    </row>
    <row r="69" spans="2:5" x14ac:dyDescent="0.25">
      <c r="B69" s="14">
        <v>65</v>
      </c>
      <c r="C69" s="2" t="s">
        <v>159</v>
      </c>
      <c r="D69" s="15">
        <v>192</v>
      </c>
      <c r="E69" s="3" t="s">
        <v>262</v>
      </c>
    </row>
    <row r="70" spans="2:5" x14ac:dyDescent="0.25">
      <c r="B70" s="14">
        <v>66</v>
      </c>
      <c r="C70" s="2" t="s">
        <v>69</v>
      </c>
      <c r="D70" s="15">
        <v>193</v>
      </c>
      <c r="E70" s="3" t="s">
        <v>263</v>
      </c>
    </row>
    <row r="71" spans="2:5" x14ac:dyDescent="0.25">
      <c r="B71" s="14">
        <v>67</v>
      </c>
      <c r="C71" s="2" t="s">
        <v>160</v>
      </c>
      <c r="D71" s="15">
        <v>194</v>
      </c>
      <c r="E71" s="3" t="s">
        <v>264</v>
      </c>
    </row>
    <row r="72" spans="2:5" x14ac:dyDescent="0.25">
      <c r="B72" s="14">
        <v>68</v>
      </c>
      <c r="C72" s="2" t="s">
        <v>70</v>
      </c>
      <c r="D72" s="15">
        <v>195</v>
      </c>
      <c r="E72" s="3" t="s">
        <v>265</v>
      </c>
    </row>
    <row r="73" spans="2:5" x14ac:dyDescent="0.25">
      <c r="B73" s="14">
        <v>69</v>
      </c>
      <c r="C73" s="2" t="s">
        <v>161</v>
      </c>
      <c r="D73" s="15">
        <v>196</v>
      </c>
      <c r="E73" s="3" t="s">
        <v>266</v>
      </c>
    </row>
    <row r="74" spans="2:5" x14ac:dyDescent="0.25">
      <c r="B74" s="14">
        <v>70</v>
      </c>
      <c r="C74" s="2" t="s">
        <v>71</v>
      </c>
      <c r="D74" s="15">
        <v>197</v>
      </c>
      <c r="E74" s="3" t="s">
        <v>267</v>
      </c>
    </row>
    <row r="75" spans="2:5" x14ac:dyDescent="0.25">
      <c r="B75" s="14">
        <v>71</v>
      </c>
      <c r="C75" s="2" t="s">
        <v>162</v>
      </c>
      <c r="D75" s="15">
        <v>198</v>
      </c>
      <c r="E75" s="3" t="s">
        <v>268</v>
      </c>
    </row>
    <row r="76" spans="2:5" x14ac:dyDescent="0.25">
      <c r="B76" s="14">
        <v>72</v>
      </c>
      <c r="C76" s="2" t="s">
        <v>163</v>
      </c>
      <c r="D76" s="15">
        <v>199</v>
      </c>
      <c r="E76" s="3" t="s">
        <v>269</v>
      </c>
    </row>
    <row r="77" spans="2:5" x14ac:dyDescent="0.25">
      <c r="B77" s="14">
        <v>73</v>
      </c>
      <c r="C77" s="2" t="s">
        <v>164</v>
      </c>
      <c r="D77" s="15">
        <v>200</v>
      </c>
      <c r="E77" s="3" t="s">
        <v>270</v>
      </c>
    </row>
    <row r="78" spans="2:5" x14ac:dyDescent="0.25">
      <c r="B78" s="14">
        <v>74</v>
      </c>
      <c r="C78" s="2" t="s">
        <v>72</v>
      </c>
      <c r="D78" s="15">
        <v>201</v>
      </c>
      <c r="E78" s="3" t="s">
        <v>271</v>
      </c>
    </row>
    <row r="79" spans="2:5" x14ac:dyDescent="0.25">
      <c r="B79" s="14">
        <v>75</v>
      </c>
      <c r="C79" s="2" t="s">
        <v>165</v>
      </c>
      <c r="D79" s="15">
        <v>202</v>
      </c>
      <c r="E79" s="3" t="s">
        <v>272</v>
      </c>
    </row>
    <row r="80" spans="2:5" x14ac:dyDescent="0.25">
      <c r="B80" s="14">
        <v>76</v>
      </c>
      <c r="C80" s="2" t="s">
        <v>166</v>
      </c>
      <c r="D80" s="15">
        <v>203</v>
      </c>
      <c r="E80" s="3" t="s">
        <v>91</v>
      </c>
    </row>
    <row r="81" spans="2:5" x14ac:dyDescent="0.25">
      <c r="B81" s="14">
        <v>77</v>
      </c>
      <c r="C81" s="2" t="s">
        <v>167</v>
      </c>
      <c r="D81" s="15">
        <v>204</v>
      </c>
      <c r="E81" s="3" t="s">
        <v>273</v>
      </c>
    </row>
    <row r="82" spans="2:5" x14ac:dyDescent="0.25">
      <c r="B82" s="14">
        <v>78</v>
      </c>
      <c r="C82" s="2" t="s">
        <v>168</v>
      </c>
      <c r="D82" s="15">
        <v>205</v>
      </c>
      <c r="E82" s="3" t="s">
        <v>274</v>
      </c>
    </row>
    <row r="83" spans="2:5" x14ac:dyDescent="0.25">
      <c r="B83" s="14">
        <v>79</v>
      </c>
      <c r="C83" s="2" t="s">
        <v>169</v>
      </c>
      <c r="D83" s="15">
        <v>206</v>
      </c>
      <c r="E83" s="3" t="s">
        <v>275</v>
      </c>
    </row>
    <row r="84" spans="2:5" x14ac:dyDescent="0.25">
      <c r="B84" s="14">
        <v>80</v>
      </c>
      <c r="C84" s="2" t="s">
        <v>73</v>
      </c>
      <c r="D84" s="15">
        <v>207</v>
      </c>
      <c r="E84" s="3" t="s">
        <v>276</v>
      </c>
    </row>
    <row r="85" spans="2:5" x14ac:dyDescent="0.25">
      <c r="B85" s="14">
        <v>81</v>
      </c>
      <c r="C85" s="2" t="s">
        <v>56</v>
      </c>
      <c r="D85" s="15">
        <v>208</v>
      </c>
      <c r="E85" s="3" t="s">
        <v>277</v>
      </c>
    </row>
    <row r="86" spans="2:5" x14ac:dyDescent="0.25">
      <c r="B86" s="14">
        <v>82</v>
      </c>
      <c r="C86" s="2" t="s">
        <v>170</v>
      </c>
      <c r="D86" s="15">
        <v>209</v>
      </c>
      <c r="E86" s="3" t="s">
        <v>278</v>
      </c>
    </row>
    <row r="87" spans="2:5" x14ac:dyDescent="0.25">
      <c r="B87" s="14">
        <v>83</v>
      </c>
      <c r="C87" s="2" t="s">
        <v>74</v>
      </c>
      <c r="D87" s="15">
        <v>210</v>
      </c>
      <c r="E87" s="3" t="s">
        <v>279</v>
      </c>
    </row>
    <row r="88" spans="2:5" x14ac:dyDescent="0.25">
      <c r="B88" s="14">
        <v>84</v>
      </c>
      <c r="C88" s="2" t="s">
        <v>171</v>
      </c>
      <c r="D88" s="15">
        <v>211</v>
      </c>
      <c r="E88" s="3" t="s">
        <v>280</v>
      </c>
    </row>
    <row r="89" spans="2:5" x14ac:dyDescent="0.25">
      <c r="B89" s="14">
        <v>85</v>
      </c>
      <c r="C89" s="2" t="s">
        <v>75</v>
      </c>
      <c r="D89" s="15">
        <v>212</v>
      </c>
      <c r="E89" s="3" t="s">
        <v>281</v>
      </c>
    </row>
    <row r="90" spans="2:5" x14ac:dyDescent="0.25">
      <c r="B90" s="14">
        <v>86</v>
      </c>
      <c r="C90" s="2" t="s">
        <v>172</v>
      </c>
      <c r="D90" s="15">
        <v>213</v>
      </c>
      <c r="E90" s="3" t="s">
        <v>62</v>
      </c>
    </row>
    <row r="91" spans="2:5" x14ac:dyDescent="0.25">
      <c r="B91" s="14">
        <v>87</v>
      </c>
      <c r="C91" s="2" t="s">
        <v>173</v>
      </c>
      <c r="D91" s="15">
        <v>214</v>
      </c>
      <c r="E91" s="3" t="s">
        <v>282</v>
      </c>
    </row>
    <row r="92" spans="2:5" x14ac:dyDescent="0.25">
      <c r="B92" s="14">
        <v>88</v>
      </c>
      <c r="C92" s="2" t="s">
        <v>174</v>
      </c>
      <c r="D92" s="15">
        <v>215</v>
      </c>
      <c r="E92" s="3" t="s">
        <v>283</v>
      </c>
    </row>
    <row r="93" spans="2:5" x14ac:dyDescent="0.25">
      <c r="B93" s="14">
        <v>89</v>
      </c>
      <c r="C93" s="2" t="s">
        <v>175</v>
      </c>
      <c r="D93" s="15">
        <v>216</v>
      </c>
      <c r="E93" s="3" t="s">
        <v>284</v>
      </c>
    </row>
    <row r="94" spans="2:5" x14ac:dyDescent="0.25">
      <c r="B94" s="14">
        <v>90</v>
      </c>
      <c r="C94" s="2" t="s">
        <v>176</v>
      </c>
      <c r="D94" s="15">
        <v>217</v>
      </c>
      <c r="E94" s="3" t="s">
        <v>285</v>
      </c>
    </row>
    <row r="95" spans="2:5" x14ac:dyDescent="0.25">
      <c r="B95" s="14">
        <v>91</v>
      </c>
      <c r="C95" s="2" t="s">
        <v>177</v>
      </c>
      <c r="D95" s="15">
        <v>218</v>
      </c>
      <c r="E95" s="3" t="s">
        <v>286</v>
      </c>
    </row>
    <row r="96" spans="2:5" x14ac:dyDescent="0.25">
      <c r="B96" s="14">
        <v>92</v>
      </c>
      <c r="C96" s="2" t="s">
        <v>178</v>
      </c>
      <c r="D96" s="15">
        <v>219</v>
      </c>
      <c r="E96" s="3" t="s">
        <v>287</v>
      </c>
    </row>
    <row r="97" spans="2:5" x14ac:dyDescent="0.25">
      <c r="B97" s="14">
        <v>93</v>
      </c>
      <c r="C97" s="2" t="s">
        <v>179</v>
      </c>
      <c r="D97" s="15">
        <v>220</v>
      </c>
      <c r="E97" s="3" t="s">
        <v>288</v>
      </c>
    </row>
    <row r="98" spans="2:5" x14ac:dyDescent="0.25">
      <c r="B98" s="14">
        <v>94</v>
      </c>
      <c r="C98" s="2" t="s">
        <v>180</v>
      </c>
      <c r="D98" s="15">
        <v>221</v>
      </c>
      <c r="E98" s="3" t="s">
        <v>289</v>
      </c>
    </row>
    <row r="99" spans="2:5" x14ac:dyDescent="0.25">
      <c r="B99" s="14">
        <v>95</v>
      </c>
      <c r="C99" s="2" t="s">
        <v>181</v>
      </c>
      <c r="D99" s="15">
        <v>222</v>
      </c>
      <c r="E99" s="3" t="s">
        <v>290</v>
      </c>
    </row>
    <row r="100" spans="2:5" x14ac:dyDescent="0.25">
      <c r="B100" s="14">
        <v>96</v>
      </c>
      <c r="C100" s="2" t="s">
        <v>182</v>
      </c>
      <c r="D100" s="15">
        <v>223</v>
      </c>
      <c r="E100" s="3" t="s">
        <v>291</v>
      </c>
    </row>
    <row r="101" spans="2:5" x14ac:dyDescent="0.25">
      <c r="B101" s="14">
        <v>97</v>
      </c>
      <c r="C101" s="2" t="s">
        <v>183</v>
      </c>
      <c r="D101" s="15">
        <v>224</v>
      </c>
      <c r="E101" s="3" t="s">
        <v>292</v>
      </c>
    </row>
    <row r="102" spans="2:5" x14ac:dyDescent="0.25">
      <c r="B102" s="14">
        <v>98</v>
      </c>
      <c r="C102" s="2" t="s">
        <v>184</v>
      </c>
      <c r="D102" s="15">
        <v>225</v>
      </c>
      <c r="E102" s="3" t="s">
        <v>293</v>
      </c>
    </row>
    <row r="103" spans="2:5" x14ac:dyDescent="0.25">
      <c r="B103" s="14">
        <v>99</v>
      </c>
      <c r="C103" s="2" t="s">
        <v>185</v>
      </c>
      <c r="D103" s="15">
        <v>226</v>
      </c>
      <c r="E103" s="3" t="s">
        <v>294</v>
      </c>
    </row>
    <row r="104" spans="2:5" x14ac:dyDescent="0.25">
      <c r="B104" s="14">
        <v>100</v>
      </c>
      <c r="C104" s="2" t="s">
        <v>76</v>
      </c>
      <c r="D104" s="15">
        <v>227</v>
      </c>
      <c r="E104" s="3" t="s">
        <v>295</v>
      </c>
    </row>
    <row r="105" spans="2:5" x14ac:dyDescent="0.25">
      <c r="B105" s="14">
        <v>101</v>
      </c>
      <c r="C105" s="2" t="s">
        <v>186</v>
      </c>
      <c r="D105" s="15">
        <v>228</v>
      </c>
      <c r="E105" s="3" t="s">
        <v>296</v>
      </c>
    </row>
    <row r="106" spans="2:5" x14ac:dyDescent="0.25">
      <c r="B106" s="14">
        <v>102</v>
      </c>
      <c r="C106" s="2" t="s">
        <v>77</v>
      </c>
      <c r="D106" s="15">
        <v>229</v>
      </c>
      <c r="E106" s="3" t="s">
        <v>297</v>
      </c>
    </row>
    <row r="107" spans="2:5" x14ac:dyDescent="0.25">
      <c r="B107" s="14">
        <v>103</v>
      </c>
      <c r="C107" s="2" t="s">
        <v>187</v>
      </c>
      <c r="D107" s="15">
        <v>230</v>
      </c>
      <c r="E107" s="3" t="s">
        <v>298</v>
      </c>
    </row>
    <row r="108" spans="2:5" x14ac:dyDescent="0.25">
      <c r="B108" s="14">
        <v>104</v>
      </c>
      <c r="C108" s="2" t="s">
        <v>188</v>
      </c>
      <c r="D108" s="15">
        <v>231</v>
      </c>
      <c r="E108" s="3" t="s">
        <v>92</v>
      </c>
    </row>
    <row r="109" spans="2:5" x14ac:dyDescent="0.25">
      <c r="B109" s="14">
        <v>105</v>
      </c>
      <c r="C109" s="2" t="s">
        <v>189</v>
      </c>
      <c r="D109" s="15">
        <v>232</v>
      </c>
      <c r="E109" s="3" t="s">
        <v>299</v>
      </c>
    </row>
    <row r="110" spans="2:5" x14ac:dyDescent="0.25">
      <c r="B110" s="14">
        <v>106</v>
      </c>
      <c r="C110" s="2" t="s">
        <v>78</v>
      </c>
      <c r="D110" s="15">
        <v>233</v>
      </c>
      <c r="E110" s="3" t="s">
        <v>300</v>
      </c>
    </row>
    <row r="111" spans="2:5" x14ac:dyDescent="0.25">
      <c r="B111" s="14">
        <v>107</v>
      </c>
      <c r="C111" s="2" t="s">
        <v>79</v>
      </c>
      <c r="D111" s="15">
        <v>234</v>
      </c>
      <c r="E111" s="3" t="s">
        <v>301</v>
      </c>
    </row>
    <row r="112" spans="2:5" x14ac:dyDescent="0.25">
      <c r="B112" s="14">
        <v>108</v>
      </c>
      <c r="C112" s="2" t="s">
        <v>190</v>
      </c>
      <c r="D112" s="15">
        <v>235</v>
      </c>
      <c r="E112" s="3" t="s">
        <v>302</v>
      </c>
    </row>
    <row r="113" spans="2:5" x14ac:dyDescent="0.25">
      <c r="B113" s="14">
        <v>109</v>
      </c>
      <c r="C113" s="2" t="s">
        <v>80</v>
      </c>
      <c r="D113" s="15">
        <v>236</v>
      </c>
      <c r="E113" s="3" t="s">
        <v>303</v>
      </c>
    </row>
    <row r="114" spans="2:5" x14ac:dyDescent="0.25">
      <c r="B114" s="14">
        <v>110</v>
      </c>
      <c r="C114" s="2" t="s">
        <v>191</v>
      </c>
      <c r="D114" s="15">
        <v>237</v>
      </c>
      <c r="E114" s="3" t="s">
        <v>93</v>
      </c>
    </row>
    <row r="115" spans="2:5" x14ac:dyDescent="0.25">
      <c r="B115" s="14">
        <v>111</v>
      </c>
      <c r="C115" s="2" t="s">
        <v>192</v>
      </c>
      <c r="D115" s="15">
        <v>238</v>
      </c>
      <c r="E115" s="3" t="s">
        <v>304</v>
      </c>
    </row>
    <row r="116" spans="2:5" x14ac:dyDescent="0.25">
      <c r="B116" s="14">
        <v>112</v>
      </c>
      <c r="C116" s="2" t="s">
        <v>193</v>
      </c>
      <c r="D116" s="15">
        <v>239</v>
      </c>
      <c r="E116" s="3" t="s">
        <v>305</v>
      </c>
    </row>
    <row r="117" spans="2:5" x14ac:dyDescent="0.25">
      <c r="B117" s="14">
        <v>113</v>
      </c>
      <c r="C117" s="2" t="s">
        <v>194</v>
      </c>
      <c r="D117" s="15">
        <v>240</v>
      </c>
      <c r="E117" s="3" t="s">
        <v>306</v>
      </c>
    </row>
    <row r="118" spans="2:5" x14ac:dyDescent="0.25">
      <c r="B118" s="14">
        <v>114</v>
      </c>
      <c r="C118" s="2" t="s">
        <v>81</v>
      </c>
      <c r="D118" s="15">
        <v>241</v>
      </c>
      <c r="E118" s="3" t="s">
        <v>307</v>
      </c>
    </row>
    <row r="119" spans="2:5" x14ac:dyDescent="0.25">
      <c r="B119" s="14">
        <v>115</v>
      </c>
      <c r="C119" s="2" t="s">
        <v>195</v>
      </c>
      <c r="D119" s="15">
        <v>242</v>
      </c>
      <c r="E119" s="3" t="s">
        <v>94</v>
      </c>
    </row>
    <row r="120" spans="2:5" x14ac:dyDescent="0.25">
      <c r="B120" s="14">
        <v>116</v>
      </c>
      <c r="C120" s="2" t="s">
        <v>196</v>
      </c>
      <c r="D120" s="15">
        <v>243</v>
      </c>
      <c r="E120" s="3" t="s">
        <v>95</v>
      </c>
    </row>
    <row r="121" spans="2:5" x14ac:dyDescent="0.25">
      <c r="B121" s="14">
        <v>117</v>
      </c>
      <c r="C121" s="2" t="s">
        <v>82</v>
      </c>
      <c r="D121" s="15">
        <v>244</v>
      </c>
      <c r="E121" s="3" t="s">
        <v>308</v>
      </c>
    </row>
    <row r="122" spans="2:5" x14ac:dyDescent="0.25">
      <c r="B122" s="14">
        <v>118</v>
      </c>
      <c r="C122" s="2" t="s">
        <v>197</v>
      </c>
      <c r="D122" s="15">
        <v>245</v>
      </c>
      <c r="E122" s="3" t="s">
        <v>309</v>
      </c>
    </row>
    <row r="123" spans="2:5" x14ac:dyDescent="0.25">
      <c r="B123" s="14">
        <v>119</v>
      </c>
      <c r="C123" s="12" t="s">
        <v>198</v>
      </c>
      <c r="D123" s="15">
        <v>246</v>
      </c>
      <c r="E123" s="13" t="s">
        <v>310</v>
      </c>
    </row>
    <row r="124" spans="2:5" x14ac:dyDescent="0.25">
      <c r="B124" s="14">
        <v>120</v>
      </c>
      <c r="C124" s="12" t="s">
        <v>83</v>
      </c>
      <c r="D124" s="15">
        <v>247</v>
      </c>
      <c r="E124" s="13" t="s">
        <v>311</v>
      </c>
    </row>
    <row r="125" spans="2:5" x14ac:dyDescent="0.25">
      <c r="B125" s="14">
        <v>121</v>
      </c>
      <c r="C125" s="12" t="s">
        <v>199</v>
      </c>
      <c r="D125" s="15">
        <v>248</v>
      </c>
      <c r="E125" s="13" t="s">
        <v>312</v>
      </c>
    </row>
    <row r="126" spans="2:5" x14ac:dyDescent="0.25">
      <c r="B126" s="14">
        <v>122</v>
      </c>
      <c r="C126" s="12" t="s">
        <v>200</v>
      </c>
      <c r="D126" s="15">
        <v>249</v>
      </c>
      <c r="E126" s="13" t="s">
        <v>313</v>
      </c>
    </row>
    <row r="127" spans="2:5" x14ac:dyDescent="0.25">
      <c r="B127" s="14">
        <v>123</v>
      </c>
      <c r="C127" s="12" t="s">
        <v>201</v>
      </c>
      <c r="D127" s="15">
        <v>250</v>
      </c>
      <c r="E127" s="13" t="s">
        <v>314</v>
      </c>
    </row>
    <row r="128" spans="2:5" x14ac:dyDescent="0.25">
      <c r="B128" s="14">
        <v>124</v>
      </c>
      <c r="C128" s="12" t="s">
        <v>202</v>
      </c>
      <c r="D128" s="15">
        <v>251</v>
      </c>
      <c r="E128" s="13" t="s">
        <v>315</v>
      </c>
    </row>
    <row r="129" spans="2:5" x14ac:dyDescent="0.25">
      <c r="B129" s="14">
        <v>125</v>
      </c>
      <c r="C129" s="12" t="s">
        <v>84</v>
      </c>
      <c r="D129" s="15">
        <v>252</v>
      </c>
      <c r="E129" s="13" t="s">
        <v>316</v>
      </c>
    </row>
    <row r="130" spans="2:5" ht="16.5" customHeight="1" x14ac:dyDescent="0.25">
      <c r="B130" s="14">
        <v>126</v>
      </c>
      <c r="C130" s="12" t="s">
        <v>85</v>
      </c>
      <c r="D130" s="15">
        <v>253</v>
      </c>
      <c r="E130" s="13" t="s">
        <v>57</v>
      </c>
    </row>
    <row r="131" spans="2:5" ht="15.75" thickBot="1" x14ac:dyDescent="0.3">
      <c r="B131" s="14">
        <v>127</v>
      </c>
      <c r="C131" s="9" t="s">
        <v>203</v>
      </c>
      <c r="D131" s="10"/>
      <c r="E131" s="11"/>
    </row>
    <row r="132" spans="2:5" ht="16.5" thickTop="1" thickBot="1" x14ac:dyDescent="0.3">
      <c r="B132" s="8"/>
      <c r="C132" s="8"/>
      <c r="D132" s="8"/>
      <c r="E132" s="8"/>
    </row>
  </sheetData>
  <mergeCells count="2">
    <mergeCell ref="C2:E2"/>
    <mergeCell ref="C3:E3"/>
  </mergeCells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ABRIL-JUNIO</vt:lpstr>
      <vt:lpstr>ORGANIZACIONES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Alfredo Abel</cp:lastModifiedBy>
  <cp:lastPrinted>2025-07-07T14:56:08Z</cp:lastPrinted>
  <dcterms:created xsi:type="dcterms:W3CDTF">2022-07-11T13:01:47Z</dcterms:created>
  <dcterms:modified xsi:type="dcterms:W3CDTF">2025-07-07T15:30:18Z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