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Usuario\Desktop\06 JUNIO 2025 WEB\"/>
    </mc:Choice>
  </mc:AlternateContent>
  <xr:revisionPtr revIDLastSave="0" documentId="8_{6DF21528-C436-49BE-BB22-447C3243C3EA}" xr6:coauthVersionLast="47" xr6:coauthVersionMax="47" xr10:uidLastSave="{00000000-0000-0000-0000-000000000000}"/>
  <bookViews>
    <workbookView xWindow="-120" yWindow="-120" windowWidth="20730" windowHeight="11160" tabRatio="458" xr2:uid="{00000000-000D-0000-FFFF-FFFF00000000}"/>
  </bookViews>
  <sheets>
    <sheet name="EJEC. JUNIO 30- 2025" sheetId="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3" l="1"/>
  <c r="B53" i="3"/>
  <c r="P11" i="3" l="1"/>
  <c r="P17" i="3"/>
  <c r="P27" i="3"/>
  <c r="D53" i="3"/>
  <c r="M53" i="3"/>
  <c r="M27" i="3"/>
  <c r="M17" i="3"/>
  <c r="M11" i="3"/>
  <c r="B17" i="3"/>
  <c r="B27" i="3"/>
  <c r="B11" i="3"/>
  <c r="O11" i="3" l="1"/>
  <c r="N11" i="3" l="1"/>
  <c r="L11" i="3" l="1"/>
  <c r="K11" i="3"/>
  <c r="J11" i="3" l="1"/>
  <c r="I11" i="3"/>
  <c r="H11" i="3"/>
  <c r="G11" i="3"/>
  <c r="G17" i="3" l="1"/>
  <c r="H17" i="3"/>
  <c r="I17" i="3"/>
  <c r="J17" i="3"/>
  <c r="K17" i="3"/>
  <c r="L17" i="3"/>
  <c r="N17" i="3"/>
  <c r="O17" i="3"/>
  <c r="F17" i="3"/>
  <c r="G27" i="3"/>
  <c r="H27" i="3"/>
  <c r="I27" i="3"/>
  <c r="J27" i="3"/>
  <c r="K27" i="3"/>
  <c r="L27" i="3"/>
  <c r="N27" i="3"/>
  <c r="O27" i="3"/>
  <c r="B78" i="3" l="1"/>
  <c r="B84" i="3" l="1"/>
  <c r="B81" i="3"/>
  <c r="B71" i="3"/>
  <c r="B68" i="3"/>
  <c r="B63" i="3"/>
  <c r="B45" i="3"/>
  <c r="B75" i="3" s="1"/>
  <c r="B86" i="3" l="1"/>
  <c r="E27" i="3"/>
  <c r="F27" i="3"/>
  <c r="D27" i="3"/>
  <c r="P86" i="3" l="1"/>
  <c r="O86" i="3" s="1"/>
  <c r="N86" i="3" s="1"/>
  <c r="M86" i="3" s="1"/>
  <c r="L86" i="3" s="1"/>
  <c r="K86" i="3" s="1"/>
  <c r="J86" i="3" s="1"/>
  <c r="I86" i="3" s="1"/>
  <c r="H86" i="3" s="1"/>
  <c r="G86" i="3" s="1"/>
  <c r="F86" i="3" s="1"/>
  <c r="E86" i="3" s="1"/>
  <c r="D86" i="3" s="1"/>
  <c r="P84" i="3" l="1"/>
  <c r="O84" i="3" s="1"/>
  <c r="N84" i="3" s="1"/>
  <c r="M84" i="3" s="1"/>
  <c r="L84" i="3" s="1"/>
  <c r="K84" i="3" s="1"/>
  <c r="J84" i="3" s="1"/>
  <c r="I84" i="3" s="1"/>
  <c r="H84" i="3" s="1"/>
  <c r="G84" i="3" s="1"/>
  <c r="F84" i="3" s="1"/>
  <c r="E84" i="3" s="1"/>
  <c r="D84" i="3" s="1"/>
  <c r="P81" i="3"/>
  <c r="O81" i="3" s="1"/>
  <c r="N81" i="3" s="1"/>
  <c r="M81" i="3" s="1"/>
  <c r="L81" i="3" s="1"/>
  <c r="K81" i="3" s="1"/>
  <c r="J81" i="3" s="1"/>
  <c r="I81" i="3" s="1"/>
  <c r="H81" i="3" s="1"/>
  <c r="G81" i="3" s="1"/>
  <c r="F81" i="3" s="1"/>
  <c r="E81" i="3" s="1"/>
  <c r="D81" i="3" s="1"/>
  <c r="P78" i="3"/>
  <c r="O78" i="3" s="1"/>
  <c r="N78" i="3" s="1"/>
  <c r="M78" i="3" s="1"/>
  <c r="L78" i="3" s="1"/>
  <c r="K78" i="3" s="1"/>
  <c r="J78" i="3" s="1"/>
  <c r="I78" i="3" s="1"/>
  <c r="H78" i="3" s="1"/>
  <c r="G78" i="3" s="1"/>
  <c r="F78" i="3" s="1"/>
  <c r="E78" i="3" s="1"/>
  <c r="D78" i="3" s="1"/>
  <c r="D85" i="3" l="1"/>
  <c r="D83" i="3"/>
  <c r="D82" i="3"/>
  <c r="D80" i="3"/>
  <c r="D79" i="3"/>
  <c r="D74" i="3"/>
  <c r="D73" i="3"/>
  <c r="D72" i="3"/>
  <c r="D70" i="3"/>
  <c r="D69" i="3"/>
  <c r="D67" i="3"/>
  <c r="D66" i="3"/>
  <c r="D65" i="3"/>
  <c r="D64" i="3"/>
  <c r="D61" i="3"/>
  <c r="D60" i="3"/>
  <c r="D59" i="3"/>
  <c r="D56" i="3"/>
  <c r="D52" i="3"/>
  <c r="D51" i="3"/>
  <c r="D50" i="3"/>
  <c r="D49" i="3"/>
  <c r="D48" i="3"/>
  <c r="D47" i="3"/>
  <c r="D46" i="3"/>
  <c r="D44" i="3"/>
  <c r="D43" i="3"/>
  <c r="D42" i="3"/>
  <c r="D41" i="3"/>
  <c r="D40" i="3"/>
  <c r="D39" i="3"/>
  <c r="B88" i="3" l="1"/>
  <c r="D17" i="3"/>
  <c r="D11" i="3"/>
  <c r="P71" i="3" l="1"/>
  <c r="O71" i="3"/>
  <c r="N71" i="3"/>
  <c r="M71" i="3"/>
  <c r="P68" i="3"/>
  <c r="O68" i="3"/>
  <c r="N68" i="3"/>
  <c r="M68" i="3"/>
  <c r="P63" i="3"/>
  <c r="O63" i="3"/>
  <c r="N63" i="3"/>
  <c r="M63" i="3"/>
  <c r="P53" i="3"/>
  <c r="O53" i="3"/>
  <c r="N53" i="3"/>
  <c r="L53" i="3"/>
  <c r="P45" i="3"/>
  <c r="O45" i="3"/>
  <c r="N45" i="3"/>
  <c r="M45" i="3"/>
  <c r="L45" i="3"/>
  <c r="P37" i="3"/>
  <c r="O37" i="3"/>
  <c r="N37" i="3"/>
  <c r="M37" i="3"/>
  <c r="L37" i="3"/>
  <c r="L71" i="3"/>
  <c r="K71" i="3"/>
  <c r="J71" i="3"/>
  <c r="I71" i="3"/>
  <c r="H71" i="3"/>
  <c r="G71" i="3"/>
  <c r="F71" i="3"/>
  <c r="L68" i="3"/>
  <c r="K68" i="3"/>
  <c r="J68" i="3"/>
  <c r="I68" i="3"/>
  <c r="H68" i="3"/>
  <c r="G68" i="3"/>
  <c r="F68" i="3"/>
  <c r="L63" i="3"/>
  <c r="K63" i="3"/>
  <c r="J63" i="3"/>
  <c r="I63" i="3"/>
  <c r="H63" i="3"/>
  <c r="G63" i="3"/>
  <c r="F63" i="3"/>
  <c r="K53" i="3"/>
  <c r="J53" i="3"/>
  <c r="I53" i="3"/>
  <c r="H53" i="3"/>
  <c r="G53" i="3"/>
  <c r="F53" i="3"/>
  <c r="K45" i="3"/>
  <c r="J45" i="3"/>
  <c r="I45" i="3"/>
  <c r="H45" i="3"/>
  <c r="G45" i="3"/>
  <c r="F45" i="3"/>
  <c r="K37" i="3"/>
  <c r="J37" i="3"/>
  <c r="G37" i="3"/>
  <c r="F37" i="3"/>
  <c r="E71" i="3"/>
  <c r="E68" i="3"/>
  <c r="E63" i="3"/>
  <c r="E53" i="3"/>
  <c r="E45" i="3"/>
  <c r="E37" i="3"/>
  <c r="E17" i="3"/>
  <c r="G75" i="3" l="1"/>
  <c r="G88" i="3" s="1"/>
  <c r="D37" i="3"/>
  <c r="O75" i="3"/>
  <c r="O88" i="3" s="1"/>
  <c r="D68" i="3"/>
  <c r="H75" i="3"/>
  <c r="H88" i="3" s="1"/>
  <c r="I75" i="3"/>
  <c r="I88" i="3" s="1"/>
  <c r="D71" i="3"/>
  <c r="F75" i="3"/>
  <c r="F88" i="3" s="1"/>
  <c r="J75" i="3"/>
  <c r="J88" i="3" s="1"/>
  <c r="M75" i="3"/>
  <c r="M88" i="3" s="1"/>
  <c r="D45" i="3"/>
  <c r="L75" i="3"/>
  <c r="L88" i="3" s="1"/>
  <c r="D63" i="3"/>
  <c r="K75" i="3"/>
  <c r="K88" i="3" s="1"/>
  <c r="N75" i="3"/>
  <c r="N88" i="3" s="1"/>
  <c r="E11" i="3"/>
  <c r="E75" i="3" s="1"/>
  <c r="E88" i="3" s="1"/>
  <c r="D75" i="3" l="1"/>
  <c r="D88" i="3" s="1"/>
  <c r="V10" i="3"/>
  <c r="W10" i="3" s="1"/>
  <c r="X10" i="3" s="1"/>
  <c r="Y10" i="3" s="1"/>
  <c r="Z10" i="3" s="1"/>
  <c r="AA10" i="3" s="1"/>
  <c r="AC10" i="3" s="1"/>
  <c r="AB9" i="3" l="1"/>
  <c r="AC9" i="3" s="1"/>
  <c r="P75" i="3"/>
  <c r="P88" i="3" s="1"/>
</calcChain>
</file>

<file path=xl/sharedStrings.xml><?xml version="1.0" encoding="utf-8"?>
<sst xmlns="http://schemas.openxmlformats.org/spreadsheetml/2006/main" count="123" uniqueCount="122">
  <si>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</si>
  <si>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</si>
  <si>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</si>
  <si>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</si>
  <si>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</si>
  <si>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</si>
  <si>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</si>
  <si>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</si>
  <si>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</si>
  <si>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</si>
  <si>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</si>
  <si>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</si>
  <si>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</si>
  <si>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</si>
  <si>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</si>
  <si>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</si>
  <si>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</si>
  <si>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</si>
  <si>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</si>
  <si>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</si>
  <si>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</si>
  <si>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</si>
  <si>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</si>
  <si>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</si>
  <si>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</si>
  <si>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</si>
  <si>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</si>
  <si>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</si>
  <si>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</si>
  <si>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</si>
  <si>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</si>
  <si>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</si>
  <si>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</si>
  <si>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</si>
  <si>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</si>
  <si>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</si>
  <si>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</si>
  <si>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</si>
  <si>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</si>
  <si>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</si>
  <si>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</si>
  <si>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</si>
  <si>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</si>
  <si>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</si>
  <si>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</si>
  <si>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</si>
  <si>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</si>
  <si>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</si>
  <si>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</si>
  <si>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</si>
  <si>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</si>
  <si>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</si>
  <si>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</si>
  <si>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</si>
  <si>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</si>
  <si>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</si>
  <si>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</si>
  <si>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</si>
  <si>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</si>
  <si>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</si>
  <si>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</si>
  <si>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</si>
  <si>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</si>
  <si>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</si>
  <si>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</si>
  <si>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</si>
  <si>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</si>
  <si>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</si>
  <si>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</si>
  <si>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</si>
  <si>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</si>
  <si>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</si>
  <si>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</si>
  <si>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</si>
  <si>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</si>
  <si>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</si>
  <si>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</si>
  <si>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</si>
  <si>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</si>
  <si>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</si>
  <si>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</si>
  <si>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</si>
  <si>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</si>
  <si>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</si>
  <si>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</si>
  <si>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</si>
  <si>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</si>
  <si>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</si>
  <si>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</si>
  <si>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</si>
  <si>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</si>
  <si>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 xml:space="preserve">3. Se presenta la clasificación objetal del gasto al nivel de cuenta. </t>
  </si>
  <si>
    <t xml:space="preserve">2. Se presenta el gasto por mes; cada mes se debe actualizar el gasto devengado de los meses anteriores. </t>
  </si>
  <si>
    <t>4. Fecha de imputación: último día del mes analizado</t>
  </si>
  <si>
    <t>5. Fecha de registro: el día 10 del mes siguiente al mes analizado</t>
  </si>
  <si>
    <t xml:space="preserve">Ejecución de Gastos y Aplicaciones Financieras </t>
  </si>
  <si>
    <t xml:space="preserve">Total </t>
  </si>
  <si>
    <t>Presidencia de la República</t>
  </si>
  <si>
    <t>Consejo Nacional de Drogas</t>
  </si>
  <si>
    <t>Realizado por:</t>
  </si>
  <si>
    <t>LICDA. LOIDA I. ARIAS RODRIGUEZ</t>
  </si>
  <si>
    <t>Enc. División de Contabilidad</t>
  </si>
  <si>
    <t>Director Administrativo y Financiero</t>
  </si>
  <si>
    <t>Aprobado por:</t>
  </si>
  <si>
    <t xml:space="preserve"> </t>
  </si>
  <si>
    <t xml:space="preserve"> INTEGRACION, PREVENCION Y SALUD</t>
  </si>
  <si>
    <t xml:space="preserve"> "Sumando Voluntades por el Bienestar Ciudadano"</t>
  </si>
  <si>
    <t>Presupuesto Aprobado</t>
  </si>
  <si>
    <t>Presupuesto Modificado</t>
  </si>
  <si>
    <t>Gasto devengado</t>
  </si>
  <si>
    <t xml:space="preserve">  </t>
  </si>
  <si>
    <r>
      <rPr>
        <b/>
        <sz val="11"/>
        <color theme="1"/>
        <rFont val="Calibri"/>
        <family val="2"/>
        <scheme val="minor"/>
      </rPr>
      <t>Presupuesto aprobado</t>
    </r>
    <r>
      <rPr>
        <sz val="11"/>
        <color theme="1"/>
        <rFont val="Calibri"/>
        <family val="2"/>
        <scheme val="minor"/>
      </rPr>
      <t>: Se refiere al presupuesto aprobado en Ley de Presupuesto General del Estado.</t>
    </r>
  </si>
  <si>
    <r>
      <rPr>
        <b/>
        <sz val="11"/>
        <color theme="1"/>
        <rFont val="Calibri"/>
        <family val="2"/>
        <scheme val="minor"/>
      </rPr>
      <t>Presupuesto modificado</t>
    </r>
    <r>
      <rPr>
        <sz val="11"/>
        <color theme="1"/>
        <rFont val="Calibri"/>
        <family val="2"/>
        <scheme val="minor"/>
      </rPr>
      <t>: Se refiere al presupuesto aprobado en caso de que el Congreso Nacional apruebe un presupuesto complementario.</t>
    </r>
  </si>
  <si>
    <r>
      <rPr>
        <b/>
        <sz val="11"/>
        <color theme="1"/>
        <rFont val="Calibri"/>
        <family val="2"/>
        <scheme val="minor"/>
      </rPr>
      <t>Total devengado</t>
    </r>
    <r>
      <rPr>
        <sz val="11"/>
        <color theme="1"/>
        <rFont val="Calibri"/>
        <family val="2"/>
        <scheme val="minor"/>
      </rPr>
      <t>: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</si>
  <si>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Presidente del Consejo Nacional de Drogas</t>
  </si>
  <si>
    <t>Autorizado por:</t>
  </si>
  <si>
    <t>Año 2025</t>
  </si>
  <si>
    <t xml:space="preserve">LIC. ALEJANDRO DE JESÚS ABREU </t>
  </si>
  <si>
    <t>LIC. MARCELINO MERAN RODRíGUEZ</t>
  </si>
  <si>
    <t>Fuente: Reportes SIGEF al 30 de junio  2025</t>
  </si>
  <si>
    <t>Fecha de registro: hasta el 04 de julio 2025</t>
  </si>
  <si>
    <t>Fecha de imputación: al 30 de junio 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</si>
</sst>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(* #,##0_);_(* \(#,##0\);_(* &quot;-&quot;??_);_(@_)"/>
    <numFmt numFmtId="165" formatCode="#,##0.000000000"/>
    <numFmt numFmtId="166" formatCode="#,##0.00;[Red]#,##0.00"/>
    <numFmt numFmtId="167" formatCode="0.00_);[Red]\(0.00\)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Edwardian Script ITC"/>
      <family val="4"/>
    </font>
    <font>
      <sz val="10"/>
      <name val="Times New Roman"/>
      <family val="1"/>
    </font>
    <font>
      <b/>
      <sz val="10"/>
      <name val="Times New Roman"/>
      <family val="1"/>
    </font>
    <font>
      <sz val="8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sz val="11"/>
      <color theme="1"/>
      <name val="Times New Roman"/>
      <family val="1"/>
    </font>
    <font>
      <b/>
      <sz val="11"/>
      <name val="Times New Roman"/>
      <family val="1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85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164" fontId="1" fillId="0" borderId="1" xfId="0" applyNumberFormat="1" applyFont="1" applyBorder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164" fontId="0" fillId="0" borderId="0" xfId="0" applyNumberFormat="1" applyAlignment="1">
      <alignment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0" xfId="0" applyFont="1" applyFill="1" applyAlignment="1">
      <alignment vertical="center" wrapText="1"/>
    </xf>
    <xf numFmtId="0" fontId="2" fillId="3" borderId="0" xfId="0" applyFont="1" applyFill="1" applyAlignment="1">
      <alignment horizontal="center" vertical="center" wrapText="1"/>
    </xf>
    <xf numFmtId="0" fontId="0" fillId="0" borderId="0" xfId="0" applyAlignment="1">
      <alignment horizontal="left"/>
    </xf>
    <xf numFmtId="43" fontId="1" fillId="0" borderId="1" xfId="1" applyFont="1" applyBorder="1" applyAlignment="1">
      <alignment horizontal="left" vertical="center" wrapText="1"/>
    </xf>
    <xf numFmtId="43" fontId="1" fillId="0" borderId="0" xfId="1" applyFont="1" applyAlignment="1">
      <alignment vertical="center" wrapText="1"/>
    </xf>
    <xf numFmtId="43" fontId="0" fillId="0" borderId="0" xfId="1" applyFont="1"/>
    <xf numFmtId="9" fontId="0" fillId="0" borderId="0" xfId="2" applyFont="1"/>
    <xf numFmtId="43" fontId="0" fillId="0" borderId="0" xfId="0" applyNumberFormat="1"/>
    <xf numFmtId="43" fontId="0" fillId="0" borderId="0" xfId="1" applyFont="1" applyAlignment="1">
      <alignment vertical="center" wrapText="1"/>
    </xf>
    <xf numFmtId="2" fontId="0" fillId="0" borderId="0" xfId="1" applyNumberFormat="1" applyFont="1" applyAlignment="1">
      <alignment vertical="center" wrapText="1"/>
    </xf>
    <xf numFmtId="2" fontId="1" fillId="0" borderId="0" xfId="1" applyNumberFormat="1" applyFont="1" applyAlignment="1">
      <alignment vertical="center" wrapText="1"/>
    </xf>
    <xf numFmtId="0" fontId="6" fillId="0" borderId="0" xfId="0" applyFont="1"/>
    <xf numFmtId="0" fontId="7" fillId="0" borderId="0" xfId="0" applyFont="1"/>
    <xf numFmtId="2" fontId="0" fillId="0" borderId="0" xfId="1" applyNumberFormat="1" applyFont="1" applyAlignment="1">
      <alignment horizontal="right" vertical="center" wrapText="1"/>
    </xf>
    <xf numFmtId="43" fontId="1" fillId="2" borderId="2" xfId="1" applyFont="1" applyFill="1" applyBorder="1" applyAlignment="1">
      <alignment horizontal="right" vertical="center" wrapText="1"/>
    </xf>
    <xf numFmtId="43" fontId="1" fillId="3" borderId="2" xfId="1" applyFont="1" applyFill="1" applyBorder="1" applyAlignment="1">
      <alignment horizontal="right" vertical="center" wrapText="1"/>
    </xf>
    <xf numFmtId="165" fontId="8" fillId="0" borderId="0" xfId="0" applyNumberFormat="1" applyFont="1"/>
    <xf numFmtId="43" fontId="0" fillId="4" borderId="0" xfId="1" applyFont="1" applyFill="1" applyAlignment="1">
      <alignment vertical="center" wrapText="1"/>
    </xf>
    <xf numFmtId="166" fontId="0" fillId="0" borderId="0" xfId="1" applyNumberFormat="1" applyFont="1" applyAlignment="1">
      <alignment vertical="center" wrapText="1"/>
    </xf>
    <xf numFmtId="43" fontId="0" fillId="4" borderId="0" xfId="1" applyFont="1" applyFill="1" applyAlignment="1">
      <alignment horizontal="right" vertical="center" wrapText="1"/>
    </xf>
    <xf numFmtId="2" fontId="0" fillId="4" borderId="0" xfId="1" applyNumberFormat="1" applyFont="1" applyFill="1" applyAlignment="1">
      <alignment horizontal="right" vertical="center" wrapText="1"/>
    </xf>
    <xf numFmtId="43" fontId="1" fillId="0" borderId="0" xfId="0" applyNumberFormat="1" applyFont="1" applyAlignment="1">
      <alignment horizontal="left" vertical="center" wrapText="1"/>
    </xf>
    <xf numFmtId="2" fontId="0" fillId="4" borderId="0" xfId="1" applyNumberFormat="1" applyFont="1" applyFill="1" applyAlignment="1">
      <alignment vertical="center" wrapText="1"/>
    </xf>
    <xf numFmtId="4" fontId="1" fillId="0" borderId="0" xfId="1" applyNumberFormat="1" applyFont="1" applyAlignment="1">
      <alignment vertical="center" wrapText="1"/>
    </xf>
    <xf numFmtId="0" fontId="0" fillId="0" borderId="0" xfId="0" applyAlignment="1">
      <alignment vertical="center"/>
    </xf>
    <xf numFmtId="166" fontId="0" fillId="4" borderId="0" xfId="1" applyNumberFormat="1" applyFont="1" applyFill="1" applyAlignment="1">
      <alignment horizontal="right" vertical="center" wrapText="1"/>
    </xf>
    <xf numFmtId="166" fontId="1" fillId="0" borderId="0" xfId="1" applyNumberFormat="1" applyFont="1" applyAlignment="1">
      <alignment vertical="center" wrapText="1"/>
    </xf>
    <xf numFmtId="43" fontId="1" fillId="0" borderId="1" xfId="1" applyFont="1" applyFill="1" applyBorder="1" applyAlignment="1">
      <alignment horizontal="left" vertical="center" wrapText="1"/>
    </xf>
    <xf numFmtId="166" fontId="0" fillId="0" borderId="0" xfId="1" applyNumberFormat="1" applyFont="1" applyFill="1" applyAlignment="1">
      <alignment horizontal="right" vertical="center" wrapText="1"/>
    </xf>
    <xf numFmtId="39" fontId="0" fillId="0" borderId="0" xfId="1" applyNumberFormat="1" applyFont="1" applyFill="1" applyAlignment="1">
      <alignment horizontal="right" vertical="center" wrapText="1"/>
    </xf>
    <xf numFmtId="2" fontId="0" fillId="0" borderId="0" xfId="1" applyNumberFormat="1" applyFont="1" applyFill="1" applyAlignment="1">
      <alignment vertical="center" wrapText="1"/>
    </xf>
    <xf numFmtId="166" fontId="0" fillId="0" borderId="0" xfId="1" applyNumberFormat="1" applyFont="1" applyFill="1" applyAlignment="1">
      <alignment vertical="center" wrapText="1"/>
    </xf>
    <xf numFmtId="4" fontId="1" fillId="0" borderId="0" xfId="1" applyNumberFormat="1" applyFont="1" applyFill="1" applyAlignment="1">
      <alignment vertical="center" wrapText="1"/>
    </xf>
    <xf numFmtId="2" fontId="1" fillId="0" borderId="0" xfId="1" applyNumberFormat="1" applyFont="1" applyFill="1" applyAlignment="1">
      <alignment vertical="center" wrapText="1"/>
    </xf>
    <xf numFmtId="43" fontId="1" fillId="5" borderId="2" xfId="1" applyFont="1" applyFill="1" applyBorder="1" applyAlignment="1">
      <alignment horizontal="right" vertical="center" wrapText="1"/>
    </xf>
    <xf numFmtId="43" fontId="1" fillId="6" borderId="2" xfId="1" applyFont="1" applyFill="1" applyBorder="1" applyAlignment="1">
      <alignment horizontal="right" vertical="center" wrapText="1"/>
    </xf>
    <xf numFmtId="0" fontId="2" fillId="5" borderId="0" xfId="0" applyFont="1" applyFill="1" applyAlignment="1">
      <alignment horizontal="center" vertical="center" wrapText="1"/>
    </xf>
    <xf numFmtId="43" fontId="1" fillId="4" borderId="0" xfId="1" applyFont="1" applyFill="1" applyAlignment="1">
      <alignment vertical="center" wrapText="1"/>
    </xf>
    <xf numFmtId="4" fontId="1" fillId="4" borderId="0" xfId="1" applyNumberFormat="1" applyFont="1" applyFill="1" applyAlignment="1">
      <alignment vertical="center" wrapText="1"/>
    </xf>
    <xf numFmtId="2" fontId="1" fillId="4" borderId="0" xfId="1" applyNumberFormat="1" applyFont="1" applyFill="1" applyAlignment="1">
      <alignment vertical="center" wrapText="1"/>
    </xf>
    <xf numFmtId="0" fontId="0" fillId="4" borderId="0" xfId="0" applyFill="1"/>
    <xf numFmtId="164" fontId="1" fillId="4" borderId="1" xfId="0" applyNumberFormat="1" applyFont="1" applyFill="1" applyBorder="1" applyAlignment="1">
      <alignment vertical="center" wrapText="1"/>
    </xf>
    <xf numFmtId="43" fontId="13" fillId="4" borderId="0" xfId="1" applyFont="1" applyFill="1" applyAlignment="1">
      <alignment horizontal="right" vertical="center" wrapText="1"/>
    </xf>
    <xf numFmtId="0" fontId="1" fillId="4" borderId="0" xfId="0" applyFont="1" applyFill="1" applyAlignment="1">
      <alignment horizontal="left" vertical="center" wrapText="1"/>
    </xf>
    <xf numFmtId="43" fontId="1" fillId="4" borderId="0" xfId="1" applyFont="1" applyFill="1" applyAlignment="1">
      <alignment horizontal="right" vertical="center" wrapText="1"/>
    </xf>
    <xf numFmtId="2" fontId="1" fillId="4" borderId="0" xfId="0" applyNumberFormat="1" applyFont="1" applyFill="1" applyAlignment="1">
      <alignment horizontal="right" vertical="center" wrapText="1"/>
    </xf>
    <xf numFmtId="0" fontId="0" fillId="4" borderId="0" xfId="0" applyFill="1" applyAlignment="1">
      <alignment horizontal="left" vertical="center" wrapText="1" indent="2"/>
    </xf>
    <xf numFmtId="0" fontId="0" fillId="4" borderId="0" xfId="0" applyFill="1" applyAlignment="1">
      <alignment horizontal="left" vertical="center" wrapText="1"/>
    </xf>
    <xf numFmtId="0" fontId="1" fillId="4" borderId="1" xfId="0" applyFont="1" applyFill="1" applyBorder="1" applyAlignment="1">
      <alignment horizontal="left" vertical="center" wrapText="1"/>
    </xf>
    <xf numFmtId="2" fontId="1" fillId="2" borderId="0" xfId="0" applyNumberFormat="1" applyFont="1" applyFill="1" applyAlignment="1">
      <alignment horizontal="right" vertical="center" wrapText="1"/>
    </xf>
    <xf numFmtId="0" fontId="1" fillId="2" borderId="0" xfId="0" applyFont="1" applyFill="1" applyAlignment="1">
      <alignment horizontal="left" vertical="center" wrapText="1"/>
    </xf>
    <xf numFmtId="2" fontId="1" fillId="6" borderId="0" xfId="1" applyNumberFormat="1" applyFont="1" applyFill="1" applyAlignment="1">
      <alignment vertical="center" wrapText="1"/>
    </xf>
    <xf numFmtId="0" fontId="0" fillId="7" borderId="0" xfId="0" applyFill="1"/>
    <xf numFmtId="43" fontId="4" fillId="4" borderId="0" xfId="1" applyFont="1" applyFill="1" applyAlignment="1">
      <alignment vertical="center" wrapText="1"/>
    </xf>
    <xf numFmtId="4" fontId="0" fillId="4" borderId="0" xfId="1" applyNumberFormat="1" applyFont="1" applyFill="1" applyAlignment="1">
      <alignment vertical="center" wrapText="1"/>
    </xf>
    <xf numFmtId="43" fontId="1" fillId="4" borderId="1" xfId="1" applyFont="1" applyFill="1" applyBorder="1" applyAlignment="1">
      <alignment horizontal="left" vertical="center" wrapText="1"/>
    </xf>
    <xf numFmtId="40" fontId="0" fillId="4" borderId="0" xfId="1" applyNumberFormat="1" applyFont="1" applyFill="1" applyAlignment="1">
      <alignment horizontal="right" vertical="center" wrapText="1"/>
    </xf>
    <xf numFmtId="40" fontId="0" fillId="0" borderId="0" xfId="1" applyNumberFormat="1" applyFont="1" applyAlignment="1">
      <alignment vertical="center" wrapText="1"/>
    </xf>
    <xf numFmtId="40" fontId="0" fillId="4" borderId="0" xfId="1" applyNumberFormat="1" applyFont="1" applyFill="1" applyAlignment="1">
      <alignment vertical="center" wrapText="1"/>
    </xf>
    <xf numFmtId="43" fontId="1" fillId="3" borderId="2" xfId="0" applyNumberFormat="1" applyFont="1" applyFill="1" applyBorder="1" applyAlignment="1">
      <alignment horizontal="left" vertical="center" wrapText="1"/>
    </xf>
    <xf numFmtId="167" fontId="0" fillId="0" borderId="0" xfId="1" applyNumberFormat="1" applyFont="1" applyAlignment="1">
      <alignment vertical="center" wrapText="1"/>
    </xf>
    <xf numFmtId="4" fontId="0" fillId="4" borderId="0" xfId="1" applyNumberFormat="1" applyFont="1" applyFill="1" applyAlignment="1">
      <alignment horizontal="right" vertical="center" wrapText="1"/>
    </xf>
    <xf numFmtId="4" fontId="0" fillId="0" borderId="0" xfId="1" applyNumberFormat="1" applyFont="1" applyAlignment="1">
      <alignment vertical="center" wrapText="1"/>
    </xf>
    <xf numFmtId="0" fontId="0" fillId="0" borderId="0" xfId="0" applyAlignment="1">
      <alignment horizontal="left" vertical="center" wrapText="1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476249</xdr:colOff>
      <xdr:row>0</xdr:row>
      <xdr:rowOff>142875</xdr:rowOff>
    </xdr:from>
    <xdr:to>
      <xdr:col>15</xdr:col>
      <xdr:colOff>338606</xdr:colOff>
      <xdr:row>3</xdr:row>
      <xdr:rowOff>225173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B695CEBB-E5EB-4494-955D-B19421B078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10999" y="142875"/>
          <a:ext cx="900583" cy="872873"/>
        </a:xfrm>
        <a:prstGeom prst="rect">
          <a:avLst/>
        </a:prstGeom>
      </xdr:spPr>
    </xdr:pic>
    <xdr:clientData/>
  </xdr:twoCellAnchor>
  <xdr:twoCellAnchor editAs="oneCell">
    <xdr:from>
      <xdr:col>0</xdr:col>
      <xdr:colOff>657225</xdr:colOff>
      <xdr:row>0</xdr:row>
      <xdr:rowOff>57150</xdr:rowOff>
    </xdr:from>
    <xdr:to>
      <xdr:col>0</xdr:col>
      <xdr:colOff>2034540</xdr:colOff>
      <xdr:row>4</xdr:row>
      <xdr:rowOff>114300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9183546A-5DCC-41BE-AE09-4E74E4F789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" y="57150"/>
          <a:ext cx="1377315" cy="10858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297"/>
  <sheetViews>
    <sheetView showGridLines="0" tabSelected="1" topLeftCell="A79" zoomScaleNormal="100" workbookViewId="0">
      <selection activeCell="D103" sqref="D103"/>
    </sheetView>
  </sheetViews>
  <sheetFormatPr baseColWidth="10" defaultColWidth="9.140625" defaultRowHeight="15" x14ac:dyDescent="0.25"/>
  <cols>
    <col min="1" max="1" width="33.42578125" customWidth="1"/>
    <col min="2" max="2" width="16" customWidth="1"/>
    <col min="3" max="3" width="6.7109375" customWidth="1"/>
    <col min="4" max="4" width="18" customWidth="1"/>
    <col min="5" max="5" width="14.7109375" customWidth="1"/>
    <col min="6" max="6" width="13.5703125" customWidth="1"/>
    <col min="7" max="7" width="15.85546875" customWidth="1"/>
    <col min="8" max="9" width="15.5703125" customWidth="1"/>
    <col min="10" max="10" width="15.7109375" customWidth="1"/>
    <col min="11" max="11" width="13.28515625" customWidth="1"/>
    <col min="12" max="12" width="13.5703125" bestFit="1" customWidth="1"/>
    <col min="13" max="13" width="14.28515625" style="62" customWidth="1"/>
    <col min="14" max="14" width="14.42578125" customWidth="1"/>
    <col min="15" max="15" width="15.5703125" customWidth="1"/>
    <col min="16" max="16" width="14.85546875" customWidth="1"/>
    <col min="18" max="18" width="96.7109375" bestFit="1" customWidth="1"/>
    <col min="20" max="27" width="6" bestFit="1" customWidth="1"/>
    <col min="28" max="29" width="7" bestFit="1" customWidth="1"/>
  </cols>
  <sheetData>
    <row r="1" spans="1:29" ht="24.75" x14ac:dyDescent="0.3">
      <c r="A1" s="79" t="s">
        <v>97</v>
      </c>
      <c r="B1" s="79"/>
      <c r="C1" s="79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R1" s="7"/>
    </row>
    <row r="2" spans="1:29" ht="18.75" x14ac:dyDescent="0.25">
      <c r="A2" s="80" t="s">
        <v>98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R2" s="12"/>
    </row>
    <row r="3" spans="1:29" ht="18.75" customHeight="1" x14ac:dyDescent="0.25">
      <c r="A3" s="83" t="s">
        <v>105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R3" s="12"/>
    </row>
    <row r="4" spans="1:29" ht="18.75" customHeight="1" x14ac:dyDescent="0.25">
      <c r="A4" s="84" t="s">
        <v>106</v>
      </c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R4" s="12"/>
    </row>
    <row r="5" spans="1:29" ht="15.75" x14ac:dyDescent="0.25">
      <c r="A5" s="81" t="s">
        <v>116</v>
      </c>
      <c r="B5" s="81"/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R5" s="12" t="s">
        <v>92</v>
      </c>
    </row>
    <row r="6" spans="1:29" ht="15.75" x14ac:dyDescent="0.25">
      <c r="A6" s="81" t="s">
        <v>95</v>
      </c>
      <c r="B6" s="81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R6" s="12" t="s">
        <v>91</v>
      </c>
    </row>
    <row r="7" spans="1:29" x14ac:dyDescent="0.25">
      <c r="A7" s="82" t="s">
        <v>36</v>
      </c>
      <c r="B7" s="82"/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2"/>
      <c r="R7" s="12" t="s">
        <v>93</v>
      </c>
    </row>
    <row r="8" spans="1:29" x14ac:dyDescent="0.25">
      <c r="E8" s="76" t="s">
        <v>109</v>
      </c>
      <c r="F8" s="77"/>
      <c r="G8" s="77"/>
      <c r="H8" s="77"/>
      <c r="I8" s="77"/>
      <c r="J8" s="77"/>
      <c r="K8" s="77"/>
      <c r="L8" s="77"/>
      <c r="M8" s="77"/>
      <c r="N8" s="77"/>
      <c r="O8" s="77"/>
      <c r="P8" s="78"/>
      <c r="R8" s="12" t="s">
        <v>94</v>
      </c>
    </row>
    <row r="9" spans="1:29" ht="63" x14ac:dyDescent="0.25">
      <c r="A9" s="10" t="s">
        <v>0</v>
      </c>
      <c r="B9" s="11" t="s">
        <v>107</v>
      </c>
      <c r="C9" s="11" t="s">
        <v>108</v>
      </c>
      <c r="D9" s="11" t="s">
        <v>96</v>
      </c>
      <c r="E9" s="11" t="s">
        <v>79</v>
      </c>
      <c r="F9" s="11" t="s">
        <v>80</v>
      </c>
      <c r="G9" s="11" t="s">
        <v>81</v>
      </c>
      <c r="H9" s="11" t="s">
        <v>82</v>
      </c>
      <c r="I9" s="11" t="s">
        <v>83</v>
      </c>
      <c r="J9" s="11" t="s">
        <v>84</v>
      </c>
      <c r="K9" s="11" t="s">
        <v>85</v>
      </c>
      <c r="L9" s="46" t="s">
        <v>86</v>
      </c>
      <c r="M9" s="11" t="s">
        <v>87</v>
      </c>
      <c r="N9" s="11" t="s">
        <v>88</v>
      </c>
      <c r="O9" s="11" t="s">
        <v>89</v>
      </c>
      <c r="P9" s="11" t="s">
        <v>90</v>
      </c>
      <c r="AB9" s="17">
        <f>SUM(T10:AB10)</f>
        <v>11.029108875781253</v>
      </c>
      <c r="AC9" s="17">
        <f>+AB9+AC10</f>
        <v>13.989108875781252</v>
      </c>
    </row>
    <row r="10" spans="1:29" x14ac:dyDescent="0.25">
      <c r="A10" s="1" t="s">
        <v>1</v>
      </c>
      <c r="B10" s="1"/>
      <c r="C10" s="1"/>
      <c r="D10" s="13"/>
      <c r="E10" s="13"/>
      <c r="F10" s="13"/>
      <c r="G10" s="13"/>
      <c r="H10" s="26"/>
      <c r="I10" s="13"/>
      <c r="J10" s="13"/>
      <c r="K10" s="13"/>
      <c r="L10" s="37"/>
      <c r="M10" s="65"/>
      <c r="N10" s="13"/>
      <c r="O10" s="13"/>
      <c r="P10" s="13"/>
      <c r="T10" s="15">
        <v>1</v>
      </c>
      <c r="U10" s="15">
        <v>1.05</v>
      </c>
      <c r="V10" s="15">
        <f>+U10*1.05</f>
        <v>1.1025</v>
      </c>
      <c r="W10" s="15">
        <f t="shared" ref="W10:AA10" si="0">+V10*1.05</f>
        <v>1.1576250000000001</v>
      </c>
      <c r="X10" s="15">
        <f t="shared" si="0"/>
        <v>1.2155062500000002</v>
      </c>
      <c r="Y10" s="15">
        <f t="shared" si="0"/>
        <v>1.2762815625000004</v>
      </c>
      <c r="Z10" s="15">
        <f t="shared" si="0"/>
        <v>1.3400956406250004</v>
      </c>
      <c r="AA10" s="15">
        <f t="shared" si="0"/>
        <v>1.4071004226562505</v>
      </c>
      <c r="AB10" s="15">
        <v>1.48</v>
      </c>
      <c r="AC10" s="15">
        <f>+AB10*2</f>
        <v>2.96</v>
      </c>
    </row>
    <row r="11" spans="1:29" ht="30" x14ac:dyDescent="0.25">
      <c r="A11" s="3" t="s">
        <v>2</v>
      </c>
      <c r="B11" s="31">
        <f>+B12+B13+B14+B15+B16</f>
        <v>176905682</v>
      </c>
      <c r="C11" s="3"/>
      <c r="D11" s="47">
        <f>SUM(D12:D16)</f>
        <v>70882973.159999996</v>
      </c>
      <c r="E11" s="14">
        <f t="shared" ref="E11" si="1">SUM(E12:E16)</f>
        <v>12052959.16</v>
      </c>
      <c r="F11" s="33">
        <f>+F12+F13+F16</f>
        <v>12281758.029999999</v>
      </c>
      <c r="G11" s="14">
        <f t="shared" ref="G11:K11" si="2">+G12+G13+G16</f>
        <v>11086810.529999999</v>
      </c>
      <c r="H11" s="14">
        <f t="shared" si="2"/>
        <v>10890854.749999998</v>
      </c>
      <c r="I11" s="14">
        <f t="shared" si="2"/>
        <v>12508005.510000002</v>
      </c>
      <c r="J11" s="14">
        <f t="shared" si="2"/>
        <v>12062585.18</v>
      </c>
      <c r="K11" s="19">
        <f t="shared" si="2"/>
        <v>0</v>
      </c>
      <c r="L11" s="38">
        <f>+L12+L13+L16</f>
        <v>0</v>
      </c>
      <c r="M11" s="38">
        <f>+M12+M13+M16</f>
        <v>0</v>
      </c>
      <c r="N11" s="38">
        <f>+N12+N13+N16</f>
        <v>0</v>
      </c>
      <c r="O11" s="38">
        <f>+O12+O13+O16</f>
        <v>0</v>
      </c>
      <c r="P11" s="20">
        <f>SUM(P12:P16)</f>
        <v>0</v>
      </c>
      <c r="T11" s="16"/>
    </row>
    <row r="12" spans="1:29" x14ac:dyDescent="0.25">
      <c r="A12" s="6" t="s">
        <v>3</v>
      </c>
      <c r="B12" s="29">
        <v>122029071</v>
      </c>
      <c r="C12" s="30">
        <v>0</v>
      </c>
      <c r="D12" s="29">
        <v>54721307.079999998</v>
      </c>
      <c r="E12" s="29">
        <v>8900441.9499999993</v>
      </c>
      <c r="F12" s="29">
        <v>9160941.9499999993</v>
      </c>
      <c r="G12" s="18">
        <v>8277659.8700000001</v>
      </c>
      <c r="H12" s="18">
        <v>8624550.9499999993</v>
      </c>
      <c r="I12" s="18">
        <v>10055154.550000001</v>
      </c>
      <c r="J12" s="18">
        <v>9702557.8100000005</v>
      </c>
      <c r="K12" s="19">
        <v>0</v>
      </c>
      <c r="L12" s="38">
        <v>0</v>
      </c>
      <c r="M12" s="38">
        <v>0</v>
      </c>
      <c r="N12" s="35">
        <v>0</v>
      </c>
      <c r="O12" s="66">
        <v>0</v>
      </c>
      <c r="P12" s="70">
        <v>0</v>
      </c>
      <c r="R12" s="17"/>
    </row>
    <row r="13" spans="1:29" x14ac:dyDescent="0.25">
      <c r="A13" s="6" t="s">
        <v>4</v>
      </c>
      <c r="B13" s="29">
        <v>36568432</v>
      </c>
      <c r="C13" s="30">
        <v>0</v>
      </c>
      <c r="D13" s="29">
        <v>8010769.4299999997</v>
      </c>
      <c r="E13" s="29">
        <v>1802495.33</v>
      </c>
      <c r="F13" s="29">
        <v>1802495.33</v>
      </c>
      <c r="G13" s="18">
        <v>1582495.33</v>
      </c>
      <c r="H13" s="18">
        <v>946973.44</v>
      </c>
      <c r="I13" s="18">
        <v>934855</v>
      </c>
      <c r="J13" s="18">
        <v>941455</v>
      </c>
      <c r="K13" s="19">
        <v>0</v>
      </c>
      <c r="L13" s="39">
        <v>0</v>
      </c>
      <c r="M13" s="38">
        <v>0</v>
      </c>
      <c r="N13" s="35">
        <v>0</v>
      </c>
      <c r="O13" s="66">
        <v>0</v>
      </c>
      <c r="P13" s="19">
        <v>0</v>
      </c>
    </row>
    <row r="14" spans="1:29" ht="30" x14ac:dyDescent="0.25">
      <c r="A14" s="6" t="s">
        <v>37</v>
      </c>
      <c r="B14" s="30">
        <v>0</v>
      </c>
      <c r="C14" s="30">
        <v>0</v>
      </c>
      <c r="D14" s="30">
        <v>0</v>
      </c>
      <c r="E14" s="19">
        <v>0</v>
      </c>
      <c r="F14" s="29">
        <v>0</v>
      </c>
      <c r="G14" s="19">
        <v>0</v>
      </c>
      <c r="H14" s="19">
        <v>0</v>
      </c>
      <c r="I14" s="19">
        <v>0</v>
      </c>
      <c r="J14" s="19">
        <v>0</v>
      </c>
      <c r="K14" s="19">
        <v>0</v>
      </c>
      <c r="L14" s="40">
        <v>0</v>
      </c>
      <c r="M14" s="38">
        <v>0</v>
      </c>
      <c r="N14" s="19">
        <v>0</v>
      </c>
      <c r="O14" s="19">
        <v>0</v>
      </c>
      <c r="P14" s="19">
        <v>0</v>
      </c>
    </row>
    <row r="15" spans="1:29" ht="30" x14ac:dyDescent="0.25">
      <c r="A15" s="6" t="s">
        <v>5</v>
      </c>
      <c r="B15" s="30">
        <v>0</v>
      </c>
      <c r="C15" s="30">
        <v>0</v>
      </c>
      <c r="D15" s="30">
        <v>0</v>
      </c>
      <c r="E15" s="19">
        <v>0</v>
      </c>
      <c r="F15" s="29">
        <v>0</v>
      </c>
      <c r="G15" s="19">
        <v>0</v>
      </c>
      <c r="H15" s="19">
        <v>0</v>
      </c>
      <c r="I15" s="19">
        <v>0</v>
      </c>
      <c r="J15" s="19">
        <v>0</v>
      </c>
      <c r="K15" s="19">
        <v>0</v>
      </c>
      <c r="L15" s="40">
        <v>0</v>
      </c>
      <c r="M15" s="38">
        <v>0</v>
      </c>
      <c r="N15" s="19">
        <v>0</v>
      </c>
      <c r="O15" s="19">
        <v>0</v>
      </c>
      <c r="P15" s="19">
        <v>0</v>
      </c>
    </row>
    <row r="16" spans="1:29" ht="30" x14ac:dyDescent="0.25">
      <c r="A16" s="6" t="s">
        <v>6</v>
      </c>
      <c r="B16" s="29">
        <v>18308179</v>
      </c>
      <c r="C16" s="30">
        <v>0</v>
      </c>
      <c r="D16" s="29">
        <v>8150896.6500000004</v>
      </c>
      <c r="E16" s="29">
        <v>1350021.88</v>
      </c>
      <c r="F16" s="29">
        <v>1318320.75</v>
      </c>
      <c r="G16" s="18">
        <v>1226655.33</v>
      </c>
      <c r="H16" s="18">
        <v>1319330.3600000001</v>
      </c>
      <c r="I16" s="18">
        <v>1517995.96</v>
      </c>
      <c r="J16" s="18">
        <v>1418572.37</v>
      </c>
      <c r="K16" s="35">
        <v>0</v>
      </c>
      <c r="L16" s="38">
        <v>0</v>
      </c>
      <c r="M16" s="38">
        <v>0</v>
      </c>
      <c r="N16" s="35">
        <v>0</v>
      </c>
      <c r="O16" s="66">
        <v>0</v>
      </c>
      <c r="P16" s="19">
        <v>0</v>
      </c>
    </row>
    <row r="17" spans="1:17" x14ac:dyDescent="0.25">
      <c r="A17" s="3" t="s">
        <v>7</v>
      </c>
      <c r="B17" s="52">
        <f>SUM(B18:B26)</f>
        <v>51932273</v>
      </c>
      <c r="C17" s="53"/>
      <c r="D17" s="47">
        <f>SUM(D18:D26)</f>
        <v>10816679.940000001</v>
      </c>
      <c r="E17" s="14">
        <f>SUM(E18:E26)</f>
        <v>1443034.5</v>
      </c>
      <c r="F17" s="36">
        <f>SUM(F18:F26)</f>
        <v>2256677.59</v>
      </c>
      <c r="G17" s="36">
        <f t="shared" ref="G17:O17" si="3">SUM(G18:G26)</f>
        <v>1327765.51</v>
      </c>
      <c r="H17" s="36">
        <f t="shared" si="3"/>
        <v>2411229.11</v>
      </c>
      <c r="I17" s="36">
        <f t="shared" si="3"/>
        <v>1604646.53</v>
      </c>
      <c r="J17" s="36">
        <f t="shared" si="3"/>
        <v>1773326.7</v>
      </c>
      <c r="K17" s="36">
        <f t="shared" si="3"/>
        <v>0</v>
      </c>
      <c r="L17" s="36">
        <f t="shared" si="3"/>
        <v>0</v>
      </c>
      <c r="M17" s="36">
        <f t="shared" si="3"/>
        <v>0</v>
      </c>
      <c r="N17" s="36">
        <f t="shared" si="3"/>
        <v>0</v>
      </c>
      <c r="O17" s="36">
        <f t="shared" si="3"/>
        <v>0</v>
      </c>
      <c r="P17" s="36">
        <f>SUM(P18:P26)</f>
        <v>0</v>
      </c>
    </row>
    <row r="18" spans="1:17" x14ac:dyDescent="0.25">
      <c r="A18" s="6" t="s">
        <v>8</v>
      </c>
      <c r="B18" s="29">
        <v>17958400</v>
      </c>
      <c r="C18" s="30">
        <v>0</v>
      </c>
      <c r="D18" s="29">
        <v>8092680.0300000003</v>
      </c>
      <c r="E18" s="71">
        <v>923745.34</v>
      </c>
      <c r="F18" s="29">
        <v>1404388.43</v>
      </c>
      <c r="G18" s="18">
        <v>648476.36</v>
      </c>
      <c r="H18" s="18">
        <v>2411229.11</v>
      </c>
      <c r="I18" s="18">
        <v>1360628.09</v>
      </c>
      <c r="J18" s="18">
        <v>1344212.7</v>
      </c>
      <c r="K18" s="19">
        <v>0</v>
      </c>
      <c r="L18" s="38">
        <v>0</v>
      </c>
      <c r="M18" s="38">
        <v>0</v>
      </c>
      <c r="N18" s="35">
        <v>0</v>
      </c>
      <c r="O18" s="66">
        <v>0</v>
      </c>
      <c r="P18" s="19">
        <v>0</v>
      </c>
    </row>
    <row r="19" spans="1:17" ht="30" x14ac:dyDescent="0.25">
      <c r="A19" s="6" t="s">
        <v>9</v>
      </c>
      <c r="B19" s="29">
        <v>1043000</v>
      </c>
      <c r="C19" s="30">
        <v>0</v>
      </c>
      <c r="D19" s="32">
        <v>0</v>
      </c>
      <c r="E19" s="72">
        <v>0</v>
      </c>
      <c r="F19" s="19">
        <v>0</v>
      </c>
      <c r="G19" s="19">
        <v>0</v>
      </c>
      <c r="H19" s="19">
        <v>0</v>
      </c>
      <c r="I19" s="19">
        <v>0</v>
      </c>
      <c r="J19" s="19">
        <v>0</v>
      </c>
      <c r="K19" s="19">
        <v>0</v>
      </c>
      <c r="L19" s="38">
        <v>0</v>
      </c>
      <c r="M19" s="38">
        <v>0</v>
      </c>
      <c r="N19" s="19">
        <v>0</v>
      </c>
      <c r="O19" s="19">
        <v>0</v>
      </c>
      <c r="P19" s="19">
        <v>0</v>
      </c>
    </row>
    <row r="20" spans="1:17" x14ac:dyDescent="0.25">
      <c r="A20" s="6" t="s">
        <v>10</v>
      </c>
      <c r="B20" s="32">
        <v>0</v>
      </c>
      <c r="C20" s="32">
        <v>0</v>
      </c>
      <c r="D20" s="32">
        <v>0</v>
      </c>
      <c r="E20" s="72">
        <v>0</v>
      </c>
      <c r="F20" s="19">
        <v>0</v>
      </c>
      <c r="G20" s="19">
        <v>0</v>
      </c>
      <c r="H20" s="19">
        <v>0</v>
      </c>
      <c r="I20" s="19">
        <v>0</v>
      </c>
      <c r="J20" s="19">
        <v>0</v>
      </c>
      <c r="K20" s="19">
        <v>0</v>
      </c>
      <c r="L20" s="41">
        <v>0</v>
      </c>
      <c r="M20" s="38">
        <v>0</v>
      </c>
      <c r="N20" s="19">
        <v>0</v>
      </c>
      <c r="O20" s="19">
        <v>0</v>
      </c>
      <c r="P20" s="19">
        <v>0</v>
      </c>
    </row>
    <row r="21" spans="1:17" ht="26.25" customHeight="1" x14ac:dyDescent="0.25">
      <c r="A21" s="6" t="s">
        <v>11</v>
      </c>
      <c r="B21" s="27">
        <v>16000</v>
      </c>
      <c r="C21" s="32">
        <v>0</v>
      </c>
      <c r="D21" s="27">
        <v>16000</v>
      </c>
      <c r="E21" s="72">
        <v>0</v>
      </c>
      <c r="F21" s="19">
        <v>0</v>
      </c>
      <c r="G21" s="19">
        <v>0</v>
      </c>
      <c r="H21" s="19">
        <v>0</v>
      </c>
      <c r="I21" s="19">
        <v>0</v>
      </c>
      <c r="J21" s="18">
        <v>16000</v>
      </c>
      <c r="K21" s="19">
        <v>0</v>
      </c>
      <c r="L21" s="41">
        <v>0</v>
      </c>
      <c r="M21" s="38">
        <v>0</v>
      </c>
      <c r="N21" s="19">
        <v>0</v>
      </c>
      <c r="O21" s="19">
        <v>0</v>
      </c>
      <c r="P21" s="18"/>
    </row>
    <row r="22" spans="1:17" x14ac:dyDescent="0.25">
      <c r="A22" s="6" t="s">
        <v>12</v>
      </c>
      <c r="B22" s="27">
        <v>3885600</v>
      </c>
      <c r="C22" s="32">
        <v>0</v>
      </c>
      <c r="D22" s="27">
        <v>346000</v>
      </c>
      <c r="E22" s="72">
        <v>21000</v>
      </c>
      <c r="F22" s="19">
        <v>0</v>
      </c>
      <c r="G22" s="18">
        <v>181000</v>
      </c>
      <c r="H22" s="19">
        <v>0</v>
      </c>
      <c r="I22" s="18">
        <v>123000</v>
      </c>
      <c r="J22" s="18">
        <v>21000</v>
      </c>
      <c r="K22" s="28">
        <v>0</v>
      </c>
      <c r="L22" s="41">
        <v>0</v>
      </c>
      <c r="M22" s="38">
        <v>0</v>
      </c>
      <c r="N22" s="19">
        <v>0</v>
      </c>
      <c r="O22" s="19">
        <v>0</v>
      </c>
      <c r="P22" s="19">
        <v>0</v>
      </c>
    </row>
    <row r="23" spans="1:17" x14ac:dyDescent="0.25">
      <c r="A23" s="6" t="s">
        <v>13</v>
      </c>
      <c r="B23" s="27">
        <v>3720000</v>
      </c>
      <c r="C23" s="32">
        <v>0</v>
      </c>
      <c r="D23" s="27">
        <v>1494867.47</v>
      </c>
      <c r="E23" s="72">
        <v>498289.16</v>
      </c>
      <c r="F23" s="29">
        <v>498289.16</v>
      </c>
      <c r="G23" s="18">
        <v>498289.15</v>
      </c>
      <c r="H23" s="19">
        <v>0</v>
      </c>
      <c r="I23" s="19">
        <v>0</v>
      </c>
      <c r="J23" s="19">
        <v>0</v>
      </c>
      <c r="K23" s="19">
        <v>0</v>
      </c>
      <c r="L23" s="40">
        <v>0</v>
      </c>
      <c r="M23" s="38">
        <v>0</v>
      </c>
      <c r="N23" s="19">
        <v>0</v>
      </c>
      <c r="O23" s="19">
        <v>0</v>
      </c>
      <c r="P23" s="19">
        <v>0</v>
      </c>
    </row>
    <row r="24" spans="1:17" ht="60" x14ac:dyDescent="0.25">
      <c r="A24" s="6" t="s">
        <v>14</v>
      </c>
      <c r="B24" s="27">
        <v>4881273</v>
      </c>
      <c r="C24" s="32">
        <v>0</v>
      </c>
      <c r="D24" s="27">
        <v>127272.44</v>
      </c>
      <c r="E24" s="72">
        <v>0</v>
      </c>
      <c r="F24" s="19">
        <v>0</v>
      </c>
      <c r="G24" s="19">
        <v>0</v>
      </c>
      <c r="H24" s="19">
        <v>0</v>
      </c>
      <c r="I24" s="18">
        <v>121018.44</v>
      </c>
      <c r="J24" s="18">
        <v>6254</v>
      </c>
      <c r="K24" s="28">
        <v>0</v>
      </c>
      <c r="L24" s="41">
        <v>0</v>
      </c>
      <c r="M24" s="38">
        <v>0</v>
      </c>
      <c r="N24" s="19">
        <v>0</v>
      </c>
      <c r="O24" s="19">
        <v>0</v>
      </c>
      <c r="P24" s="19">
        <v>0</v>
      </c>
    </row>
    <row r="25" spans="1:17" ht="45" x14ac:dyDescent="0.25">
      <c r="A25" s="6" t="s">
        <v>15</v>
      </c>
      <c r="B25" s="27">
        <v>16510000</v>
      </c>
      <c r="C25" s="32">
        <v>0</v>
      </c>
      <c r="D25" s="27">
        <v>123900</v>
      </c>
      <c r="E25" s="72">
        <v>0</v>
      </c>
      <c r="F25" s="29">
        <v>123900</v>
      </c>
      <c r="G25" s="19">
        <v>0</v>
      </c>
      <c r="H25" s="19">
        <v>0</v>
      </c>
      <c r="I25" s="19">
        <v>0</v>
      </c>
      <c r="J25" s="19">
        <v>0</v>
      </c>
      <c r="K25" s="28">
        <v>0</v>
      </c>
      <c r="L25" s="40">
        <v>0</v>
      </c>
      <c r="M25" s="38">
        <v>0</v>
      </c>
      <c r="N25" s="19">
        <v>0</v>
      </c>
      <c r="O25" s="19">
        <v>0</v>
      </c>
      <c r="P25" s="19">
        <v>0</v>
      </c>
    </row>
    <row r="26" spans="1:17" ht="30" x14ac:dyDescent="0.25">
      <c r="A26" s="6" t="s">
        <v>38</v>
      </c>
      <c r="B26" s="27">
        <v>3918000</v>
      </c>
      <c r="C26" s="32">
        <v>0</v>
      </c>
      <c r="D26" s="27">
        <v>615960</v>
      </c>
      <c r="E26" s="19">
        <v>0</v>
      </c>
      <c r="F26" s="29">
        <v>230100</v>
      </c>
      <c r="G26" s="19">
        <v>0</v>
      </c>
      <c r="H26" s="19">
        <v>0</v>
      </c>
      <c r="I26" s="19">
        <v>0</v>
      </c>
      <c r="J26" s="18">
        <v>385860</v>
      </c>
      <c r="K26" s="19">
        <v>0</v>
      </c>
      <c r="L26" s="41">
        <v>0</v>
      </c>
      <c r="M26" s="38">
        <v>0</v>
      </c>
      <c r="N26" s="23">
        <v>0</v>
      </c>
      <c r="O26" s="23">
        <v>0</v>
      </c>
      <c r="P26" s="23">
        <v>0</v>
      </c>
    </row>
    <row r="27" spans="1:17" x14ac:dyDescent="0.25">
      <c r="A27" s="3" t="s">
        <v>16</v>
      </c>
      <c r="B27" s="54">
        <f>SUM(B28:B36)</f>
        <v>24308516</v>
      </c>
      <c r="C27" s="32">
        <v>0</v>
      </c>
      <c r="D27" s="48">
        <f>SUM(D28:D36)</f>
        <v>3384214.01</v>
      </c>
      <c r="E27" s="33">
        <f>SUM(E28:E36)</f>
        <v>0</v>
      </c>
      <c r="F27" s="33">
        <f t="shared" ref="F27:O27" si="4">SUM(F28:F36)</f>
        <v>390226</v>
      </c>
      <c r="G27" s="33">
        <f t="shared" si="4"/>
        <v>0</v>
      </c>
      <c r="H27" s="33">
        <f t="shared" si="4"/>
        <v>1380000</v>
      </c>
      <c r="I27" s="33">
        <f t="shared" si="4"/>
        <v>1263429.01</v>
      </c>
      <c r="J27" s="33">
        <f t="shared" si="4"/>
        <v>350559</v>
      </c>
      <c r="K27" s="33">
        <f t="shared" si="4"/>
        <v>0</v>
      </c>
      <c r="L27" s="42">
        <f t="shared" si="4"/>
        <v>0</v>
      </c>
      <c r="M27" s="42">
        <f t="shared" si="4"/>
        <v>0</v>
      </c>
      <c r="N27" s="33">
        <f t="shared" si="4"/>
        <v>0</v>
      </c>
      <c r="O27" s="33">
        <f t="shared" si="4"/>
        <v>0</v>
      </c>
      <c r="P27" s="33">
        <f>SUM(P28:P36)</f>
        <v>0</v>
      </c>
    </row>
    <row r="28" spans="1:17" ht="30" x14ac:dyDescent="0.25">
      <c r="A28" s="6" t="s">
        <v>17</v>
      </c>
      <c r="B28" s="27">
        <v>2086692</v>
      </c>
      <c r="C28" s="32">
        <v>0</v>
      </c>
      <c r="D28" s="27">
        <v>80240</v>
      </c>
      <c r="E28" s="19">
        <v>0</v>
      </c>
      <c r="F28" s="29">
        <v>0</v>
      </c>
      <c r="G28" s="19">
        <v>0</v>
      </c>
      <c r="H28" s="19">
        <v>0</v>
      </c>
      <c r="I28" s="19">
        <v>0</v>
      </c>
      <c r="J28" s="18">
        <v>80240</v>
      </c>
      <c r="K28" s="19">
        <v>0</v>
      </c>
      <c r="L28" s="41">
        <v>0</v>
      </c>
      <c r="M28" s="41">
        <v>0</v>
      </c>
      <c r="N28" s="19">
        <v>0</v>
      </c>
      <c r="O28" s="23">
        <v>0</v>
      </c>
      <c r="P28" s="23">
        <v>0</v>
      </c>
      <c r="Q28" s="19"/>
    </row>
    <row r="29" spans="1:17" x14ac:dyDescent="0.25">
      <c r="A29" s="6" t="s">
        <v>18</v>
      </c>
      <c r="B29" s="27">
        <v>2500700</v>
      </c>
      <c r="C29" s="32">
        <v>0</v>
      </c>
      <c r="D29" s="27">
        <v>96406</v>
      </c>
      <c r="E29" s="19">
        <v>0</v>
      </c>
      <c r="F29" s="29">
        <v>7906</v>
      </c>
      <c r="G29" s="19">
        <v>0</v>
      </c>
      <c r="H29" s="19">
        <v>0</v>
      </c>
      <c r="I29" s="18">
        <v>88500</v>
      </c>
      <c r="J29" s="19">
        <v>0</v>
      </c>
      <c r="K29" s="19">
        <v>0</v>
      </c>
      <c r="L29" s="41">
        <v>0</v>
      </c>
      <c r="M29" s="41">
        <v>0</v>
      </c>
      <c r="N29" s="19">
        <v>0</v>
      </c>
      <c r="O29" s="19">
        <v>0</v>
      </c>
      <c r="P29" s="19">
        <v>0</v>
      </c>
      <c r="Q29" s="19"/>
    </row>
    <row r="30" spans="1:17" ht="30" x14ac:dyDescent="0.25">
      <c r="A30" s="6" t="s">
        <v>19</v>
      </c>
      <c r="B30" s="27">
        <v>2299266</v>
      </c>
      <c r="C30" s="32">
        <v>0</v>
      </c>
      <c r="D30" s="27">
        <v>637815.23</v>
      </c>
      <c r="E30" s="19">
        <v>0</v>
      </c>
      <c r="F30" s="29">
        <v>382320</v>
      </c>
      <c r="G30" s="19">
        <v>0</v>
      </c>
      <c r="H30" s="19">
        <v>0</v>
      </c>
      <c r="I30" s="18">
        <v>255495.23</v>
      </c>
      <c r="J30" s="19">
        <v>0</v>
      </c>
      <c r="K30" s="19">
        <v>0</v>
      </c>
      <c r="L30" s="40">
        <v>0</v>
      </c>
      <c r="M30" s="41">
        <v>0</v>
      </c>
      <c r="N30" s="19">
        <v>0</v>
      </c>
      <c r="O30" s="19">
        <v>0</v>
      </c>
      <c r="P30" s="19">
        <v>0</v>
      </c>
      <c r="Q30" s="19"/>
    </row>
    <row r="31" spans="1:17" ht="30" x14ac:dyDescent="0.25">
      <c r="A31" s="6" t="s">
        <v>20</v>
      </c>
      <c r="B31" s="32">
        <v>0</v>
      </c>
      <c r="C31" s="32">
        <v>0</v>
      </c>
      <c r="D31" s="32">
        <v>0</v>
      </c>
      <c r="E31" s="19">
        <v>0</v>
      </c>
      <c r="F31" s="29">
        <v>0</v>
      </c>
      <c r="G31" s="19">
        <v>0</v>
      </c>
      <c r="H31" s="19">
        <v>0</v>
      </c>
      <c r="I31" s="19">
        <v>0</v>
      </c>
      <c r="J31" s="19">
        <v>0</v>
      </c>
      <c r="K31" s="19">
        <v>0</v>
      </c>
      <c r="L31" s="41">
        <v>0</v>
      </c>
      <c r="M31" s="41">
        <v>0</v>
      </c>
      <c r="N31" s="19">
        <v>0</v>
      </c>
      <c r="O31" s="19">
        <v>0</v>
      </c>
      <c r="P31" s="19">
        <v>0</v>
      </c>
      <c r="Q31" s="19"/>
    </row>
    <row r="32" spans="1:17" ht="30" x14ac:dyDescent="0.25">
      <c r="A32" s="6" t="s">
        <v>21</v>
      </c>
      <c r="B32" s="27">
        <v>895439</v>
      </c>
      <c r="C32" s="27"/>
      <c r="D32" s="27">
        <v>288958.40000000002</v>
      </c>
      <c r="E32" s="19">
        <v>0</v>
      </c>
      <c r="F32" s="29">
        <v>0</v>
      </c>
      <c r="G32" s="19">
        <v>0</v>
      </c>
      <c r="H32" s="19">
        <v>0</v>
      </c>
      <c r="I32" s="18">
        <v>203054.4</v>
      </c>
      <c r="J32" s="18">
        <v>85904</v>
      </c>
      <c r="K32" s="19">
        <v>0</v>
      </c>
      <c r="L32" s="40">
        <v>0</v>
      </c>
      <c r="M32" s="41">
        <v>0</v>
      </c>
      <c r="N32" s="19">
        <v>0</v>
      </c>
      <c r="O32" s="19">
        <v>0</v>
      </c>
      <c r="P32" s="19">
        <v>0</v>
      </c>
      <c r="Q32" s="19"/>
    </row>
    <row r="33" spans="1:17" ht="45" x14ac:dyDescent="0.25">
      <c r="A33" s="6" t="s">
        <v>22</v>
      </c>
      <c r="B33" s="27">
        <v>70957</v>
      </c>
      <c r="C33" s="32">
        <v>0</v>
      </c>
      <c r="D33" s="27">
        <v>1156.4000000000001</v>
      </c>
      <c r="E33" s="19">
        <v>0</v>
      </c>
      <c r="F33" s="29">
        <v>0</v>
      </c>
      <c r="G33" s="19">
        <v>0</v>
      </c>
      <c r="H33" s="19">
        <v>0</v>
      </c>
      <c r="I33" s="19">
        <v>0</v>
      </c>
      <c r="J33" s="18">
        <v>1156.4000000000001</v>
      </c>
      <c r="K33" s="19">
        <v>0</v>
      </c>
      <c r="L33" s="41">
        <v>0</v>
      </c>
      <c r="M33" s="41">
        <v>0</v>
      </c>
      <c r="N33" s="19">
        <v>0</v>
      </c>
      <c r="O33" s="19">
        <v>0</v>
      </c>
      <c r="P33" s="19">
        <v>0</v>
      </c>
      <c r="Q33" s="19"/>
    </row>
    <row r="34" spans="1:17" ht="45" x14ac:dyDescent="0.25">
      <c r="A34" s="6" t="s">
        <v>23</v>
      </c>
      <c r="B34" s="27">
        <v>7359345</v>
      </c>
      <c r="C34" s="32">
        <v>0</v>
      </c>
      <c r="D34" s="27">
        <v>1840000</v>
      </c>
      <c r="E34" s="19">
        <v>0</v>
      </c>
      <c r="F34" s="29">
        <v>0</v>
      </c>
      <c r="G34" s="19">
        <v>0</v>
      </c>
      <c r="H34" s="18">
        <v>1380000</v>
      </c>
      <c r="I34" s="18">
        <v>375000</v>
      </c>
      <c r="J34" s="18">
        <v>85000</v>
      </c>
      <c r="K34" s="19">
        <v>0</v>
      </c>
      <c r="L34" s="41">
        <v>0</v>
      </c>
      <c r="M34" s="41">
        <v>0</v>
      </c>
      <c r="N34" s="19">
        <v>0</v>
      </c>
      <c r="O34" s="67">
        <v>0</v>
      </c>
      <c r="P34" s="19">
        <v>0</v>
      </c>
      <c r="Q34" s="19"/>
    </row>
    <row r="35" spans="1:17" ht="60" x14ac:dyDescent="0.25">
      <c r="A35" s="6" t="s">
        <v>39</v>
      </c>
      <c r="B35" s="32">
        <v>0</v>
      </c>
      <c r="C35" s="32">
        <v>0</v>
      </c>
      <c r="D35" s="32">
        <v>0</v>
      </c>
      <c r="E35" s="19">
        <v>0</v>
      </c>
      <c r="F35" s="19">
        <v>0</v>
      </c>
      <c r="G35" s="19">
        <v>0</v>
      </c>
      <c r="H35" s="19">
        <v>0</v>
      </c>
      <c r="I35" s="19">
        <v>0</v>
      </c>
      <c r="J35" s="19">
        <v>0</v>
      </c>
      <c r="K35" s="19">
        <v>0</v>
      </c>
      <c r="L35" s="41">
        <v>0</v>
      </c>
      <c r="M35" s="41">
        <v>0</v>
      </c>
      <c r="N35" s="19">
        <v>0</v>
      </c>
      <c r="O35" s="19">
        <v>0</v>
      </c>
      <c r="P35" s="19">
        <v>0</v>
      </c>
      <c r="Q35" s="19"/>
    </row>
    <row r="36" spans="1:17" ht="30" x14ac:dyDescent="0.25">
      <c r="A36" s="6" t="s">
        <v>24</v>
      </c>
      <c r="B36" s="27">
        <v>9096117</v>
      </c>
      <c r="C36" s="32">
        <v>0</v>
      </c>
      <c r="D36" s="27">
        <v>439637.98</v>
      </c>
      <c r="E36" s="19">
        <v>0</v>
      </c>
      <c r="F36" s="19">
        <v>0</v>
      </c>
      <c r="G36" s="19">
        <v>0</v>
      </c>
      <c r="H36" s="19">
        <v>0</v>
      </c>
      <c r="I36" s="18">
        <v>341379.38</v>
      </c>
      <c r="J36" s="18">
        <v>98258.6</v>
      </c>
      <c r="K36" s="19">
        <v>0</v>
      </c>
      <c r="L36" s="41">
        <v>0</v>
      </c>
      <c r="M36" s="41">
        <v>0</v>
      </c>
      <c r="N36" s="19">
        <v>0</v>
      </c>
      <c r="O36" s="19">
        <v>0</v>
      </c>
      <c r="P36" s="19">
        <v>0</v>
      </c>
      <c r="Q36" s="19"/>
    </row>
    <row r="37" spans="1:17" x14ac:dyDescent="0.25">
      <c r="A37" s="3" t="s">
        <v>25</v>
      </c>
      <c r="B37" s="55">
        <v>0</v>
      </c>
      <c r="C37" s="53"/>
      <c r="D37" s="49">
        <f>SUM(E37:P37)</f>
        <v>0</v>
      </c>
      <c r="E37" s="20">
        <f>SUM(E38:E44)</f>
        <v>0</v>
      </c>
      <c r="F37" s="20">
        <f t="shared" ref="F37:K37" si="5">SUM(F38:F44)</f>
        <v>0</v>
      </c>
      <c r="G37" s="20">
        <f t="shared" si="5"/>
        <v>0</v>
      </c>
      <c r="H37" s="20">
        <v>0</v>
      </c>
      <c r="I37" s="20">
        <v>0</v>
      </c>
      <c r="J37" s="20">
        <f t="shared" si="5"/>
        <v>0</v>
      </c>
      <c r="K37" s="20">
        <f t="shared" si="5"/>
        <v>0</v>
      </c>
      <c r="L37" s="43">
        <f t="shared" ref="L37" si="6">SUM(L38:L44)</f>
        <v>0</v>
      </c>
      <c r="M37" s="49">
        <f t="shared" ref="M37" si="7">SUM(M38:M44)</f>
        <v>0</v>
      </c>
      <c r="N37" s="20">
        <f t="shared" ref="N37" si="8">SUM(N38:N44)</f>
        <v>0</v>
      </c>
      <c r="O37" s="20">
        <f t="shared" ref="O37" si="9">SUM(O38:O44)</f>
        <v>0</v>
      </c>
      <c r="P37" s="20">
        <f t="shared" ref="P37" si="10">SUM(P38:P44)</f>
        <v>0</v>
      </c>
    </row>
    <row r="38" spans="1:17" ht="30" x14ac:dyDescent="0.25">
      <c r="A38" s="6" t="s">
        <v>26</v>
      </c>
      <c r="B38" s="32">
        <v>0</v>
      </c>
      <c r="C38" s="56"/>
      <c r="D38" s="27"/>
      <c r="E38" s="19">
        <v>0</v>
      </c>
      <c r="F38" s="19">
        <v>0</v>
      </c>
      <c r="G38" s="19">
        <v>0</v>
      </c>
      <c r="H38" s="19">
        <v>0</v>
      </c>
      <c r="I38" s="19">
        <v>0</v>
      </c>
      <c r="J38" s="19">
        <v>0</v>
      </c>
      <c r="K38" s="19">
        <v>0</v>
      </c>
      <c r="L38" s="40">
        <v>0</v>
      </c>
      <c r="M38" s="32">
        <v>0</v>
      </c>
      <c r="N38" s="19">
        <v>0</v>
      </c>
      <c r="O38" s="19">
        <v>0</v>
      </c>
      <c r="P38" s="19">
        <v>0</v>
      </c>
      <c r="Q38" s="19"/>
    </row>
    <row r="39" spans="1:17" ht="45" x14ac:dyDescent="0.25">
      <c r="A39" s="6" t="s">
        <v>40</v>
      </c>
      <c r="B39" s="32">
        <v>0</v>
      </c>
      <c r="C39" s="56"/>
      <c r="D39" s="32">
        <f t="shared" ref="D39:D74" si="11">SUM(E39:P39)</f>
        <v>0</v>
      </c>
      <c r="E39" s="19">
        <v>0</v>
      </c>
      <c r="F39" s="19">
        <v>0</v>
      </c>
      <c r="G39" s="19">
        <v>0</v>
      </c>
      <c r="H39" s="19">
        <v>0</v>
      </c>
      <c r="I39" s="19">
        <v>0</v>
      </c>
      <c r="J39" s="19">
        <v>0</v>
      </c>
      <c r="K39" s="19">
        <v>0</v>
      </c>
      <c r="L39" s="40">
        <v>0</v>
      </c>
      <c r="M39" s="32">
        <v>0</v>
      </c>
      <c r="N39" s="19">
        <v>0</v>
      </c>
      <c r="O39" s="19">
        <v>0</v>
      </c>
      <c r="P39" s="19">
        <v>0</v>
      </c>
      <c r="Q39" s="19"/>
    </row>
    <row r="40" spans="1:17" ht="45" x14ac:dyDescent="0.25">
      <c r="A40" s="6" t="s">
        <v>41</v>
      </c>
      <c r="B40" s="32">
        <v>0</v>
      </c>
      <c r="C40" s="56"/>
      <c r="D40" s="32">
        <f t="shared" si="11"/>
        <v>0</v>
      </c>
      <c r="E40" s="19">
        <v>0</v>
      </c>
      <c r="F40" s="19">
        <v>0</v>
      </c>
      <c r="G40" s="19">
        <v>0</v>
      </c>
      <c r="H40" s="19">
        <v>0</v>
      </c>
      <c r="I40" s="19">
        <v>0</v>
      </c>
      <c r="J40" s="19">
        <v>0</v>
      </c>
      <c r="K40" s="19">
        <v>0</v>
      </c>
      <c r="L40" s="40">
        <v>0</v>
      </c>
      <c r="M40" s="32">
        <v>0</v>
      </c>
      <c r="N40" s="19">
        <v>0</v>
      </c>
      <c r="O40" s="19">
        <v>0</v>
      </c>
      <c r="P40" s="19">
        <v>0</v>
      </c>
      <c r="Q40" s="19"/>
    </row>
    <row r="41" spans="1:17" ht="45" x14ac:dyDescent="0.25">
      <c r="A41" s="6" t="s">
        <v>42</v>
      </c>
      <c r="B41" s="32">
        <v>0</v>
      </c>
      <c r="C41" s="56"/>
      <c r="D41" s="32">
        <f t="shared" si="11"/>
        <v>0</v>
      </c>
      <c r="E41" s="19">
        <v>0</v>
      </c>
      <c r="F41" s="19">
        <v>0</v>
      </c>
      <c r="G41" s="19">
        <v>0</v>
      </c>
      <c r="H41" s="19">
        <v>0</v>
      </c>
      <c r="I41" s="19">
        <v>0</v>
      </c>
      <c r="J41" s="19">
        <v>0</v>
      </c>
      <c r="K41" s="19">
        <v>0</v>
      </c>
      <c r="L41" s="40">
        <v>0</v>
      </c>
      <c r="M41" s="32">
        <v>0</v>
      </c>
      <c r="N41" s="19">
        <v>0</v>
      </c>
      <c r="O41" s="19">
        <v>0</v>
      </c>
      <c r="P41" s="19">
        <v>0</v>
      </c>
      <c r="Q41" s="19"/>
    </row>
    <row r="42" spans="1:17" ht="45" x14ac:dyDescent="0.25">
      <c r="A42" s="6" t="s">
        <v>43</v>
      </c>
      <c r="B42" s="32">
        <v>0</v>
      </c>
      <c r="C42" s="56"/>
      <c r="D42" s="32">
        <f t="shared" si="11"/>
        <v>0</v>
      </c>
      <c r="E42" s="19">
        <v>0</v>
      </c>
      <c r="F42" s="19">
        <v>0</v>
      </c>
      <c r="G42" s="19">
        <v>0</v>
      </c>
      <c r="H42" s="19">
        <v>0</v>
      </c>
      <c r="I42" s="19">
        <v>0</v>
      </c>
      <c r="J42" s="19">
        <v>0</v>
      </c>
      <c r="K42" s="19">
        <v>0</v>
      </c>
      <c r="L42" s="40">
        <v>0</v>
      </c>
      <c r="M42" s="32">
        <v>0</v>
      </c>
      <c r="N42" s="19">
        <v>0</v>
      </c>
      <c r="O42" s="19">
        <v>0</v>
      </c>
      <c r="P42" s="19">
        <v>0</v>
      </c>
      <c r="Q42" s="19"/>
    </row>
    <row r="43" spans="1:17" ht="30" x14ac:dyDescent="0.25">
      <c r="A43" s="6" t="s">
        <v>27</v>
      </c>
      <c r="B43" s="32">
        <v>0</v>
      </c>
      <c r="C43" s="56"/>
      <c r="D43" s="32">
        <f t="shared" si="11"/>
        <v>0</v>
      </c>
      <c r="E43" s="19">
        <v>0</v>
      </c>
      <c r="F43" s="19">
        <v>0</v>
      </c>
      <c r="G43" s="19">
        <v>0</v>
      </c>
      <c r="H43" s="19">
        <v>0</v>
      </c>
      <c r="I43" s="19">
        <v>0</v>
      </c>
      <c r="J43" s="19">
        <v>0</v>
      </c>
      <c r="K43" s="19">
        <v>0</v>
      </c>
      <c r="L43" s="40">
        <v>0</v>
      </c>
      <c r="M43" s="32">
        <v>0</v>
      </c>
      <c r="N43" s="19">
        <v>0</v>
      </c>
      <c r="O43" s="19">
        <v>0</v>
      </c>
      <c r="P43" s="19">
        <v>0</v>
      </c>
      <c r="Q43" s="19"/>
    </row>
    <row r="44" spans="1:17" ht="45" x14ac:dyDescent="0.25">
      <c r="A44" s="6" t="s">
        <v>44</v>
      </c>
      <c r="B44" s="32">
        <v>0</v>
      </c>
      <c r="C44" s="56"/>
      <c r="D44" s="32">
        <f t="shared" si="11"/>
        <v>0</v>
      </c>
      <c r="E44" s="19">
        <v>0</v>
      </c>
      <c r="F44" s="19">
        <v>0</v>
      </c>
      <c r="G44" s="19">
        <v>0</v>
      </c>
      <c r="H44" s="19">
        <v>0</v>
      </c>
      <c r="I44" s="19">
        <v>0</v>
      </c>
      <c r="J44" s="19">
        <v>0</v>
      </c>
      <c r="K44" s="19">
        <v>0</v>
      </c>
      <c r="L44" s="40">
        <v>0</v>
      </c>
      <c r="M44" s="32">
        <v>0</v>
      </c>
      <c r="N44" s="19">
        <v>0</v>
      </c>
      <c r="O44" s="19">
        <v>0</v>
      </c>
      <c r="P44" s="19">
        <v>0</v>
      </c>
      <c r="Q44" s="19"/>
    </row>
    <row r="45" spans="1:17" x14ac:dyDescent="0.25">
      <c r="A45" s="3" t="s">
        <v>45</v>
      </c>
      <c r="B45" s="55">
        <f>+B46+B47+B48+B49+B50+B51+B52</f>
        <v>0</v>
      </c>
      <c r="C45" s="53"/>
      <c r="D45" s="49">
        <f>SUM(E45:P45)</f>
        <v>0</v>
      </c>
      <c r="E45" s="20">
        <f>SUM(E46:E52)</f>
        <v>0</v>
      </c>
      <c r="F45" s="20">
        <f t="shared" ref="F45" si="12">SUM(F46:F52)</f>
        <v>0</v>
      </c>
      <c r="G45" s="20">
        <f t="shared" ref="G45" si="13">SUM(G46:G52)</f>
        <v>0</v>
      </c>
      <c r="H45" s="20">
        <f t="shared" ref="H45" si="14">SUM(H46:H52)</f>
        <v>0</v>
      </c>
      <c r="I45" s="20">
        <f t="shared" ref="I45" si="15">SUM(I46:I52)</f>
        <v>0</v>
      </c>
      <c r="J45" s="20">
        <f t="shared" ref="J45" si="16">SUM(J46:J52)</f>
        <v>0</v>
      </c>
      <c r="K45" s="20">
        <f t="shared" ref="K45" si="17">SUM(K46:K52)</f>
        <v>0</v>
      </c>
      <c r="L45" s="43">
        <f t="shared" ref="L45" si="18">SUM(L46:L52)</f>
        <v>0</v>
      </c>
      <c r="M45" s="49">
        <f t="shared" ref="M45" si="19">SUM(M46:M52)</f>
        <v>0</v>
      </c>
      <c r="N45" s="20">
        <f t="shared" ref="N45" si="20">SUM(N46:N52)</f>
        <v>0</v>
      </c>
      <c r="O45" s="20">
        <f t="shared" ref="O45" si="21">SUM(O46:O52)</f>
        <v>0</v>
      </c>
      <c r="P45" s="20">
        <f t="shared" ref="P45" si="22">SUM(P46:P52)</f>
        <v>0</v>
      </c>
    </row>
    <row r="46" spans="1:17" ht="30" x14ac:dyDescent="0.25">
      <c r="A46" s="6" t="s">
        <v>46</v>
      </c>
      <c r="B46" s="32">
        <v>0</v>
      </c>
      <c r="C46" s="56"/>
      <c r="D46" s="32">
        <f t="shared" si="11"/>
        <v>0</v>
      </c>
      <c r="E46" s="19">
        <v>0</v>
      </c>
      <c r="F46" s="19">
        <v>0</v>
      </c>
      <c r="G46" s="19">
        <v>0</v>
      </c>
      <c r="H46" s="19">
        <v>0</v>
      </c>
      <c r="I46" s="19">
        <v>0</v>
      </c>
      <c r="J46" s="19">
        <v>0</v>
      </c>
      <c r="K46" s="19">
        <v>0</v>
      </c>
      <c r="L46" s="40">
        <v>0</v>
      </c>
      <c r="M46" s="32">
        <v>0</v>
      </c>
      <c r="N46" s="19">
        <v>0</v>
      </c>
      <c r="O46" s="19">
        <v>0</v>
      </c>
      <c r="P46" s="19">
        <v>0</v>
      </c>
      <c r="Q46" s="19"/>
    </row>
    <row r="47" spans="1:17" ht="45" x14ac:dyDescent="0.25">
      <c r="A47" s="6" t="s">
        <v>47</v>
      </c>
      <c r="B47" s="32">
        <v>0</v>
      </c>
      <c r="C47" s="56"/>
      <c r="D47" s="32">
        <f t="shared" si="11"/>
        <v>0</v>
      </c>
      <c r="E47" s="19">
        <v>0</v>
      </c>
      <c r="F47" s="19">
        <v>0</v>
      </c>
      <c r="G47" s="19">
        <v>0</v>
      </c>
      <c r="H47" s="19">
        <v>0</v>
      </c>
      <c r="I47" s="19">
        <v>0</v>
      </c>
      <c r="J47" s="19">
        <v>0</v>
      </c>
      <c r="K47" s="19">
        <v>0</v>
      </c>
      <c r="L47" s="40">
        <v>0</v>
      </c>
      <c r="M47" s="32">
        <v>0</v>
      </c>
      <c r="N47" s="19">
        <v>0</v>
      </c>
      <c r="O47" s="19">
        <v>0</v>
      </c>
      <c r="P47" s="19">
        <v>0</v>
      </c>
      <c r="Q47" s="19"/>
    </row>
    <row r="48" spans="1:17" ht="45" x14ac:dyDescent="0.25">
      <c r="A48" s="6" t="s">
        <v>48</v>
      </c>
      <c r="B48" s="32">
        <v>0</v>
      </c>
      <c r="C48" s="56"/>
      <c r="D48" s="32">
        <f t="shared" si="11"/>
        <v>0</v>
      </c>
      <c r="E48" s="19">
        <v>0</v>
      </c>
      <c r="F48" s="19">
        <v>0</v>
      </c>
      <c r="G48" s="19">
        <v>0</v>
      </c>
      <c r="H48" s="19">
        <v>0</v>
      </c>
      <c r="I48" s="19">
        <v>0</v>
      </c>
      <c r="J48" s="19">
        <v>0</v>
      </c>
      <c r="K48" s="19">
        <v>0</v>
      </c>
      <c r="L48" s="40">
        <v>0</v>
      </c>
      <c r="M48" s="32">
        <v>0</v>
      </c>
      <c r="N48" s="19">
        <v>0</v>
      </c>
      <c r="O48" s="19">
        <v>0</v>
      </c>
      <c r="P48" s="19">
        <v>0</v>
      </c>
      <c r="Q48" s="19"/>
    </row>
    <row r="49" spans="1:17" ht="45" x14ac:dyDescent="0.25">
      <c r="A49" s="6" t="s">
        <v>49</v>
      </c>
      <c r="B49" s="32">
        <v>0</v>
      </c>
      <c r="C49" s="56"/>
      <c r="D49" s="32">
        <f t="shared" si="11"/>
        <v>0</v>
      </c>
      <c r="E49" s="19">
        <v>0</v>
      </c>
      <c r="F49" s="19">
        <v>0</v>
      </c>
      <c r="G49" s="19">
        <v>0</v>
      </c>
      <c r="H49" s="19">
        <v>0</v>
      </c>
      <c r="I49" s="19">
        <v>0</v>
      </c>
      <c r="J49" s="19">
        <v>0</v>
      </c>
      <c r="K49" s="19">
        <v>0</v>
      </c>
      <c r="L49" s="40">
        <v>0</v>
      </c>
      <c r="M49" s="32">
        <v>0</v>
      </c>
      <c r="N49" s="19">
        <v>0</v>
      </c>
      <c r="O49" s="19">
        <v>0</v>
      </c>
      <c r="P49" s="19">
        <v>0</v>
      </c>
      <c r="Q49" s="19"/>
    </row>
    <row r="50" spans="1:17" ht="45" x14ac:dyDescent="0.25">
      <c r="A50" s="6" t="s">
        <v>50</v>
      </c>
      <c r="B50" s="32">
        <v>0</v>
      </c>
      <c r="C50" s="56"/>
      <c r="D50" s="32">
        <f t="shared" si="11"/>
        <v>0</v>
      </c>
      <c r="E50" s="19">
        <v>0</v>
      </c>
      <c r="F50" s="19">
        <v>0</v>
      </c>
      <c r="G50" s="19">
        <v>0</v>
      </c>
      <c r="H50" s="19">
        <v>0</v>
      </c>
      <c r="I50" s="19">
        <v>0</v>
      </c>
      <c r="J50" s="19">
        <v>0</v>
      </c>
      <c r="K50" s="19">
        <v>0</v>
      </c>
      <c r="L50" s="40">
        <v>0</v>
      </c>
      <c r="M50" s="32">
        <v>0</v>
      </c>
      <c r="N50" s="19">
        <v>0</v>
      </c>
      <c r="O50" s="19">
        <v>0</v>
      </c>
      <c r="P50" s="19">
        <v>0</v>
      </c>
      <c r="Q50" s="19"/>
    </row>
    <row r="51" spans="1:17" ht="30" x14ac:dyDescent="0.25">
      <c r="A51" s="6" t="s">
        <v>51</v>
      </c>
      <c r="B51" s="32">
        <v>0</v>
      </c>
      <c r="C51" s="56"/>
      <c r="D51" s="32">
        <f t="shared" si="11"/>
        <v>0</v>
      </c>
      <c r="E51" s="19">
        <v>0</v>
      </c>
      <c r="F51" s="19">
        <v>0</v>
      </c>
      <c r="G51" s="19">
        <v>0</v>
      </c>
      <c r="H51" s="19">
        <v>0</v>
      </c>
      <c r="I51" s="19">
        <v>0</v>
      </c>
      <c r="J51" s="19">
        <v>0</v>
      </c>
      <c r="K51" s="19">
        <v>0</v>
      </c>
      <c r="L51" s="40">
        <v>0</v>
      </c>
      <c r="M51" s="32">
        <v>0</v>
      </c>
      <c r="N51" s="19">
        <v>0</v>
      </c>
      <c r="O51" s="19">
        <v>0</v>
      </c>
      <c r="P51" s="19">
        <v>0</v>
      </c>
      <c r="Q51" s="19"/>
    </row>
    <row r="52" spans="1:17" ht="45" x14ac:dyDescent="0.25">
      <c r="A52" s="6" t="s">
        <v>52</v>
      </c>
      <c r="B52" s="32">
        <v>0</v>
      </c>
      <c r="C52" s="56"/>
      <c r="D52" s="32">
        <f t="shared" si="11"/>
        <v>0</v>
      </c>
      <c r="E52" s="19">
        <v>0</v>
      </c>
      <c r="F52" s="19">
        <v>0</v>
      </c>
      <c r="G52" s="19">
        <v>0</v>
      </c>
      <c r="H52" s="19">
        <v>0</v>
      </c>
      <c r="I52" s="19">
        <v>0</v>
      </c>
      <c r="J52" s="19">
        <v>0</v>
      </c>
      <c r="K52" s="19">
        <v>0</v>
      </c>
      <c r="L52" s="40">
        <v>0</v>
      </c>
      <c r="M52" s="32">
        <v>0</v>
      </c>
      <c r="N52" s="19">
        <v>0</v>
      </c>
      <c r="O52" s="19">
        <v>0</v>
      </c>
      <c r="P52" s="19">
        <v>0</v>
      </c>
      <c r="Q52" s="19"/>
    </row>
    <row r="53" spans="1:17" ht="30" x14ac:dyDescent="0.25">
      <c r="A53" s="3" t="s">
        <v>28</v>
      </c>
      <c r="B53" s="47">
        <f>+B54+B55+B56+B57+B58+B62+B59</f>
        <v>21945026</v>
      </c>
      <c r="C53" s="32">
        <v>0</v>
      </c>
      <c r="D53" s="20">
        <f>+D54+D55+D58+D62+D57</f>
        <v>3080944.91</v>
      </c>
      <c r="E53" s="20">
        <f>SUM(E54:E62)</f>
        <v>0</v>
      </c>
      <c r="F53" s="20">
        <f t="shared" ref="F53:K53" si="23">SUM(F54:F62)</f>
        <v>0</v>
      </c>
      <c r="G53" s="20">
        <f t="shared" si="23"/>
        <v>2676281.4299999997</v>
      </c>
      <c r="H53" s="20">
        <f t="shared" si="23"/>
        <v>0</v>
      </c>
      <c r="I53" s="36">
        <f t="shared" si="23"/>
        <v>0</v>
      </c>
      <c r="J53" s="36">
        <f t="shared" si="23"/>
        <v>404663.48</v>
      </c>
      <c r="K53" s="36">
        <f t="shared" si="23"/>
        <v>0</v>
      </c>
      <c r="L53" s="43">
        <f t="shared" ref="L53:M53" si="24">SUM(L54:L62)</f>
        <v>0</v>
      </c>
      <c r="M53" s="36">
        <f t="shared" si="24"/>
        <v>0</v>
      </c>
      <c r="N53" s="20">
        <f t="shared" ref="N53" si="25">SUM(N54:N62)</f>
        <v>0</v>
      </c>
      <c r="O53" s="20">
        <f t="shared" ref="O53" si="26">SUM(O54:O62)</f>
        <v>0</v>
      </c>
      <c r="P53" s="20">
        <f t="shared" ref="P53" si="27">SUM(P54:P62)</f>
        <v>0</v>
      </c>
    </row>
    <row r="54" spans="1:17" x14ac:dyDescent="0.25">
      <c r="A54" s="6" t="s">
        <v>29</v>
      </c>
      <c r="B54" s="27">
        <v>10668565</v>
      </c>
      <c r="C54" s="32">
        <v>0</v>
      </c>
      <c r="D54" s="27">
        <v>2777673.49</v>
      </c>
      <c r="E54" s="19">
        <v>0</v>
      </c>
      <c r="F54" s="19">
        <v>0</v>
      </c>
      <c r="G54" s="18">
        <v>2534080.0099999998</v>
      </c>
      <c r="H54" s="19">
        <v>0</v>
      </c>
      <c r="I54" s="19">
        <v>0</v>
      </c>
      <c r="J54" s="18">
        <v>243593.48</v>
      </c>
      <c r="K54" s="28">
        <v>0</v>
      </c>
      <c r="L54" s="40">
        <v>0</v>
      </c>
      <c r="M54" s="28">
        <v>0</v>
      </c>
      <c r="N54" s="19">
        <v>0</v>
      </c>
      <c r="O54" s="19">
        <v>0</v>
      </c>
      <c r="P54" s="19">
        <v>0</v>
      </c>
      <c r="Q54" s="19"/>
    </row>
    <row r="55" spans="1:17" ht="30" x14ac:dyDescent="0.25">
      <c r="A55" s="6" t="s">
        <v>30</v>
      </c>
      <c r="B55" s="27">
        <v>2730478</v>
      </c>
      <c r="C55" s="56"/>
      <c r="D55" s="27">
        <v>142201.42000000001</v>
      </c>
      <c r="E55" s="19">
        <v>0</v>
      </c>
      <c r="F55" s="19">
        <v>0</v>
      </c>
      <c r="G55" s="18">
        <v>142201.42000000001</v>
      </c>
      <c r="H55" s="19">
        <v>0</v>
      </c>
      <c r="I55" s="19">
        <v>0</v>
      </c>
      <c r="J55" s="19">
        <v>0</v>
      </c>
      <c r="K55" s="19">
        <v>0</v>
      </c>
      <c r="L55" s="40">
        <v>0</v>
      </c>
      <c r="M55" s="28">
        <v>0</v>
      </c>
      <c r="N55" s="19">
        <v>0</v>
      </c>
      <c r="O55" s="19">
        <v>0</v>
      </c>
      <c r="P55" s="19"/>
      <c r="Q55" s="19"/>
    </row>
    <row r="56" spans="1:17" ht="30" x14ac:dyDescent="0.25">
      <c r="A56" s="6" t="s">
        <v>31</v>
      </c>
      <c r="B56" s="27"/>
      <c r="C56" s="56"/>
      <c r="D56" s="32">
        <f t="shared" si="11"/>
        <v>0</v>
      </c>
      <c r="E56" s="19">
        <v>0</v>
      </c>
      <c r="F56" s="19">
        <v>0</v>
      </c>
      <c r="G56" s="19">
        <v>0</v>
      </c>
      <c r="H56" s="19">
        <v>0</v>
      </c>
      <c r="I56" s="19">
        <v>0</v>
      </c>
      <c r="J56" s="19">
        <v>0</v>
      </c>
      <c r="K56" s="19">
        <v>0</v>
      </c>
      <c r="L56" s="40">
        <v>0</v>
      </c>
      <c r="M56" s="28">
        <v>0</v>
      </c>
      <c r="N56" s="19">
        <v>0</v>
      </c>
      <c r="O56" s="19">
        <v>0</v>
      </c>
      <c r="P56" s="19">
        <v>0</v>
      </c>
      <c r="Q56" s="19"/>
    </row>
    <row r="57" spans="1:17" ht="45" x14ac:dyDescent="0.25">
      <c r="A57" s="6" t="s">
        <v>32</v>
      </c>
      <c r="B57" s="63">
        <v>7000000</v>
      </c>
      <c r="C57" s="56"/>
      <c r="D57" s="68">
        <v>0</v>
      </c>
      <c r="E57" s="19">
        <v>0</v>
      </c>
      <c r="F57" s="19">
        <v>0</v>
      </c>
      <c r="G57" s="19">
        <v>0</v>
      </c>
      <c r="H57" s="19">
        <v>0</v>
      </c>
      <c r="I57" s="19">
        <v>0</v>
      </c>
      <c r="J57" s="19">
        <v>0</v>
      </c>
      <c r="K57" s="19">
        <v>0</v>
      </c>
      <c r="L57" s="40">
        <v>0</v>
      </c>
      <c r="M57" s="28">
        <v>0</v>
      </c>
      <c r="N57" s="19">
        <v>0</v>
      </c>
      <c r="O57" s="19">
        <v>0</v>
      </c>
      <c r="P57" s="19">
        <v>0</v>
      </c>
      <c r="Q57" s="19"/>
    </row>
    <row r="58" spans="1:17" ht="30" x14ac:dyDescent="0.25">
      <c r="A58" s="6" t="s">
        <v>33</v>
      </c>
      <c r="B58" s="27">
        <v>1535983</v>
      </c>
      <c r="C58" s="56"/>
      <c r="D58" s="68">
        <v>161070</v>
      </c>
      <c r="E58" s="19">
        <v>0</v>
      </c>
      <c r="F58" s="19">
        <v>0</v>
      </c>
      <c r="G58" s="19">
        <v>0</v>
      </c>
      <c r="H58" s="19">
        <v>0</v>
      </c>
      <c r="I58" s="19">
        <v>0</v>
      </c>
      <c r="J58" s="18">
        <v>161070</v>
      </c>
      <c r="K58" s="19">
        <v>0</v>
      </c>
      <c r="L58" s="40">
        <v>0</v>
      </c>
      <c r="M58" s="28">
        <v>0</v>
      </c>
      <c r="N58" s="19">
        <v>0</v>
      </c>
      <c r="O58" s="19">
        <v>0</v>
      </c>
      <c r="P58" s="19">
        <v>0</v>
      </c>
      <c r="Q58" s="19"/>
    </row>
    <row r="59" spans="1:17" ht="30" x14ac:dyDescent="0.25">
      <c r="A59" s="6" t="s">
        <v>53</v>
      </c>
      <c r="B59" s="27">
        <v>10000</v>
      </c>
      <c r="C59" s="56"/>
      <c r="D59" s="32">
        <f t="shared" si="11"/>
        <v>0</v>
      </c>
      <c r="E59" s="19">
        <v>0</v>
      </c>
      <c r="F59" s="19">
        <v>0</v>
      </c>
      <c r="G59" s="19">
        <v>0</v>
      </c>
      <c r="H59" s="19">
        <v>0</v>
      </c>
      <c r="I59" s="19">
        <v>0</v>
      </c>
      <c r="J59" s="19">
        <v>0</v>
      </c>
      <c r="K59" s="19">
        <v>0</v>
      </c>
      <c r="L59" s="40">
        <v>0</v>
      </c>
      <c r="M59" s="28">
        <v>0</v>
      </c>
      <c r="N59" s="19">
        <v>0</v>
      </c>
      <c r="O59" s="19">
        <v>0</v>
      </c>
      <c r="P59" s="19">
        <v>0</v>
      </c>
      <c r="Q59" s="19"/>
    </row>
    <row r="60" spans="1:17" ht="30" x14ac:dyDescent="0.25">
      <c r="A60" s="6" t="s">
        <v>54</v>
      </c>
      <c r="B60" s="32">
        <v>0</v>
      </c>
      <c r="C60" s="56"/>
      <c r="D60" s="32">
        <f t="shared" si="11"/>
        <v>0</v>
      </c>
      <c r="E60" s="19">
        <v>0</v>
      </c>
      <c r="F60" s="19">
        <v>0</v>
      </c>
      <c r="G60" s="19">
        <v>0</v>
      </c>
      <c r="H60" s="19">
        <v>0</v>
      </c>
      <c r="I60" s="19">
        <v>0</v>
      </c>
      <c r="J60" s="19">
        <v>0</v>
      </c>
      <c r="K60" s="19">
        <v>0</v>
      </c>
      <c r="L60" s="40">
        <v>0</v>
      </c>
      <c r="M60" s="28">
        <v>0</v>
      </c>
      <c r="N60" s="19">
        <v>0</v>
      </c>
      <c r="O60" s="19">
        <v>0</v>
      </c>
      <c r="P60" s="19">
        <v>0</v>
      </c>
      <c r="Q60" s="19"/>
    </row>
    <row r="61" spans="1:17" x14ac:dyDescent="0.25">
      <c r="A61" s="6" t="s">
        <v>34</v>
      </c>
      <c r="B61" s="32">
        <v>0</v>
      </c>
      <c r="C61" s="56"/>
      <c r="D61" s="32">
        <f t="shared" si="11"/>
        <v>0</v>
      </c>
      <c r="E61" s="19">
        <v>0</v>
      </c>
      <c r="F61" s="19">
        <v>0</v>
      </c>
      <c r="G61" s="19">
        <v>0</v>
      </c>
      <c r="H61" s="19">
        <v>0</v>
      </c>
      <c r="I61" s="19">
        <v>0</v>
      </c>
      <c r="J61" s="19">
        <v>0</v>
      </c>
      <c r="K61" s="19">
        <v>0</v>
      </c>
      <c r="L61" s="40">
        <v>0</v>
      </c>
      <c r="M61" s="28">
        <v>0</v>
      </c>
      <c r="N61" s="19">
        <v>0</v>
      </c>
      <c r="O61" s="19">
        <v>0</v>
      </c>
      <c r="P61" s="19">
        <v>0</v>
      </c>
      <c r="Q61" s="19"/>
    </row>
    <row r="62" spans="1:17" ht="45" x14ac:dyDescent="0.25">
      <c r="A62" s="6" t="s">
        <v>55</v>
      </c>
      <c r="B62" s="27">
        <v>0</v>
      </c>
      <c r="C62" s="56"/>
      <c r="D62" s="64">
        <v>0</v>
      </c>
      <c r="E62" s="19">
        <v>0</v>
      </c>
      <c r="F62" s="19">
        <v>0</v>
      </c>
      <c r="G62" s="19">
        <v>0</v>
      </c>
      <c r="H62" s="19">
        <v>0</v>
      </c>
      <c r="I62" s="19">
        <v>0</v>
      </c>
      <c r="J62" s="19">
        <v>0</v>
      </c>
      <c r="K62" s="19">
        <v>0</v>
      </c>
      <c r="L62" s="40">
        <v>0</v>
      </c>
      <c r="M62" s="28">
        <v>0</v>
      </c>
      <c r="N62" s="19">
        <v>0</v>
      </c>
      <c r="O62" s="19">
        <v>0</v>
      </c>
      <c r="P62" s="19">
        <v>0</v>
      </c>
      <c r="Q62" s="19"/>
    </row>
    <row r="63" spans="1:17" x14ac:dyDescent="0.25">
      <c r="A63" s="3" t="s">
        <v>56</v>
      </c>
      <c r="B63" s="55">
        <f>+B64+B65+B66+B67</f>
        <v>0</v>
      </c>
      <c r="C63" s="53"/>
      <c r="D63" s="49">
        <f>SUM(E63:P63)</f>
        <v>0</v>
      </c>
      <c r="E63" s="20">
        <f>SUM(E64:E67)</f>
        <v>0</v>
      </c>
      <c r="F63" s="20">
        <f t="shared" ref="F63:L63" si="28">SUM(F64:F67)</f>
        <v>0</v>
      </c>
      <c r="G63" s="20">
        <f t="shared" si="28"/>
        <v>0</v>
      </c>
      <c r="H63" s="20">
        <f t="shared" si="28"/>
        <v>0</v>
      </c>
      <c r="I63" s="20">
        <f t="shared" si="28"/>
        <v>0</v>
      </c>
      <c r="J63" s="20">
        <f t="shared" si="28"/>
        <v>0</v>
      </c>
      <c r="K63" s="20">
        <f t="shared" si="28"/>
        <v>0</v>
      </c>
      <c r="L63" s="43">
        <f t="shared" si="28"/>
        <v>0</v>
      </c>
      <c r="M63" s="49">
        <f t="shared" ref="M63" si="29">SUM(M64:M67)</f>
        <v>0</v>
      </c>
      <c r="N63" s="20">
        <f t="shared" ref="N63" si="30">SUM(N64:N67)</f>
        <v>0</v>
      </c>
      <c r="O63" s="20">
        <f t="shared" ref="O63" si="31">SUM(O64:O67)</f>
        <v>0</v>
      </c>
      <c r="P63" s="20">
        <f t="shared" ref="P63" si="32">SUM(P64:P67)</f>
        <v>0</v>
      </c>
    </row>
    <row r="64" spans="1:17" x14ac:dyDescent="0.25">
      <c r="A64" s="6" t="s">
        <v>57</v>
      </c>
      <c r="B64" s="32">
        <v>0</v>
      </c>
      <c r="C64" s="56"/>
      <c r="D64" s="32">
        <f t="shared" si="11"/>
        <v>0</v>
      </c>
      <c r="E64" s="19">
        <v>0</v>
      </c>
      <c r="F64" s="19">
        <v>0</v>
      </c>
      <c r="G64" s="19">
        <v>0</v>
      </c>
      <c r="H64" s="19">
        <v>0</v>
      </c>
      <c r="I64" s="19">
        <v>0</v>
      </c>
      <c r="J64" s="19">
        <v>0</v>
      </c>
      <c r="K64" s="19">
        <v>0</v>
      </c>
      <c r="L64" s="40">
        <v>0</v>
      </c>
      <c r="M64" s="32">
        <v>0</v>
      </c>
      <c r="N64" s="19">
        <v>0</v>
      </c>
      <c r="O64" s="19">
        <v>0</v>
      </c>
      <c r="P64" s="19">
        <v>0</v>
      </c>
      <c r="Q64" s="19"/>
    </row>
    <row r="65" spans="1:17" x14ac:dyDescent="0.25">
      <c r="A65" s="6" t="s">
        <v>58</v>
      </c>
      <c r="B65" s="32">
        <v>0</v>
      </c>
      <c r="C65" s="56"/>
      <c r="D65" s="32">
        <f t="shared" si="11"/>
        <v>0</v>
      </c>
      <c r="E65" s="19">
        <v>0</v>
      </c>
      <c r="F65" s="19">
        <v>0</v>
      </c>
      <c r="G65" s="19">
        <v>0</v>
      </c>
      <c r="H65" s="19">
        <v>0</v>
      </c>
      <c r="I65" s="19">
        <v>0</v>
      </c>
      <c r="J65" s="19">
        <v>0</v>
      </c>
      <c r="K65" s="19">
        <v>0</v>
      </c>
      <c r="L65" s="40">
        <v>0</v>
      </c>
      <c r="M65" s="32">
        <v>0</v>
      </c>
      <c r="N65" s="19">
        <v>0</v>
      </c>
      <c r="O65" s="19">
        <v>0</v>
      </c>
      <c r="P65" s="19">
        <v>0</v>
      </c>
      <c r="Q65" s="19"/>
    </row>
    <row r="66" spans="1:17" ht="30" x14ac:dyDescent="0.25">
      <c r="A66" s="6" t="s">
        <v>59</v>
      </c>
      <c r="B66" s="32">
        <v>0</v>
      </c>
      <c r="C66" s="56"/>
      <c r="D66" s="32">
        <f t="shared" si="11"/>
        <v>0</v>
      </c>
      <c r="E66" s="19">
        <v>0</v>
      </c>
      <c r="F66" s="19">
        <v>0</v>
      </c>
      <c r="G66" s="19">
        <v>0</v>
      </c>
      <c r="H66" s="19">
        <v>0</v>
      </c>
      <c r="I66" s="19">
        <v>0</v>
      </c>
      <c r="J66" s="19">
        <v>0</v>
      </c>
      <c r="K66" s="19">
        <v>0</v>
      </c>
      <c r="L66" s="40">
        <v>0</v>
      </c>
      <c r="M66" s="32">
        <v>0</v>
      </c>
      <c r="N66" s="19">
        <v>0</v>
      </c>
      <c r="O66" s="19">
        <v>0</v>
      </c>
      <c r="P66" s="19">
        <v>0</v>
      </c>
      <c r="Q66" s="19"/>
    </row>
    <row r="67" spans="1:17" ht="60" x14ac:dyDescent="0.25">
      <c r="A67" s="6" t="s">
        <v>60</v>
      </c>
      <c r="B67" s="32">
        <v>0</v>
      </c>
      <c r="C67" s="56"/>
      <c r="D67" s="32">
        <f t="shared" si="11"/>
        <v>0</v>
      </c>
      <c r="E67" s="19">
        <v>0</v>
      </c>
      <c r="F67" s="19">
        <v>0</v>
      </c>
      <c r="G67" s="19">
        <v>0</v>
      </c>
      <c r="H67" s="19">
        <v>0</v>
      </c>
      <c r="I67" s="19">
        <v>0</v>
      </c>
      <c r="J67" s="19">
        <v>0</v>
      </c>
      <c r="K67" s="19">
        <v>0</v>
      </c>
      <c r="L67" s="40">
        <v>0</v>
      </c>
      <c r="M67" s="32">
        <v>0</v>
      </c>
      <c r="N67" s="19">
        <v>0</v>
      </c>
      <c r="O67" s="19">
        <v>0</v>
      </c>
      <c r="P67" s="19">
        <v>0</v>
      </c>
      <c r="Q67" s="19"/>
    </row>
    <row r="68" spans="1:17" ht="45" x14ac:dyDescent="0.25">
      <c r="A68" s="3" t="s">
        <v>61</v>
      </c>
      <c r="B68" s="55">
        <f>+B69+B70</f>
        <v>0</v>
      </c>
      <c r="C68" s="53"/>
      <c r="D68" s="49">
        <f>SUM(E68:P68)</f>
        <v>0</v>
      </c>
      <c r="E68" s="20">
        <f>SUM(E69:E70)</f>
        <v>0</v>
      </c>
      <c r="F68" s="20">
        <f t="shared" ref="F68:L68" si="33">SUM(F69:F70)</f>
        <v>0</v>
      </c>
      <c r="G68" s="20">
        <f t="shared" si="33"/>
        <v>0</v>
      </c>
      <c r="H68" s="20">
        <f t="shared" si="33"/>
        <v>0</v>
      </c>
      <c r="I68" s="20">
        <f t="shared" si="33"/>
        <v>0</v>
      </c>
      <c r="J68" s="20">
        <f t="shared" si="33"/>
        <v>0</v>
      </c>
      <c r="K68" s="20">
        <f t="shared" si="33"/>
        <v>0</v>
      </c>
      <c r="L68" s="43">
        <f t="shared" si="33"/>
        <v>0</v>
      </c>
      <c r="M68" s="49">
        <f t="shared" ref="M68" si="34">SUM(M69:M70)</f>
        <v>0</v>
      </c>
      <c r="N68" s="20">
        <f t="shared" ref="N68" si="35">SUM(N69:N70)</f>
        <v>0</v>
      </c>
      <c r="O68" s="20">
        <f t="shared" ref="O68" si="36">SUM(O69:O70)</f>
        <v>0</v>
      </c>
      <c r="P68" s="20">
        <f t="shared" ref="P68" si="37">SUM(P69:P70)</f>
        <v>0</v>
      </c>
    </row>
    <row r="69" spans="1:17" ht="30" x14ac:dyDescent="0.25">
      <c r="A69" s="6" t="s">
        <v>62</v>
      </c>
      <c r="B69" s="32">
        <v>0</v>
      </c>
      <c r="C69" s="56"/>
      <c r="D69" s="32">
        <f t="shared" si="11"/>
        <v>0</v>
      </c>
      <c r="E69" s="19">
        <v>0</v>
      </c>
      <c r="F69" s="19">
        <v>0</v>
      </c>
      <c r="G69" s="19">
        <v>0</v>
      </c>
      <c r="H69" s="19">
        <v>0</v>
      </c>
      <c r="I69" s="19">
        <v>0</v>
      </c>
      <c r="J69" s="19">
        <v>0</v>
      </c>
      <c r="K69" s="19">
        <v>0</v>
      </c>
      <c r="L69" s="40">
        <v>0</v>
      </c>
      <c r="M69" s="32">
        <v>0</v>
      </c>
      <c r="N69" s="19">
        <v>0</v>
      </c>
      <c r="O69" s="19">
        <v>0</v>
      </c>
      <c r="P69" s="19">
        <v>0</v>
      </c>
      <c r="Q69" s="19"/>
    </row>
    <row r="70" spans="1:17" ht="45" x14ac:dyDescent="0.25">
      <c r="A70" s="6" t="s">
        <v>63</v>
      </c>
      <c r="B70" s="32">
        <v>0</v>
      </c>
      <c r="C70" s="56"/>
      <c r="D70" s="32">
        <f t="shared" si="11"/>
        <v>0</v>
      </c>
      <c r="E70" s="19">
        <v>0</v>
      </c>
      <c r="F70" s="19">
        <v>0</v>
      </c>
      <c r="G70" s="19">
        <v>0</v>
      </c>
      <c r="H70" s="19">
        <v>0</v>
      </c>
      <c r="I70" s="19">
        <v>0</v>
      </c>
      <c r="J70" s="19">
        <v>0</v>
      </c>
      <c r="K70" s="19">
        <v>0</v>
      </c>
      <c r="L70" s="40">
        <v>0</v>
      </c>
      <c r="M70" s="32">
        <v>0</v>
      </c>
      <c r="N70" s="19">
        <v>0</v>
      </c>
      <c r="O70" s="19">
        <v>0</v>
      </c>
      <c r="P70" s="19">
        <v>0</v>
      </c>
      <c r="Q70" s="19"/>
    </row>
    <row r="71" spans="1:17" x14ac:dyDescent="0.25">
      <c r="A71" s="3" t="s">
        <v>64</v>
      </c>
      <c r="B71" s="55">
        <f>+B72+B73+B74</f>
        <v>0</v>
      </c>
      <c r="C71" s="53"/>
      <c r="D71" s="49">
        <f>SUM(E71:P71)</f>
        <v>0</v>
      </c>
      <c r="E71" s="20">
        <f>SUM(E72:E74)</f>
        <v>0</v>
      </c>
      <c r="F71" s="20">
        <f t="shared" ref="F71:L71" si="38">SUM(F72:F74)</f>
        <v>0</v>
      </c>
      <c r="G71" s="20">
        <f t="shared" si="38"/>
        <v>0</v>
      </c>
      <c r="H71" s="20">
        <f t="shared" si="38"/>
        <v>0</v>
      </c>
      <c r="I71" s="20">
        <f t="shared" si="38"/>
        <v>0</v>
      </c>
      <c r="J71" s="20">
        <f t="shared" si="38"/>
        <v>0</v>
      </c>
      <c r="K71" s="20">
        <f t="shared" si="38"/>
        <v>0</v>
      </c>
      <c r="L71" s="43">
        <f t="shared" si="38"/>
        <v>0</v>
      </c>
      <c r="M71" s="49">
        <f t="shared" ref="M71" si="39">SUM(M72:M74)</f>
        <v>0</v>
      </c>
      <c r="N71" s="20">
        <f t="shared" ref="N71" si="40">SUM(N72:N74)</f>
        <v>0</v>
      </c>
      <c r="O71" s="20">
        <f t="shared" ref="O71" si="41">SUM(O72:O74)</f>
        <v>0</v>
      </c>
      <c r="P71" s="20">
        <f t="shared" ref="P71" si="42">SUM(P72:P74)</f>
        <v>0</v>
      </c>
      <c r="Q71" s="20"/>
    </row>
    <row r="72" spans="1:17" ht="30" x14ac:dyDescent="0.25">
      <c r="A72" s="6" t="s">
        <v>65</v>
      </c>
      <c r="B72" s="32">
        <v>0</v>
      </c>
      <c r="C72" s="56"/>
      <c r="D72" s="32">
        <f t="shared" si="11"/>
        <v>0</v>
      </c>
      <c r="E72" s="19">
        <v>0</v>
      </c>
      <c r="F72" s="19">
        <v>0</v>
      </c>
      <c r="G72" s="19">
        <v>0</v>
      </c>
      <c r="H72" s="19">
        <v>0</v>
      </c>
      <c r="I72" s="19">
        <v>0</v>
      </c>
      <c r="J72" s="19">
        <v>0</v>
      </c>
      <c r="K72" s="19">
        <v>0</v>
      </c>
      <c r="L72" s="40">
        <v>0</v>
      </c>
      <c r="M72" s="32">
        <v>0</v>
      </c>
      <c r="N72" s="19">
        <v>0</v>
      </c>
      <c r="O72" s="19">
        <v>0</v>
      </c>
      <c r="P72" s="19">
        <v>0</v>
      </c>
      <c r="Q72" s="19"/>
    </row>
    <row r="73" spans="1:17" ht="30" x14ac:dyDescent="0.25">
      <c r="A73" s="6" t="s">
        <v>66</v>
      </c>
      <c r="B73" s="32">
        <v>0</v>
      </c>
      <c r="C73" s="56"/>
      <c r="D73" s="32">
        <f t="shared" si="11"/>
        <v>0</v>
      </c>
      <c r="E73" s="19">
        <v>0</v>
      </c>
      <c r="F73" s="19">
        <v>0</v>
      </c>
      <c r="G73" s="19">
        <v>0</v>
      </c>
      <c r="H73" s="19">
        <v>0</v>
      </c>
      <c r="I73" s="19">
        <v>0</v>
      </c>
      <c r="J73" s="19">
        <v>0</v>
      </c>
      <c r="K73" s="19">
        <v>0</v>
      </c>
      <c r="L73" s="40">
        <v>0</v>
      </c>
      <c r="M73" s="32">
        <v>0</v>
      </c>
      <c r="N73" s="19">
        <v>0</v>
      </c>
      <c r="O73" s="19">
        <v>0</v>
      </c>
      <c r="P73" s="19">
        <v>0</v>
      </c>
      <c r="Q73" s="19"/>
    </row>
    <row r="74" spans="1:17" ht="45" x14ac:dyDescent="0.25">
      <c r="A74" s="6" t="s">
        <v>67</v>
      </c>
      <c r="B74" s="32">
        <v>0</v>
      </c>
      <c r="C74" s="56"/>
      <c r="D74" s="32">
        <f t="shared" si="11"/>
        <v>0</v>
      </c>
      <c r="E74" s="19">
        <v>0</v>
      </c>
      <c r="F74" s="19">
        <v>0</v>
      </c>
      <c r="G74" s="19">
        <v>0</v>
      </c>
      <c r="H74" s="19">
        <v>0</v>
      </c>
      <c r="I74" s="19">
        <v>0</v>
      </c>
      <c r="J74" s="19">
        <v>0</v>
      </c>
      <c r="K74" s="19">
        <v>0</v>
      </c>
      <c r="L74" s="40">
        <v>0</v>
      </c>
      <c r="M74" s="32">
        <v>0</v>
      </c>
      <c r="N74" s="19">
        <v>0</v>
      </c>
      <c r="O74" s="19">
        <v>0</v>
      </c>
      <c r="P74" s="19">
        <v>0</v>
      </c>
      <c r="Q74" s="19"/>
    </row>
    <row r="75" spans="1:17" x14ac:dyDescent="0.25">
      <c r="A75" s="8" t="s">
        <v>35</v>
      </c>
      <c r="B75" s="24">
        <f>+B11+B17+B27+B37+B45+B63+B53+B68+B71</f>
        <v>275091497</v>
      </c>
      <c r="C75" s="24"/>
      <c r="D75" s="24">
        <f t="shared" ref="D75:P75" si="43">SUM(D11+D17+D27+D37+D45+D53+D63+D68+D71)</f>
        <v>88164812.019999996</v>
      </c>
      <c r="E75" s="24">
        <f>SUM(E11+E17+E27+E37+E45+E53+E63+E68+E71)</f>
        <v>13495993.66</v>
      </c>
      <c r="F75" s="24">
        <f t="shared" si="43"/>
        <v>14928661.619999999</v>
      </c>
      <c r="G75" s="24">
        <f>SUM(G11+G17+G27+G37+G45+G53+G63+G68+G71)</f>
        <v>15090857.469999999</v>
      </c>
      <c r="H75" s="24">
        <f t="shared" si="43"/>
        <v>14682083.859999998</v>
      </c>
      <c r="I75" s="24">
        <f t="shared" si="43"/>
        <v>15376081.050000001</v>
      </c>
      <c r="J75" s="24">
        <f t="shared" si="43"/>
        <v>14591134.359999999</v>
      </c>
      <c r="K75" s="24">
        <f t="shared" si="43"/>
        <v>0</v>
      </c>
      <c r="L75" s="45">
        <f t="shared" si="43"/>
        <v>0</v>
      </c>
      <c r="M75" s="45">
        <f t="shared" si="43"/>
        <v>0</v>
      </c>
      <c r="N75" s="24">
        <f t="shared" si="43"/>
        <v>0</v>
      </c>
      <c r="O75" s="24">
        <f t="shared" si="43"/>
        <v>0</v>
      </c>
      <c r="P75" s="24">
        <f t="shared" si="43"/>
        <v>0</v>
      </c>
    </row>
    <row r="76" spans="1:17" x14ac:dyDescent="0.25">
      <c r="A76" s="4"/>
      <c r="B76" s="57" t="s">
        <v>110</v>
      </c>
      <c r="C76" s="57"/>
      <c r="D76" s="50"/>
      <c r="E76" s="5"/>
      <c r="M76" s="50"/>
    </row>
    <row r="77" spans="1:17" x14ac:dyDescent="0.25">
      <c r="A77" s="1" t="s">
        <v>68</v>
      </c>
      <c r="B77" s="58"/>
      <c r="C77" s="58"/>
      <c r="D77" s="51"/>
      <c r="E77" s="2"/>
      <c r="F77" s="2"/>
      <c r="G77" s="2"/>
      <c r="H77" s="2"/>
      <c r="I77" s="2"/>
      <c r="J77" s="2"/>
      <c r="K77" s="2"/>
      <c r="L77" s="2"/>
      <c r="M77" s="51"/>
      <c r="N77" s="2"/>
      <c r="O77" s="2"/>
      <c r="P77" s="2"/>
    </row>
    <row r="78" spans="1:17" ht="30" x14ac:dyDescent="0.25">
      <c r="A78" s="3" t="s">
        <v>69</v>
      </c>
      <c r="B78" s="55">
        <f>+B79+B80</f>
        <v>0</v>
      </c>
      <c r="C78" s="53"/>
      <c r="D78" s="49">
        <f>SUM(E78:P78)</f>
        <v>0</v>
      </c>
      <c r="E78" s="20">
        <f t="shared" ref="E78:P78" si="44">SUM(F78:Q78)</f>
        <v>0</v>
      </c>
      <c r="F78" s="20">
        <f t="shared" si="44"/>
        <v>0</v>
      </c>
      <c r="G78" s="20">
        <f t="shared" si="44"/>
        <v>0</v>
      </c>
      <c r="H78" s="20">
        <f t="shared" si="44"/>
        <v>0</v>
      </c>
      <c r="I78" s="20">
        <f t="shared" si="44"/>
        <v>0</v>
      </c>
      <c r="J78" s="20">
        <f t="shared" si="44"/>
        <v>0</v>
      </c>
      <c r="K78" s="20">
        <f t="shared" si="44"/>
        <v>0</v>
      </c>
      <c r="L78" s="43">
        <f t="shared" si="44"/>
        <v>0</v>
      </c>
      <c r="M78" s="49">
        <f t="shared" si="44"/>
        <v>0</v>
      </c>
      <c r="N78" s="20">
        <f t="shared" si="44"/>
        <v>0</v>
      </c>
      <c r="O78" s="20">
        <f t="shared" si="44"/>
        <v>0</v>
      </c>
      <c r="P78" s="20">
        <f t="shared" si="44"/>
        <v>0</v>
      </c>
    </row>
    <row r="79" spans="1:17" ht="30" x14ac:dyDescent="0.25">
      <c r="A79" s="6" t="s">
        <v>70</v>
      </c>
      <c r="B79" s="32">
        <v>0</v>
      </c>
      <c r="C79" s="56"/>
      <c r="D79" s="32">
        <f t="shared" ref="D79:D86" si="45">SUM(E79:P79)</f>
        <v>0</v>
      </c>
      <c r="E79" s="19">
        <v>0</v>
      </c>
      <c r="F79" s="19">
        <v>0</v>
      </c>
      <c r="G79" s="19">
        <v>0</v>
      </c>
      <c r="H79" s="19">
        <v>0</v>
      </c>
      <c r="I79" s="19">
        <v>0</v>
      </c>
      <c r="J79" s="19">
        <v>0</v>
      </c>
      <c r="K79" s="19">
        <v>0</v>
      </c>
      <c r="L79" s="40">
        <v>0</v>
      </c>
      <c r="M79" s="32">
        <v>0</v>
      </c>
      <c r="N79" s="19">
        <v>0</v>
      </c>
      <c r="O79" s="19">
        <v>0</v>
      </c>
      <c r="P79" s="19">
        <v>0</v>
      </c>
    </row>
    <row r="80" spans="1:17" ht="30" x14ac:dyDescent="0.25">
      <c r="A80" s="6" t="s">
        <v>71</v>
      </c>
      <c r="B80" s="32">
        <v>0</v>
      </c>
      <c r="C80" s="56"/>
      <c r="D80" s="32">
        <f t="shared" si="45"/>
        <v>0</v>
      </c>
      <c r="E80" s="19">
        <v>0</v>
      </c>
      <c r="F80" s="19">
        <v>0</v>
      </c>
      <c r="G80" s="19">
        <v>0</v>
      </c>
      <c r="H80" s="19">
        <v>0</v>
      </c>
      <c r="I80" s="19">
        <v>0</v>
      </c>
      <c r="J80" s="19">
        <v>0</v>
      </c>
      <c r="K80" s="19">
        <v>0</v>
      </c>
      <c r="L80" s="40">
        <v>0</v>
      </c>
      <c r="M80" s="32">
        <v>0</v>
      </c>
      <c r="N80" s="19">
        <v>0</v>
      </c>
      <c r="O80" s="19">
        <v>0</v>
      </c>
      <c r="P80" s="19">
        <v>0</v>
      </c>
    </row>
    <row r="81" spans="1:16" x14ac:dyDescent="0.25">
      <c r="A81" s="3" t="s">
        <v>72</v>
      </c>
      <c r="B81" s="55">
        <f>+B82+B83</f>
        <v>0</v>
      </c>
      <c r="C81" s="53"/>
      <c r="D81" s="49">
        <f t="shared" si="45"/>
        <v>0</v>
      </c>
      <c r="E81" s="20">
        <f t="shared" ref="E81" si="46">SUM(F81:Q81)</f>
        <v>0</v>
      </c>
      <c r="F81" s="20">
        <f t="shared" ref="F81" si="47">SUM(G81:R81)</f>
        <v>0</v>
      </c>
      <c r="G81" s="20">
        <f t="shared" ref="G81" si="48">SUM(H81:S81)</f>
        <v>0</v>
      </c>
      <c r="H81" s="20">
        <f t="shared" ref="H81" si="49">SUM(I81:T81)</f>
        <v>0</v>
      </c>
      <c r="I81" s="20">
        <f t="shared" ref="I81" si="50">SUM(J81:U81)</f>
        <v>0</v>
      </c>
      <c r="J81" s="20">
        <f t="shared" ref="J81" si="51">SUM(K81:V81)</f>
        <v>0</v>
      </c>
      <c r="K81" s="20">
        <f t="shared" ref="K81" si="52">SUM(L81:W81)</f>
        <v>0</v>
      </c>
      <c r="L81" s="43">
        <f t="shared" ref="L81" si="53">SUM(M81:X81)</f>
        <v>0</v>
      </c>
      <c r="M81" s="49">
        <f t="shared" ref="M81" si="54">SUM(N81:Y81)</f>
        <v>0</v>
      </c>
      <c r="N81" s="20">
        <f t="shared" ref="N81" si="55">SUM(O81:Z81)</f>
        <v>0</v>
      </c>
      <c r="O81" s="20">
        <f t="shared" ref="O81" si="56">SUM(P81:AA81)</f>
        <v>0</v>
      </c>
      <c r="P81" s="20">
        <f t="shared" ref="P81" si="57">SUM(Q81:AB81)</f>
        <v>0</v>
      </c>
    </row>
    <row r="82" spans="1:16" ht="30" x14ac:dyDescent="0.25">
      <c r="A82" s="6" t="s">
        <v>73</v>
      </c>
      <c r="B82" s="32">
        <v>0</v>
      </c>
      <c r="C82" s="56"/>
      <c r="D82" s="32">
        <f t="shared" si="45"/>
        <v>0</v>
      </c>
      <c r="E82" s="19">
        <v>0</v>
      </c>
      <c r="F82" s="19">
        <v>0</v>
      </c>
      <c r="G82" s="19">
        <v>0</v>
      </c>
      <c r="H82" s="19">
        <v>0</v>
      </c>
      <c r="I82" s="19">
        <v>0</v>
      </c>
      <c r="J82" s="19">
        <v>0</v>
      </c>
      <c r="K82" s="19">
        <v>0</v>
      </c>
      <c r="L82" s="40">
        <v>0</v>
      </c>
      <c r="M82" s="32">
        <v>0</v>
      </c>
      <c r="N82" s="19">
        <v>0</v>
      </c>
      <c r="O82" s="19">
        <v>0</v>
      </c>
      <c r="P82" s="19">
        <v>0</v>
      </c>
    </row>
    <row r="83" spans="1:16" ht="30" x14ac:dyDescent="0.25">
      <c r="A83" s="6" t="s">
        <v>74</v>
      </c>
      <c r="B83" s="32">
        <v>0</v>
      </c>
      <c r="C83" s="56"/>
      <c r="D83" s="32">
        <f t="shared" si="45"/>
        <v>0</v>
      </c>
      <c r="E83" s="19">
        <v>0</v>
      </c>
      <c r="F83" s="19">
        <v>0</v>
      </c>
      <c r="G83" s="19">
        <v>0</v>
      </c>
      <c r="H83" s="19">
        <v>0</v>
      </c>
      <c r="I83" s="19">
        <v>0</v>
      </c>
      <c r="J83" s="19">
        <v>0</v>
      </c>
      <c r="K83" s="19">
        <v>0</v>
      </c>
      <c r="L83" s="40">
        <v>0</v>
      </c>
      <c r="M83" s="32">
        <v>0</v>
      </c>
      <c r="N83" s="19">
        <v>0</v>
      </c>
      <c r="O83" s="19">
        <v>0</v>
      </c>
      <c r="P83" s="19">
        <v>0</v>
      </c>
    </row>
    <row r="84" spans="1:16" ht="30" x14ac:dyDescent="0.25">
      <c r="A84" s="3" t="s">
        <v>75</v>
      </c>
      <c r="B84" s="55">
        <f>+B85</f>
        <v>0</v>
      </c>
      <c r="C84" s="53"/>
      <c r="D84" s="49">
        <f t="shared" ref="D84" si="58">SUM(E84:P84)</f>
        <v>0</v>
      </c>
      <c r="E84" s="20">
        <f t="shared" ref="E84" si="59">SUM(F84:Q84)</f>
        <v>0</v>
      </c>
      <c r="F84" s="20">
        <f t="shared" ref="F84" si="60">SUM(G84:R84)</f>
        <v>0</v>
      </c>
      <c r="G84" s="20">
        <f t="shared" ref="G84" si="61">SUM(H84:S84)</f>
        <v>0</v>
      </c>
      <c r="H84" s="20">
        <f t="shared" ref="H84" si="62">SUM(I84:T84)</f>
        <v>0</v>
      </c>
      <c r="I84" s="20">
        <f t="shared" ref="I84" si="63">SUM(J84:U84)</f>
        <v>0</v>
      </c>
      <c r="J84" s="20">
        <f t="shared" ref="J84" si="64">SUM(K84:V84)</f>
        <v>0</v>
      </c>
      <c r="K84" s="20">
        <f t="shared" ref="K84" si="65">SUM(L84:W84)</f>
        <v>0</v>
      </c>
      <c r="L84" s="43">
        <f t="shared" ref="L84" si="66">SUM(M84:X84)</f>
        <v>0</v>
      </c>
      <c r="M84" s="49">
        <f t="shared" ref="M84" si="67">SUM(N84:Y84)</f>
        <v>0</v>
      </c>
      <c r="N84" s="20">
        <f t="shared" ref="N84" si="68">SUM(O84:Z84)</f>
        <v>0</v>
      </c>
      <c r="O84" s="20">
        <f t="shared" ref="O84" si="69">SUM(P84:AA84)</f>
        <v>0</v>
      </c>
      <c r="P84" s="20">
        <f t="shared" ref="P84" si="70">SUM(Q84:AB84)</f>
        <v>0</v>
      </c>
    </row>
    <row r="85" spans="1:16" ht="30" x14ac:dyDescent="0.25">
      <c r="A85" s="6" t="s">
        <v>76</v>
      </c>
      <c r="B85" s="32">
        <v>0</v>
      </c>
      <c r="C85" s="56"/>
      <c r="D85" s="32">
        <f t="shared" si="45"/>
        <v>0</v>
      </c>
      <c r="E85" s="19">
        <v>0</v>
      </c>
      <c r="F85" s="19">
        <v>0</v>
      </c>
      <c r="G85" s="19">
        <v>0</v>
      </c>
      <c r="H85" s="19">
        <v>0</v>
      </c>
      <c r="I85" s="19">
        <v>0</v>
      </c>
      <c r="J85" s="19">
        <v>0</v>
      </c>
      <c r="K85" s="19">
        <v>0</v>
      </c>
      <c r="L85" s="40">
        <v>0</v>
      </c>
      <c r="M85" s="32">
        <v>0</v>
      </c>
      <c r="N85" s="19">
        <v>0</v>
      </c>
      <c r="O85" s="19">
        <v>0</v>
      </c>
      <c r="P85" s="19">
        <v>0</v>
      </c>
    </row>
    <row r="86" spans="1:16" x14ac:dyDescent="0.25">
      <c r="A86" s="8" t="s">
        <v>77</v>
      </c>
      <c r="B86" s="59">
        <f>+B84+B81+B78</f>
        <v>0</v>
      </c>
      <c r="C86" s="60"/>
      <c r="D86" s="61">
        <f t="shared" si="45"/>
        <v>0</v>
      </c>
      <c r="E86" s="61">
        <f t="shared" ref="E86" si="71">SUM(F86:Q86)</f>
        <v>0</v>
      </c>
      <c r="F86" s="61">
        <f t="shared" ref="F86" si="72">SUM(G86:R86)</f>
        <v>0</v>
      </c>
      <c r="G86" s="61">
        <f t="shared" ref="G86" si="73">SUM(H86:S86)</f>
        <v>0</v>
      </c>
      <c r="H86" s="61">
        <f t="shared" ref="H86" si="74">SUM(I86:T86)</f>
        <v>0</v>
      </c>
      <c r="I86" s="61">
        <f t="shared" ref="I86" si="75">SUM(J86:U86)</f>
        <v>0</v>
      </c>
      <c r="J86" s="61">
        <f t="shared" ref="J86" si="76">SUM(K86:V86)</f>
        <v>0</v>
      </c>
      <c r="K86" s="61">
        <f t="shared" ref="K86" si="77">SUM(L86:W86)</f>
        <v>0</v>
      </c>
      <c r="L86" s="61">
        <f t="shared" ref="L86" si="78">SUM(M86:X86)</f>
        <v>0</v>
      </c>
      <c r="M86" s="61">
        <f t="shared" ref="M86" si="79">SUM(N86:Y86)</f>
        <v>0</v>
      </c>
      <c r="N86" s="61">
        <f t="shared" ref="N86" si="80">SUM(O86:Z86)</f>
        <v>0</v>
      </c>
      <c r="O86" s="61">
        <f t="shared" ref="O86" si="81">SUM(P86:AA86)</f>
        <v>0</v>
      </c>
      <c r="P86" s="61">
        <f t="shared" ref="P86" si="82">SUM(Q86:AB86)</f>
        <v>0</v>
      </c>
    </row>
    <row r="87" spans="1:16" x14ac:dyDescent="0.25">
      <c r="B87" s="50"/>
      <c r="C87" s="50"/>
      <c r="D87" s="50" t="s">
        <v>104</v>
      </c>
      <c r="M87" s="50"/>
    </row>
    <row r="88" spans="1:16" ht="31.5" x14ac:dyDescent="0.25">
      <c r="A88" s="9" t="s">
        <v>78</v>
      </c>
      <c r="B88" s="69">
        <f>+B86+B75</f>
        <v>275091497</v>
      </c>
      <c r="C88" s="9"/>
      <c r="D88" s="25">
        <f>+D75</f>
        <v>88164812.019999996</v>
      </c>
      <c r="E88" s="25">
        <f t="shared" ref="E88:P88" si="83">SUM(E75+E86)</f>
        <v>13495993.66</v>
      </c>
      <c r="F88" s="25">
        <f>SUM(F75+F86)</f>
        <v>14928661.619999999</v>
      </c>
      <c r="G88" s="25">
        <f t="shared" si="83"/>
        <v>15090857.469999999</v>
      </c>
      <c r="H88" s="25">
        <f t="shared" si="83"/>
        <v>14682083.859999998</v>
      </c>
      <c r="I88" s="25">
        <f t="shared" si="83"/>
        <v>15376081.050000001</v>
      </c>
      <c r="J88" s="25">
        <f t="shared" si="83"/>
        <v>14591134.359999999</v>
      </c>
      <c r="K88" s="25">
        <f t="shared" si="83"/>
        <v>0</v>
      </c>
      <c r="L88" s="44">
        <f t="shared" si="83"/>
        <v>0</v>
      </c>
      <c r="M88" s="25">
        <f t="shared" si="83"/>
        <v>0</v>
      </c>
      <c r="N88" s="25">
        <f t="shared" si="83"/>
        <v>0</v>
      </c>
      <c r="O88" s="25">
        <f t="shared" si="83"/>
        <v>0</v>
      </c>
      <c r="P88" s="25">
        <f t="shared" si="83"/>
        <v>0</v>
      </c>
    </row>
    <row r="89" spans="1:16" x14ac:dyDescent="0.25">
      <c r="A89" t="s">
        <v>119</v>
      </c>
      <c r="M89" s="50"/>
    </row>
    <row r="90" spans="1:16" x14ac:dyDescent="0.25">
      <c r="A90" t="s">
        <v>120</v>
      </c>
      <c r="M90" s="50"/>
    </row>
    <row r="91" spans="1:16" x14ac:dyDescent="0.25">
      <c r="A91" t="s">
        <v>121</v>
      </c>
      <c r="M91" s="50"/>
    </row>
    <row r="92" spans="1:16" x14ac:dyDescent="0.25">
      <c r="M92" s="50"/>
    </row>
    <row r="93" spans="1:16" x14ac:dyDescent="0.25">
      <c r="A93" s="34" t="s">
        <v>111</v>
      </c>
      <c r="B93" s="34"/>
      <c r="C93" s="34"/>
      <c r="M93" s="50"/>
    </row>
    <row r="94" spans="1:16" x14ac:dyDescent="0.25">
      <c r="A94" s="34" t="s">
        <v>112</v>
      </c>
      <c r="B94" s="34"/>
      <c r="C94" s="34"/>
      <c r="M94" s="50"/>
    </row>
    <row r="95" spans="1:16" x14ac:dyDescent="0.25">
      <c r="A95" s="73" t="s">
        <v>113</v>
      </c>
      <c r="B95" s="73"/>
      <c r="C95" s="73"/>
      <c r="D95" s="73"/>
      <c r="E95" s="73"/>
      <c r="F95" s="73"/>
      <c r="G95" s="73"/>
      <c r="H95" s="73"/>
      <c r="M95" s="50"/>
    </row>
    <row r="96" spans="1:16" x14ac:dyDescent="0.25">
      <c r="A96" s="4"/>
      <c r="B96" s="4"/>
      <c r="C96" s="4"/>
      <c r="D96" s="4"/>
      <c r="E96" s="4"/>
      <c r="F96" s="4"/>
      <c r="G96" s="4"/>
      <c r="H96" s="4"/>
      <c r="M96" s="50"/>
    </row>
    <row r="97" spans="1:13" x14ac:dyDescent="0.25">
      <c r="M97" s="50"/>
    </row>
    <row r="98" spans="1:13" x14ac:dyDescent="0.25">
      <c r="A98" s="21" t="s">
        <v>99</v>
      </c>
      <c r="B98" s="21"/>
      <c r="C98" s="21"/>
      <c r="D98" s="21" t="s">
        <v>104</v>
      </c>
      <c r="G98" s="21" t="s">
        <v>115</v>
      </c>
      <c r="M98" s="50"/>
    </row>
    <row r="99" spans="1:13" x14ac:dyDescent="0.25">
      <c r="A99" s="21"/>
      <c r="B99" s="21"/>
      <c r="C99" s="21"/>
      <c r="D99" s="21"/>
      <c r="G99" s="21"/>
      <c r="M99" s="50"/>
    </row>
    <row r="100" spans="1:13" x14ac:dyDescent="0.25">
      <c r="A100" s="21"/>
      <c r="B100" s="21"/>
      <c r="C100" s="21"/>
      <c r="D100" s="21"/>
      <c r="G100" s="21"/>
      <c r="M100" s="50"/>
    </row>
    <row r="101" spans="1:13" x14ac:dyDescent="0.25">
      <c r="A101" s="21"/>
      <c r="B101" s="21"/>
      <c r="C101" s="21"/>
      <c r="D101" s="21"/>
      <c r="G101" s="21"/>
      <c r="M101" s="50"/>
    </row>
    <row r="102" spans="1:13" x14ac:dyDescent="0.25">
      <c r="A102" s="22" t="s">
        <v>100</v>
      </c>
      <c r="B102" s="22"/>
      <c r="C102" s="22"/>
      <c r="D102" s="22"/>
      <c r="G102" s="22" t="s">
        <v>118</v>
      </c>
      <c r="M102" s="50"/>
    </row>
    <row r="103" spans="1:13" x14ac:dyDescent="0.25">
      <c r="A103" s="21" t="s">
        <v>101</v>
      </c>
      <c r="B103" s="21"/>
      <c r="C103" s="21"/>
      <c r="D103" s="21"/>
      <c r="G103" s="21" t="s">
        <v>102</v>
      </c>
      <c r="M103" s="50"/>
    </row>
    <row r="104" spans="1:13" x14ac:dyDescent="0.25">
      <c r="G104" s="21"/>
      <c r="M104" s="50"/>
    </row>
    <row r="105" spans="1:13" x14ac:dyDescent="0.25">
      <c r="M105" s="50"/>
    </row>
    <row r="106" spans="1:13" x14ac:dyDescent="0.25">
      <c r="M106" s="50"/>
    </row>
    <row r="107" spans="1:13" x14ac:dyDescent="0.25">
      <c r="B107" s="74" t="s">
        <v>103</v>
      </c>
      <c r="C107" s="74"/>
      <c r="D107" s="74"/>
      <c r="E107" s="74"/>
      <c r="M107" s="50"/>
    </row>
    <row r="108" spans="1:13" x14ac:dyDescent="0.25">
      <c r="M108" s="50"/>
    </row>
    <row r="109" spans="1:13" x14ac:dyDescent="0.25">
      <c r="M109" s="50"/>
    </row>
    <row r="110" spans="1:13" x14ac:dyDescent="0.25">
      <c r="M110" s="50"/>
    </row>
    <row r="111" spans="1:13" x14ac:dyDescent="0.25">
      <c r="B111" s="75" t="s">
        <v>117</v>
      </c>
      <c r="C111" s="75"/>
      <c r="D111" s="75"/>
      <c r="E111" s="75"/>
      <c r="M111" s="50"/>
    </row>
    <row r="112" spans="1:13" x14ac:dyDescent="0.25">
      <c r="B112" s="74" t="s">
        <v>114</v>
      </c>
      <c r="C112" s="74"/>
      <c r="D112" s="74"/>
      <c r="E112" s="74"/>
      <c r="M112" s="50"/>
    </row>
    <row r="113" spans="13:13" x14ac:dyDescent="0.25">
      <c r="M113" s="50"/>
    </row>
    <row r="114" spans="13:13" x14ac:dyDescent="0.25">
      <c r="M114" s="50"/>
    </row>
    <row r="115" spans="13:13" x14ac:dyDescent="0.25">
      <c r="M115" s="50"/>
    </row>
    <row r="116" spans="13:13" x14ac:dyDescent="0.25">
      <c r="M116" s="50"/>
    </row>
    <row r="117" spans="13:13" x14ac:dyDescent="0.25">
      <c r="M117" s="50"/>
    </row>
    <row r="118" spans="13:13" x14ac:dyDescent="0.25">
      <c r="M118" s="50"/>
    </row>
    <row r="119" spans="13:13" x14ac:dyDescent="0.25">
      <c r="M119" s="50"/>
    </row>
    <row r="120" spans="13:13" x14ac:dyDescent="0.25">
      <c r="M120" s="50"/>
    </row>
    <row r="121" spans="13:13" x14ac:dyDescent="0.25">
      <c r="M121" s="50"/>
    </row>
    <row r="122" spans="13:13" x14ac:dyDescent="0.25">
      <c r="M122" s="50"/>
    </row>
    <row r="123" spans="13:13" x14ac:dyDescent="0.25">
      <c r="M123" s="50"/>
    </row>
    <row r="124" spans="13:13" x14ac:dyDescent="0.25">
      <c r="M124" s="50"/>
    </row>
    <row r="125" spans="13:13" x14ac:dyDescent="0.25">
      <c r="M125" s="50"/>
    </row>
    <row r="126" spans="13:13" x14ac:dyDescent="0.25">
      <c r="M126" s="50"/>
    </row>
    <row r="127" spans="13:13" x14ac:dyDescent="0.25">
      <c r="M127" s="50"/>
    </row>
    <row r="128" spans="13:13" x14ac:dyDescent="0.25">
      <c r="M128" s="50"/>
    </row>
    <row r="129" spans="13:13" x14ac:dyDescent="0.25">
      <c r="M129" s="50"/>
    </row>
    <row r="130" spans="13:13" x14ac:dyDescent="0.25">
      <c r="M130" s="50"/>
    </row>
    <row r="131" spans="13:13" x14ac:dyDescent="0.25">
      <c r="M131" s="50"/>
    </row>
    <row r="132" spans="13:13" x14ac:dyDescent="0.25">
      <c r="M132" s="50"/>
    </row>
    <row r="133" spans="13:13" x14ac:dyDescent="0.25">
      <c r="M133" s="50"/>
    </row>
    <row r="134" spans="13:13" x14ac:dyDescent="0.25">
      <c r="M134" s="50"/>
    </row>
    <row r="135" spans="13:13" x14ac:dyDescent="0.25">
      <c r="M135" s="50"/>
    </row>
    <row r="136" spans="13:13" x14ac:dyDescent="0.25">
      <c r="M136" s="50"/>
    </row>
    <row r="137" spans="13:13" x14ac:dyDescent="0.25">
      <c r="M137" s="50"/>
    </row>
    <row r="138" spans="13:13" x14ac:dyDescent="0.25">
      <c r="M138" s="50"/>
    </row>
    <row r="139" spans="13:13" x14ac:dyDescent="0.25">
      <c r="M139" s="50"/>
    </row>
    <row r="140" spans="13:13" x14ac:dyDescent="0.25">
      <c r="M140" s="50"/>
    </row>
    <row r="141" spans="13:13" x14ac:dyDescent="0.25">
      <c r="M141" s="50"/>
    </row>
    <row r="142" spans="13:13" x14ac:dyDescent="0.25">
      <c r="M142" s="50"/>
    </row>
    <row r="143" spans="13:13" x14ac:dyDescent="0.25">
      <c r="M143" s="50"/>
    </row>
    <row r="144" spans="13:13" x14ac:dyDescent="0.25">
      <c r="M144" s="50"/>
    </row>
    <row r="145" spans="13:13" x14ac:dyDescent="0.25">
      <c r="M145" s="50"/>
    </row>
    <row r="146" spans="13:13" x14ac:dyDescent="0.25">
      <c r="M146" s="50"/>
    </row>
    <row r="147" spans="13:13" x14ac:dyDescent="0.25">
      <c r="M147" s="50"/>
    </row>
    <row r="148" spans="13:13" x14ac:dyDescent="0.25">
      <c r="M148" s="50"/>
    </row>
    <row r="149" spans="13:13" x14ac:dyDescent="0.25">
      <c r="M149" s="50"/>
    </row>
    <row r="150" spans="13:13" x14ac:dyDescent="0.25">
      <c r="M150" s="50"/>
    </row>
    <row r="151" spans="13:13" x14ac:dyDescent="0.25">
      <c r="M151" s="50"/>
    </row>
    <row r="152" spans="13:13" x14ac:dyDescent="0.25">
      <c r="M152" s="50"/>
    </row>
    <row r="153" spans="13:13" x14ac:dyDescent="0.25">
      <c r="M153" s="50"/>
    </row>
    <row r="154" spans="13:13" x14ac:dyDescent="0.25">
      <c r="M154" s="50"/>
    </row>
    <row r="155" spans="13:13" x14ac:dyDescent="0.25">
      <c r="M155" s="50"/>
    </row>
    <row r="156" spans="13:13" x14ac:dyDescent="0.25">
      <c r="M156" s="50"/>
    </row>
    <row r="157" spans="13:13" x14ac:dyDescent="0.25">
      <c r="M157" s="50"/>
    </row>
    <row r="158" spans="13:13" x14ac:dyDescent="0.25">
      <c r="M158" s="50"/>
    </row>
    <row r="159" spans="13:13" x14ac:dyDescent="0.25">
      <c r="M159" s="50"/>
    </row>
    <row r="160" spans="13:13" x14ac:dyDescent="0.25">
      <c r="M160" s="50"/>
    </row>
    <row r="161" spans="13:13" x14ac:dyDescent="0.25">
      <c r="M161" s="50"/>
    </row>
    <row r="162" spans="13:13" x14ac:dyDescent="0.25">
      <c r="M162" s="50"/>
    </row>
    <row r="163" spans="13:13" x14ac:dyDescent="0.25">
      <c r="M163" s="50"/>
    </row>
    <row r="164" spans="13:13" x14ac:dyDescent="0.25">
      <c r="M164" s="50"/>
    </row>
    <row r="165" spans="13:13" x14ac:dyDescent="0.25">
      <c r="M165" s="50"/>
    </row>
    <row r="166" spans="13:13" x14ac:dyDescent="0.25">
      <c r="M166" s="50"/>
    </row>
    <row r="167" spans="13:13" x14ac:dyDescent="0.25">
      <c r="M167" s="50"/>
    </row>
    <row r="168" spans="13:13" x14ac:dyDescent="0.25">
      <c r="M168" s="50"/>
    </row>
    <row r="169" spans="13:13" x14ac:dyDescent="0.25">
      <c r="M169" s="50"/>
    </row>
    <row r="170" spans="13:13" x14ac:dyDescent="0.25">
      <c r="M170" s="50"/>
    </row>
    <row r="171" spans="13:13" x14ac:dyDescent="0.25">
      <c r="M171" s="50"/>
    </row>
    <row r="172" spans="13:13" x14ac:dyDescent="0.25">
      <c r="M172" s="50"/>
    </row>
    <row r="173" spans="13:13" x14ac:dyDescent="0.25">
      <c r="M173" s="50"/>
    </row>
    <row r="174" spans="13:13" x14ac:dyDescent="0.25">
      <c r="M174" s="50"/>
    </row>
    <row r="175" spans="13:13" x14ac:dyDescent="0.25">
      <c r="M175" s="50"/>
    </row>
    <row r="176" spans="13:13" x14ac:dyDescent="0.25">
      <c r="M176" s="50"/>
    </row>
    <row r="177" spans="13:13" x14ac:dyDescent="0.25">
      <c r="M177" s="50"/>
    </row>
    <row r="178" spans="13:13" x14ac:dyDescent="0.25">
      <c r="M178" s="50"/>
    </row>
    <row r="179" spans="13:13" x14ac:dyDescent="0.25">
      <c r="M179" s="50"/>
    </row>
    <row r="180" spans="13:13" x14ac:dyDescent="0.25">
      <c r="M180" s="50"/>
    </row>
    <row r="181" spans="13:13" x14ac:dyDescent="0.25">
      <c r="M181" s="50"/>
    </row>
    <row r="182" spans="13:13" x14ac:dyDescent="0.25">
      <c r="M182" s="50"/>
    </row>
    <row r="183" spans="13:13" x14ac:dyDescent="0.25">
      <c r="M183" s="50"/>
    </row>
    <row r="184" spans="13:13" x14ac:dyDescent="0.25">
      <c r="M184" s="50"/>
    </row>
    <row r="185" spans="13:13" x14ac:dyDescent="0.25">
      <c r="M185" s="50"/>
    </row>
    <row r="186" spans="13:13" x14ac:dyDescent="0.25">
      <c r="M186" s="50"/>
    </row>
    <row r="187" spans="13:13" x14ac:dyDescent="0.25">
      <c r="M187" s="50"/>
    </row>
    <row r="188" spans="13:13" x14ac:dyDescent="0.25">
      <c r="M188" s="50"/>
    </row>
    <row r="189" spans="13:13" x14ac:dyDescent="0.25">
      <c r="M189" s="50"/>
    </row>
    <row r="190" spans="13:13" x14ac:dyDescent="0.25">
      <c r="M190" s="50"/>
    </row>
    <row r="191" spans="13:13" x14ac:dyDescent="0.25">
      <c r="M191" s="50"/>
    </row>
    <row r="192" spans="13:13" x14ac:dyDescent="0.25">
      <c r="M192" s="50"/>
    </row>
    <row r="193" spans="13:13" x14ac:dyDescent="0.25">
      <c r="M193" s="50"/>
    </row>
    <row r="194" spans="13:13" x14ac:dyDescent="0.25">
      <c r="M194" s="50"/>
    </row>
    <row r="195" spans="13:13" x14ac:dyDescent="0.25">
      <c r="M195" s="50"/>
    </row>
    <row r="196" spans="13:13" x14ac:dyDescent="0.25">
      <c r="M196" s="50"/>
    </row>
    <row r="197" spans="13:13" x14ac:dyDescent="0.25">
      <c r="M197" s="50"/>
    </row>
    <row r="198" spans="13:13" x14ac:dyDescent="0.25">
      <c r="M198" s="50"/>
    </row>
    <row r="199" spans="13:13" x14ac:dyDescent="0.25">
      <c r="M199" s="50"/>
    </row>
    <row r="200" spans="13:13" x14ac:dyDescent="0.25">
      <c r="M200" s="50"/>
    </row>
    <row r="201" spans="13:13" x14ac:dyDescent="0.25">
      <c r="M201" s="50"/>
    </row>
    <row r="202" spans="13:13" x14ac:dyDescent="0.25">
      <c r="M202" s="50"/>
    </row>
    <row r="203" spans="13:13" x14ac:dyDescent="0.25">
      <c r="M203" s="50"/>
    </row>
    <row r="204" spans="13:13" x14ac:dyDescent="0.25">
      <c r="M204" s="50"/>
    </row>
    <row r="205" spans="13:13" x14ac:dyDescent="0.25">
      <c r="M205" s="50"/>
    </row>
    <row r="206" spans="13:13" x14ac:dyDescent="0.25">
      <c r="M206" s="50"/>
    </row>
    <row r="207" spans="13:13" x14ac:dyDescent="0.25">
      <c r="M207" s="50"/>
    </row>
    <row r="208" spans="13:13" x14ac:dyDescent="0.25">
      <c r="M208" s="50"/>
    </row>
    <row r="209" spans="13:13" x14ac:dyDescent="0.25">
      <c r="M209" s="50"/>
    </row>
    <row r="210" spans="13:13" x14ac:dyDescent="0.25">
      <c r="M210" s="50"/>
    </row>
    <row r="211" spans="13:13" x14ac:dyDescent="0.25">
      <c r="M211" s="50"/>
    </row>
    <row r="212" spans="13:13" x14ac:dyDescent="0.25">
      <c r="M212" s="50"/>
    </row>
    <row r="213" spans="13:13" x14ac:dyDescent="0.25">
      <c r="M213" s="50"/>
    </row>
    <row r="214" spans="13:13" x14ac:dyDescent="0.25">
      <c r="M214" s="50"/>
    </row>
    <row r="215" spans="13:13" x14ac:dyDescent="0.25">
      <c r="M215" s="50"/>
    </row>
    <row r="216" spans="13:13" x14ac:dyDescent="0.25">
      <c r="M216" s="50"/>
    </row>
    <row r="217" spans="13:13" x14ac:dyDescent="0.25">
      <c r="M217" s="50"/>
    </row>
    <row r="218" spans="13:13" x14ac:dyDescent="0.25">
      <c r="M218" s="50"/>
    </row>
    <row r="219" spans="13:13" x14ac:dyDescent="0.25">
      <c r="M219" s="50"/>
    </row>
    <row r="220" spans="13:13" x14ac:dyDescent="0.25">
      <c r="M220" s="50"/>
    </row>
    <row r="221" spans="13:13" x14ac:dyDescent="0.25">
      <c r="M221" s="50"/>
    </row>
    <row r="222" spans="13:13" x14ac:dyDescent="0.25">
      <c r="M222" s="50"/>
    </row>
    <row r="223" spans="13:13" x14ac:dyDescent="0.25">
      <c r="M223" s="50"/>
    </row>
    <row r="224" spans="13:13" x14ac:dyDescent="0.25">
      <c r="M224" s="50"/>
    </row>
    <row r="225" spans="13:13" x14ac:dyDescent="0.25">
      <c r="M225" s="50"/>
    </row>
    <row r="226" spans="13:13" x14ac:dyDescent="0.25">
      <c r="M226" s="50"/>
    </row>
    <row r="227" spans="13:13" x14ac:dyDescent="0.25">
      <c r="M227" s="50"/>
    </row>
    <row r="228" spans="13:13" x14ac:dyDescent="0.25">
      <c r="M228" s="50"/>
    </row>
    <row r="229" spans="13:13" x14ac:dyDescent="0.25">
      <c r="M229" s="50"/>
    </row>
    <row r="230" spans="13:13" x14ac:dyDescent="0.25">
      <c r="M230" s="50"/>
    </row>
    <row r="231" spans="13:13" x14ac:dyDescent="0.25">
      <c r="M231" s="50"/>
    </row>
    <row r="232" spans="13:13" x14ac:dyDescent="0.25">
      <c r="M232" s="50"/>
    </row>
    <row r="233" spans="13:13" x14ac:dyDescent="0.25">
      <c r="M233" s="50"/>
    </row>
    <row r="234" spans="13:13" x14ac:dyDescent="0.25">
      <c r="M234" s="50"/>
    </row>
    <row r="235" spans="13:13" x14ac:dyDescent="0.25">
      <c r="M235" s="50"/>
    </row>
    <row r="236" spans="13:13" x14ac:dyDescent="0.25">
      <c r="M236" s="50"/>
    </row>
    <row r="237" spans="13:13" x14ac:dyDescent="0.25">
      <c r="M237" s="50"/>
    </row>
    <row r="238" spans="13:13" x14ac:dyDescent="0.25">
      <c r="M238" s="50"/>
    </row>
    <row r="239" spans="13:13" x14ac:dyDescent="0.25">
      <c r="M239" s="50"/>
    </row>
    <row r="240" spans="13:13" x14ac:dyDescent="0.25">
      <c r="M240" s="50"/>
    </row>
    <row r="241" spans="13:13" x14ac:dyDescent="0.25">
      <c r="M241" s="50"/>
    </row>
    <row r="242" spans="13:13" x14ac:dyDescent="0.25">
      <c r="M242" s="50"/>
    </row>
    <row r="243" spans="13:13" x14ac:dyDescent="0.25">
      <c r="M243" s="50"/>
    </row>
    <row r="244" spans="13:13" x14ac:dyDescent="0.25">
      <c r="M244" s="50"/>
    </row>
    <row r="245" spans="13:13" x14ac:dyDescent="0.25">
      <c r="M245" s="50"/>
    </row>
    <row r="246" spans="13:13" x14ac:dyDescent="0.25">
      <c r="M246" s="50"/>
    </row>
    <row r="247" spans="13:13" x14ac:dyDescent="0.25">
      <c r="M247" s="50"/>
    </row>
    <row r="248" spans="13:13" x14ac:dyDescent="0.25">
      <c r="M248" s="50"/>
    </row>
    <row r="249" spans="13:13" x14ac:dyDescent="0.25">
      <c r="M249" s="50"/>
    </row>
    <row r="250" spans="13:13" x14ac:dyDescent="0.25">
      <c r="M250" s="50"/>
    </row>
    <row r="251" spans="13:13" x14ac:dyDescent="0.25">
      <c r="M251" s="50"/>
    </row>
    <row r="252" spans="13:13" x14ac:dyDescent="0.25">
      <c r="M252" s="50"/>
    </row>
    <row r="253" spans="13:13" x14ac:dyDescent="0.25">
      <c r="M253" s="50"/>
    </row>
    <row r="254" spans="13:13" x14ac:dyDescent="0.25">
      <c r="M254" s="50"/>
    </row>
    <row r="255" spans="13:13" x14ac:dyDescent="0.25">
      <c r="M255" s="50"/>
    </row>
    <row r="256" spans="13:13" x14ac:dyDescent="0.25">
      <c r="M256" s="50"/>
    </row>
    <row r="257" spans="13:13" x14ac:dyDescent="0.25">
      <c r="M257" s="50"/>
    </row>
    <row r="258" spans="13:13" x14ac:dyDescent="0.25">
      <c r="M258" s="50"/>
    </row>
    <row r="259" spans="13:13" x14ac:dyDescent="0.25">
      <c r="M259" s="50"/>
    </row>
    <row r="260" spans="13:13" x14ac:dyDescent="0.25">
      <c r="M260" s="50"/>
    </row>
    <row r="261" spans="13:13" x14ac:dyDescent="0.25">
      <c r="M261" s="50"/>
    </row>
    <row r="262" spans="13:13" x14ac:dyDescent="0.25">
      <c r="M262" s="50"/>
    </row>
    <row r="263" spans="13:13" x14ac:dyDescent="0.25">
      <c r="M263" s="50"/>
    </row>
    <row r="264" spans="13:13" x14ac:dyDescent="0.25">
      <c r="M264" s="50"/>
    </row>
    <row r="265" spans="13:13" x14ac:dyDescent="0.25">
      <c r="M265" s="50"/>
    </row>
    <row r="266" spans="13:13" x14ac:dyDescent="0.25">
      <c r="M266" s="50"/>
    </row>
    <row r="267" spans="13:13" x14ac:dyDescent="0.25">
      <c r="M267" s="50"/>
    </row>
    <row r="268" spans="13:13" x14ac:dyDescent="0.25">
      <c r="M268" s="50"/>
    </row>
    <row r="269" spans="13:13" x14ac:dyDescent="0.25">
      <c r="M269" s="50"/>
    </row>
    <row r="270" spans="13:13" x14ac:dyDescent="0.25">
      <c r="M270" s="50"/>
    </row>
    <row r="271" spans="13:13" x14ac:dyDescent="0.25">
      <c r="M271" s="50"/>
    </row>
    <row r="272" spans="13:13" x14ac:dyDescent="0.25">
      <c r="M272" s="50"/>
    </row>
    <row r="273" spans="13:13" x14ac:dyDescent="0.25">
      <c r="M273" s="50"/>
    </row>
    <row r="274" spans="13:13" x14ac:dyDescent="0.25">
      <c r="M274" s="50"/>
    </row>
    <row r="275" spans="13:13" x14ac:dyDescent="0.25">
      <c r="M275" s="50"/>
    </row>
    <row r="276" spans="13:13" x14ac:dyDescent="0.25">
      <c r="M276" s="50"/>
    </row>
    <row r="277" spans="13:13" x14ac:dyDescent="0.25">
      <c r="M277" s="50"/>
    </row>
    <row r="278" spans="13:13" x14ac:dyDescent="0.25">
      <c r="M278" s="50"/>
    </row>
    <row r="279" spans="13:13" x14ac:dyDescent="0.25">
      <c r="M279" s="50"/>
    </row>
    <row r="280" spans="13:13" x14ac:dyDescent="0.25">
      <c r="M280" s="50"/>
    </row>
    <row r="281" spans="13:13" x14ac:dyDescent="0.25">
      <c r="M281" s="50"/>
    </row>
    <row r="282" spans="13:13" x14ac:dyDescent="0.25">
      <c r="M282" s="50"/>
    </row>
    <row r="283" spans="13:13" x14ac:dyDescent="0.25">
      <c r="M283" s="50"/>
    </row>
    <row r="284" spans="13:13" x14ac:dyDescent="0.25">
      <c r="M284" s="50"/>
    </row>
    <row r="285" spans="13:13" x14ac:dyDescent="0.25">
      <c r="M285" s="50"/>
    </row>
    <row r="286" spans="13:13" x14ac:dyDescent="0.25">
      <c r="M286" s="50"/>
    </row>
    <row r="287" spans="13:13" x14ac:dyDescent="0.25">
      <c r="M287" s="50"/>
    </row>
    <row r="288" spans="13:13" x14ac:dyDescent="0.25">
      <c r="M288" s="50"/>
    </row>
    <row r="289" spans="13:13" x14ac:dyDescent="0.25">
      <c r="M289" s="50"/>
    </row>
    <row r="290" spans="13:13" x14ac:dyDescent="0.25">
      <c r="M290" s="50"/>
    </row>
    <row r="291" spans="13:13" x14ac:dyDescent="0.25">
      <c r="M291" s="50"/>
    </row>
    <row r="292" spans="13:13" x14ac:dyDescent="0.25">
      <c r="M292" s="50"/>
    </row>
    <row r="293" spans="13:13" x14ac:dyDescent="0.25">
      <c r="M293" s="50"/>
    </row>
    <row r="294" spans="13:13" x14ac:dyDescent="0.25">
      <c r="M294" s="50"/>
    </row>
    <row r="295" spans="13:13" x14ac:dyDescent="0.25">
      <c r="M295" s="50"/>
    </row>
    <row r="296" spans="13:13" x14ac:dyDescent="0.25">
      <c r="M296" s="50"/>
    </row>
    <row r="297" spans="13:13" x14ac:dyDescent="0.25">
      <c r="M297" s="50"/>
    </row>
  </sheetData>
  <mergeCells count="12">
    <mergeCell ref="A1:P1"/>
    <mergeCell ref="A2:P2"/>
    <mergeCell ref="A5:P5"/>
    <mergeCell ref="A6:P6"/>
    <mergeCell ref="A7:P7"/>
    <mergeCell ref="A3:P3"/>
    <mergeCell ref="A4:P4"/>
    <mergeCell ref="A95:H95"/>
    <mergeCell ref="B107:E107"/>
    <mergeCell ref="B111:E111"/>
    <mergeCell ref="B112:E112"/>
    <mergeCell ref="E8:P8"/>
  </mergeCells>
  <pageMargins left="0.51181102362204722" right="0.51181102362204722" top="0.74803149606299213" bottom="0.74803149606299213" header="0.31496062992125984" footer="0.31496062992125984"/>
  <pageSetup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EJEC. JUNIO 30- 2025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Usuario</cp:lastModifiedBy>
  <cp:lastPrinted>2025-02-10T16:37:05Z</cp:lastPrinted>
  <dcterms:created xsi:type="dcterms:W3CDTF">2018-04-17T18:57:16Z</dcterms:created>
  <dcterms:modified xsi:type="dcterms:W3CDTF">2025-07-10T23:42:42Z</dcterms:modified>
</cp:coreProperties>
</file>