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\"/>
    </mc:Choice>
  </mc:AlternateContent>
  <xr:revisionPtr revIDLastSave="0" documentId="13_ncr:1_{EC81D2AE-2B58-4D3C-9025-901FA4D96BEF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JULIO-SEPT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2" i="1"/>
  <c r="J21" i="1"/>
  <c r="J20" i="1"/>
  <c r="H22" i="1"/>
  <c r="H21" i="1"/>
  <c r="H20" i="1"/>
  <c r="G22" i="1"/>
  <c r="G21" i="1"/>
  <c r="G20" i="1"/>
  <c r="F22" i="1"/>
  <c r="F21" i="1"/>
  <c r="F20" i="1"/>
  <c r="E22" i="1"/>
  <c r="E21" i="1"/>
  <c r="E20" i="1"/>
  <c r="D22" i="1"/>
  <c r="D21" i="1"/>
  <c r="D20" i="1"/>
  <c r="C22" i="1"/>
  <c r="C21" i="1"/>
  <c r="C20" i="1"/>
  <c r="I11" i="1"/>
  <c r="L71" i="1"/>
  <c r="L58" i="1"/>
  <c r="L46" i="1"/>
  <c r="L47" i="1"/>
  <c r="L48" i="1"/>
  <c r="L49" i="1"/>
  <c r="L50" i="1"/>
  <c r="L51" i="1"/>
  <c r="L52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2" i="1"/>
  <c r="L73" i="1"/>
  <c r="L74" i="1"/>
  <c r="L75" i="1"/>
  <c r="L76" i="1"/>
  <c r="L77" i="1"/>
  <c r="L45" i="1"/>
  <c r="L33" i="1"/>
  <c r="L34" i="1"/>
  <c r="L32" i="1"/>
  <c r="L9" i="1"/>
  <c r="L10" i="1"/>
  <c r="L8" i="1"/>
  <c r="L22" i="1" l="1"/>
  <c r="L21" i="1"/>
  <c r="L20" i="1"/>
  <c r="C23" i="1"/>
  <c r="K78" i="1"/>
  <c r="J78" i="1"/>
  <c r="H78" i="1"/>
  <c r="I78" i="1"/>
  <c r="G78" i="1"/>
  <c r="E78" i="1"/>
  <c r="C78" i="1"/>
  <c r="D78" i="1"/>
  <c r="F78" i="1"/>
  <c r="K35" i="1"/>
  <c r="J35" i="1"/>
  <c r="I35" i="1"/>
  <c r="H35" i="1"/>
  <c r="G35" i="1"/>
  <c r="E35" i="1"/>
  <c r="F35" i="1"/>
  <c r="D35" i="1"/>
  <c r="C35" i="1"/>
  <c r="K23" i="1"/>
  <c r="K11" i="1"/>
  <c r="J11" i="1"/>
  <c r="H11" i="1"/>
  <c r="G11" i="1"/>
  <c r="F11" i="1"/>
  <c r="E11" i="1"/>
  <c r="D11" i="1"/>
  <c r="C11" i="1"/>
  <c r="L78" i="1" l="1"/>
  <c r="L11" i="1"/>
  <c r="L35" i="1"/>
  <c r="G23" i="1" l="1"/>
  <c r="H23" i="1"/>
  <c r="I23" i="1"/>
  <c r="J23" i="1"/>
  <c r="F23" i="1"/>
  <c r="E23" i="1"/>
  <c r="D23" i="1"/>
  <c r="L23" i="1" l="1"/>
</calcChain>
</file>

<file path=xl/sharedStrings.xml><?xml version="1.0" encoding="utf-8"?>
<sst xmlns="http://schemas.openxmlformats.org/spreadsheetml/2006/main" count="262" uniqueCount="174">
  <si>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</si>
  <si>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</si>
  <si>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</si>
  <si>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</si>
  <si>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</si>
  <si>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</si>
  <si>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</si>
  <si>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</si>
  <si>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</si>
  <si>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</si>
  <si>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</si>
  <si>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</si>
  <si>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</si>
  <si>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</si>
  <si>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</si>
  <si>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</si>
  <si>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</si>
  <si>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</si>
  <si>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</si>
  <si>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</si>
  <si>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</si>
  <si>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</si>
  <si>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</si>
  <si>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</si>
  <si>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</si>
  <si>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</si>
  <si>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</si>
  <si>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</si>
  <si>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</si>
  <si>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</si>
  <si>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</si>
  <si>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</si>
  <si>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</si>
  <si>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</si>
  <si>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</si>
  <si>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</si>
  <si>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</si>
  <si>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</si>
  <si>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</si>
  <si>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</si>
  <si>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</si>
  <si>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</si>
  <si>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</si>
  <si>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</si>
  <si>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</si>
  <si>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</si>
  <si>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</si>
  <si>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</si>
  <si>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</si>
  <si>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</si>
  <si>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</si>
  <si>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</si>
  <si>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</si>
  <si>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</si>
  <si>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</si>
  <si>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</si>
  <si>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</si>
  <si>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Centro educativo Ulpina González</t>
  </si>
  <si>
    <t>CADCA Santiago</t>
  </si>
  <si>
    <t>Consejo Nacional de Drogas (CND)</t>
  </si>
  <si>
    <t>Universidad Nacional Pedro Henríquez Ureña (UNPHU)</t>
  </si>
  <si>
    <t>Centro Educativo Cristiano Riobisa</t>
  </si>
  <si>
    <t>Colegio Enmanuel</t>
  </si>
  <si>
    <t>Dirección Nacional de Control de Drogas (DNCD)</t>
  </si>
  <si>
    <t>Gabinete de Politicas Social Programa Oportunidad 14-24</t>
  </si>
  <si>
    <t>Hipermercado OLE</t>
  </si>
  <si>
    <t>Instituto Politécnico Padre Zegrí</t>
  </si>
  <si>
    <t>Liga Deportiva Betermi</t>
  </si>
  <si>
    <t>Patronato Nacional de seguridad ciudadana</t>
  </si>
  <si>
    <t>The DREAM Project</t>
  </si>
  <si>
    <t>ORGANIAZCIONES QUE PARTICIPARON EN EL TRIMESTRE JULIO - SEPTIEMBRE 2024</t>
  </si>
  <si>
    <t>JULIO</t>
  </si>
  <si>
    <t>AGOSTO</t>
  </si>
  <si>
    <t>SEPTIEMBRE</t>
  </si>
  <si>
    <t>JULIO-SEPTIEMBRE 2024</t>
  </si>
  <si>
    <t>Academia de Baseball Williams Valdez</t>
  </si>
  <si>
    <t>ACADEMIA DE BEISBOL DE LA CRUZ LEBRON GALVAN</t>
  </si>
  <si>
    <t>Academia de Béisbol de los yankees de Nueva York</t>
  </si>
  <si>
    <t>Academia Deportiva Guerreros de Dios</t>
  </si>
  <si>
    <t>Alcaldía de la Romana</t>
  </si>
  <si>
    <t>Alcaldia del Distrito Nacional</t>
  </si>
  <si>
    <t>Amarit Logistica</t>
  </si>
  <si>
    <t>Ayunamiento Santo Domingo Este</t>
  </si>
  <si>
    <t>AYUNTAMIENTO DE BARAHONA</t>
  </si>
  <si>
    <t>Ayuntamiento de la Romana</t>
  </si>
  <si>
    <t>Camilo Labs</t>
  </si>
  <si>
    <t>Cancha de baloncesto del sector Katanga, La Romana</t>
  </si>
  <si>
    <t>Cancha de Desarrollo de Baloncesto, Club Virgilio Chola</t>
  </si>
  <si>
    <t>CARCEL PUBLICA DE NEYBA</t>
  </si>
  <si>
    <t>Centro de enseñanza integral Nuestra Señora de Fátima</t>
  </si>
  <si>
    <t>centro educativo benjamin gonzalez</t>
  </si>
  <si>
    <t>Centro Educativo el Almirante</t>
  </si>
  <si>
    <t>CENTRO EDUCATIVO FIDELINA ANDINO</t>
  </si>
  <si>
    <t>Centro Educativo Renacer</t>
  </si>
  <si>
    <t>Centro Femenino Familia De La Fe</t>
  </si>
  <si>
    <t>Clínica de la Familia</t>
  </si>
  <si>
    <t>Club Ariel Acosta</t>
  </si>
  <si>
    <t>Club Deportivo 5 de abril</t>
  </si>
  <si>
    <t>Club Deportivo Barias</t>
  </si>
  <si>
    <t>Club Deportivo Los Gladiadores</t>
  </si>
  <si>
    <t>Club Deportivo y Cultural Virgilio Castillo CHOLA</t>
  </si>
  <si>
    <t>Club San Carlos</t>
  </si>
  <si>
    <t>Colegio Dominicano de Psicólogos (CODOPSI)</t>
  </si>
  <si>
    <t>Colegio San Roque González</t>
  </si>
  <si>
    <t>Colegio Taller Victoria Montás</t>
  </si>
  <si>
    <t>Complejo Deportivo Pedro Julio Nolazco</t>
  </si>
  <si>
    <t>Consorcio Azucarero Central de Barahona</t>
  </si>
  <si>
    <t>Cuerpo de Rescate contra las drogas</t>
  </si>
  <si>
    <t>Dirección General de Impuestos Internos (DGII)</t>
  </si>
  <si>
    <t>DIRECCION PROVINICIAL DE SALUD BAHORUCO</t>
  </si>
  <si>
    <t>Domex Dominicana</t>
  </si>
  <si>
    <t>EDIFY-RD</t>
  </si>
  <si>
    <t>el majagual</t>
  </si>
  <si>
    <t>Empresa Inpronca</t>
  </si>
  <si>
    <t>Empresa PIVEM</t>
  </si>
  <si>
    <t>Equipo de Basketball La Plaza Valerio</t>
  </si>
  <si>
    <t>Escuela Gabriela Minitri</t>
  </si>
  <si>
    <t>Escuela Nilda Celeste Nova</t>
  </si>
  <si>
    <t>Escuela Taller de Santo Domingo</t>
  </si>
  <si>
    <t>ESCUELA VOCACIONAL NEYBA</t>
  </si>
  <si>
    <t>Escuelam El Buen Pastor</t>
  </si>
  <si>
    <t>Estadio de Béisbol "Andújar Cedeño"</t>
  </si>
  <si>
    <t>Fuerza Aérea Dominicana (FARD)</t>
  </si>
  <si>
    <t>Gobernación Juan Bosch</t>
  </si>
  <si>
    <t>Grupo Diesco</t>
  </si>
  <si>
    <t>Hipermercado Olé</t>
  </si>
  <si>
    <t>HOSPITAL SAN BARTOLOME NEYBA</t>
  </si>
  <si>
    <t>Hotel Catalonia Bayahíbe)</t>
  </si>
  <si>
    <t>Iglesia fundamento Bíblico</t>
  </si>
  <si>
    <t>Iglesia Jesucristo Fuente de Amor</t>
  </si>
  <si>
    <t>Iglesia Sanando Almas</t>
  </si>
  <si>
    <t>Ingenio Porvenir</t>
  </si>
  <si>
    <t>Instituto de Formación Técnica Profesional ( INFOTEP)</t>
  </si>
  <si>
    <t>Intertrans</t>
  </si>
  <si>
    <t>Junta de Vecinos km13</t>
  </si>
  <si>
    <t>La Innovación</t>
  </si>
  <si>
    <t>Las Mañanas con Brenda</t>
  </si>
  <si>
    <t>Leterago</t>
  </si>
  <si>
    <t>Liceo Tiburcio Millán Lópe</t>
  </si>
  <si>
    <t>Liga Danilo Calderón de Rincón Largo</t>
  </si>
  <si>
    <t>Liga de Baseball Ariel Acosta</t>
  </si>
  <si>
    <t>Liga de Baseball Fausto López</t>
  </si>
  <si>
    <t>Liga de Béisbol Carlos Hernández</t>
  </si>
  <si>
    <t>Liga de Beisbol Natera</t>
  </si>
  <si>
    <t>Liga Deportiva Epi Guerrero</t>
  </si>
  <si>
    <t>Liga Deportiva Hector Delgado</t>
  </si>
  <si>
    <t>Liga Deportiva Los Reales de La</t>
  </si>
  <si>
    <t>Liga Deportiva Mayi</t>
  </si>
  <si>
    <t>Liga Deportiva Nuñez</t>
  </si>
  <si>
    <t>Liga Deportiva Steven</t>
  </si>
  <si>
    <t>Liga Estrella de las Caobas</t>
  </si>
  <si>
    <t>Liga Menor Gari</t>
  </si>
  <si>
    <t>Liga Pedro Joel</t>
  </si>
  <si>
    <t>Liga Puchi Robert</t>
  </si>
  <si>
    <t>mercaderes de la Zona Universitaria</t>
  </si>
  <si>
    <t>Mimisterio De Educacion</t>
  </si>
  <si>
    <t>Ministerio de la Mujer</t>
  </si>
  <si>
    <t>Ministerio de Turismo</t>
  </si>
  <si>
    <t>Nestle Dominicana</t>
  </si>
  <si>
    <t>Oportunidad 14/24, Escuela Vocacional de Míches</t>
  </si>
  <si>
    <t>Parroquia San Antonio de Padua</t>
  </si>
  <si>
    <t>Pastoral Internacional para el conocimiento y la salud del pais</t>
  </si>
  <si>
    <t>Policia Nacional</t>
  </si>
  <si>
    <t>Polideportivo Max Simón</t>
  </si>
  <si>
    <t>Primera Brigada de Infanteria del Ejercito Nacional RD</t>
  </si>
  <si>
    <t>Programa “La Entrevista con Manuel Acevedo” Canal 25</t>
  </si>
  <si>
    <t>Programa “Lo Mejor de Facenda” – Canal 42</t>
  </si>
  <si>
    <t>Programa “Orientaciones Diversas” - Santiago TV Canal 36</t>
  </si>
  <si>
    <t>Programa LAS NOCHES CON BÉLGICA</t>
  </si>
  <si>
    <t>Programa Manny Solano</t>
  </si>
  <si>
    <t>Programa Superate</t>
  </si>
  <si>
    <t>Salón de sesiones del Consejo municipal de El Seibo</t>
  </si>
  <si>
    <t>Universidad Abierta para Adultos (UAPA)</t>
  </si>
  <si>
    <t>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</si>
</sst>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5" fillId="0" borderId="0" xfId="4" applyFont="1"/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1" fillId="2" borderId="3" xfId="6" applyBorder="1"/>
    <xf numFmtId="0" fontId="1" fillId="2" borderId="4" xfId="6" applyBorder="1"/>
    <xf numFmtId="0" fontId="1" fillId="2" borderId="5" xfId="6" applyBorder="1"/>
    <xf numFmtId="0" fontId="1" fillId="2" borderId="9" xfId="6" applyBorder="1"/>
    <xf numFmtId="0" fontId="1" fillId="2" borderId="8" xfId="6" applyBorder="1"/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 vertical="center"/>
    </xf>
    <xf numFmtId="3" fontId="1" fillId="0" borderId="0" xfId="6" applyNumberFormat="1" applyFont="1" applyFill="1" applyBorder="1" applyAlignment="1">
      <alignment horizontal="center"/>
    </xf>
    <xf numFmtId="3" fontId="1" fillId="0" borderId="0" xfId="6" applyNumberFormat="1" applyFont="1" applyFill="1" applyBorder="1" applyAlignment="1">
      <alignment horizontal="center" vertical="center"/>
    </xf>
    <xf numFmtId="3" fontId="1" fillId="0" borderId="0" xfId="6" applyNumberFormat="1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 vertical="center" wrapText="1"/>
    </xf>
    <xf numFmtId="3" fontId="1" fillId="0" borderId="0" xfId="6" applyNumberFormat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1" fillId="0" borderId="0" xfId="6" applyFont="1" applyFill="1" applyBorder="1"/>
    <xf numFmtId="0" fontId="2" fillId="0" borderId="0" xfId="5" applyFont="1" applyFill="1" applyBorder="1" applyAlignment="1">
      <alignment horizontal="center"/>
    </xf>
    <xf numFmtId="17" fontId="2" fillId="0" borderId="0" xfId="1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3" fontId="3" fillId="0" borderId="0" xfId="5" applyNumberFormat="1" applyFont="1" applyFill="1" applyBorder="1" applyAlignment="1">
      <alignment horizontal="center"/>
    </xf>
  </cellXfs>
  <cellStyles count="7">
    <cellStyle name="20% - Énfasis4" xfId="6" builtinId="42"/>
    <cellStyle name="Normal" xfId="0" builtinId="0"/>
    <cellStyle name="Normal 2" xfId="5" xr:uid="{2E883C8A-4094-469B-8475-3FB98A104129}"/>
    <cellStyle name="Normal 3" xfId="3" xr:uid="{F4F4F297-CCCE-4089-9FC6-0016710E48D5}"/>
    <cellStyle name="Normal 4" xfId="2" xr:uid="{F05D5B8A-764C-4231-8DB1-ECCEF886C627}"/>
    <cellStyle name="Normal 5" xfId="1" xr:uid="{0071D5E0-01FC-40D7-A11C-E2FD8D400D18}"/>
    <cellStyle name="Normal 6" xfId="4" xr:uid="{C8704021-698F-4E72-997A-78FE47DCAF7B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1:S134"/>
  <sheetViews>
    <sheetView showGridLines="0" tabSelected="1" topLeftCell="A52" zoomScale="90" zoomScaleNormal="90" zoomScalePageLayoutView="90" workbookViewId="0">
      <selection activeCell="B2" sqref="B2:L2"/>
    </sheetView>
  </sheetViews>
  <sheetFormatPr baseColWidth="10" defaultRowHeight="15" x14ac:dyDescent="0.25"/>
  <cols>
    <col min="2" max="2" width="21.5703125" customWidth="1"/>
    <col min="3" max="3" width="11.28515625" customWidth="1"/>
    <col min="4" max="4" width="6.7109375" bestFit="1" customWidth="1"/>
    <col min="5" max="5" width="10.140625" customWidth="1"/>
    <col min="6" max="6" width="13.5703125" customWidth="1"/>
    <col min="7" max="7" width="11" customWidth="1"/>
    <col min="8" max="8" width="9.5703125" customWidth="1"/>
    <col min="9" max="9" width="8.7109375" customWidth="1"/>
    <col min="10" max="10" width="7.28515625" customWidth="1"/>
    <col min="11" max="11" width="8.42578125" customWidth="1"/>
    <col min="12" max="12" width="7.42578125" bestFit="1" customWidth="1"/>
  </cols>
  <sheetData>
    <row r="1" spans="1:19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9" ht="15.75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9" ht="15" customHeight="1" x14ac:dyDescent="0.25">
      <c r="A3" s="13"/>
      <c r="B3" s="15" t="s">
        <v>44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9" x14ac:dyDescent="0.25">
      <c r="A4" s="13"/>
      <c r="B4" s="15" t="s">
        <v>74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9" x14ac:dyDescent="0.25">
      <c r="A5" s="13"/>
      <c r="B5" s="16" t="s">
        <v>1</v>
      </c>
      <c r="C5" s="17" t="s">
        <v>2</v>
      </c>
      <c r="D5" s="17"/>
      <c r="E5" s="17"/>
      <c r="F5" s="17"/>
      <c r="G5" s="17" t="s">
        <v>3</v>
      </c>
      <c r="H5" s="17"/>
      <c r="I5" s="17"/>
      <c r="J5" s="17"/>
      <c r="K5" s="17"/>
      <c r="L5" s="18" t="s">
        <v>4</v>
      </c>
    </row>
    <row r="6" spans="1:19" x14ac:dyDescent="0.25">
      <c r="A6" s="13"/>
      <c r="B6" s="16"/>
      <c r="C6" s="19" t="s">
        <v>5</v>
      </c>
      <c r="D6" s="19" t="s">
        <v>6</v>
      </c>
      <c r="E6" s="19" t="s">
        <v>7</v>
      </c>
      <c r="F6" s="19" t="s">
        <v>8</v>
      </c>
      <c r="G6" s="20" t="s">
        <v>51</v>
      </c>
      <c r="H6" s="20" t="s">
        <v>52</v>
      </c>
      <c r="I6" s="19" t="s">
        <v>9</v>
      </c>
      <c r="J6" s="20" t="s">
        <v>53</v>
      </c>
      <c r="K6" s="20" t="s">
        <v>50</v>
      </c>
      <c r="L6" s="18"/>
    </row>
    <row r="7" spans="1:19" x14ac:dyDescent="0.25">
      <c r="A7" s="13"/>
      <c r="B7" s="16"/>
      <c r="C7" s="19" t="s">
        <v>10</v>
      </c>
      <c r="D7" s="19" t="s">
        <v>10</v>
      </c>
      <c r="E7" s="19" t="s">
        <v>10</v>
      </c>
      <c r="F7" s="19" t="s">
        <v>10</v>
      </c>
      <c r="G7" s="19" t="s">
        <v>10</v>
      </c>
      <c r="H7" s="19" t="s">
        <v>10</v>
      </c>
      <c r="I7" s="19" t="s">
        <v>10</v>
      </c>
      <c r="J7" s="19" t="s">
        <v>10</v>
      </c>
      <c r="K7" s="19" t="s">
        <v>10</v>
      </c>
      <c r="L7" s="19" t="s">
        <v>10</v>
      </c>
    </row>
    <row r="8" spans="1:19" x14ac:dyDescent="0.25">
      <c r="A8" s="13"/>
      <c r="B8" s="21" t="s">
        <v>71</v>
      </c>
      <c r="C8" s="22">
        <v>10</v>
      </c>
      <c r="D8" s="22">
        <v>9</v>
      </c>
      <c r="E8" s="22">
        <v>8</v>
      </c>
      <c r="F8" s="22">
        <v>20</v>
      </c>
      <c r="G8" s="22">
        <v>10</v>
      </c>
      <c r="H8" s="22">
        <v>8</v>
      </c>
      <c r="I8" s="22">
        <v>0</v>
      </c>
      <c r="J8" s="22">
        <v>11</v>
      </c>
      <c r="K8" s="22">
        <v>1</v>
      </c>
      <c r="L8" s="23">
        <f>C8+D8+E8+F8+G8+H8+I8+J8+K8</f>
        <v>77</v>
      </c>
    </row>
    <row r="9" spans="1:19" x14ac:dyDescent="0.25">
      <c r="A9" s="13"/>
      <c r="B9" s="21" t="s">
        <v>72</v>
      </c>
      <c r="C9" s="22">
        <v>4</v>
      </c>
      <c r="D9" s="22">
        <v>5</v>
      </c>
      <c r="E9" s="22">
        <v>18</v>
      </c>
      <c r="F9" s="22">
        <v>24</v>
      </c>
      <c r="G9" s="22">
        <v>5</v>
      </c>
      <c r="H9" s="22">
        <v>2</v>
      </c>
      <c r="I9" s="22">
        <v>0</v>
      </c>
      <c r="J9" s="22">
        <v>8</v>
      </c>
      <c r="K9" s="22">
        <v>0</v>
      </c>
      <c r="L9" s="23">
        <f>C9+D9+E9+F9+G9+H9+I9+J9+K9</f>
        <v>66</v>
      </c>
    </row>
    <row r="10" spans="1:19" x14ac:dyDescent="0.25">
      <c r="A10" s="13"/>
      <c r="B10" s="21" t="s">
        <v>73</v>
      </c>
      <c r="C10" s="22">
        <v>4</v>
      </c>
      <c r="D10" s="22">
        <v>13</v>
      </c>
      <c r="E10" s="22">
        <v>11</v>
      </c>
      <c r="F10" s="22">
        <v>11</v>
      </c>
      <c r="G10" s="22">
        <v>11</v>
      </c>
      <c r="H10" s="22">
        <v>8</v>
      </c>
      <c r="I10" s="22">
        <v>0</v>
      </c>
      <c r="J10" s="22">
        <v>14</v>
      </c>
      <c r="K10" s="22">
        <v>0</v>
      </c>
      <c r="L10" s="23">
        <f>C10+D10+E10+F10+G10+H10+I10+J10+K10</f>
        <v>72</v>
      </c>
    </row>
    <row r="11" spans="1:19" x14ac:dyDescent="0.25">
      <c r="A11" s="13"/>
      <c r="B11" s="24" t="s">
        <v>4</v>
      </c>
      <c r="C11" s="25">
        <f t="shared" ref="C11:L11" si="0">SUM(C8:C10)</f>
        <v>18</v>
      </c>
      <c r="D11" s="25">
        <f t="shared" si="0"/>
        <v>27</v>
      </c>
      <c r="E11" s="25">
        <f t="shared" si="0"/>
        <v>37</v>
      </c>
      <c r="F11" s="25">
        <f t="shared" si="0"/>
        <v>55</v>
      </c>
      <c r="G11" s="25">
        <f t="shared" si="0"/>
        <v>26</v>
      </c>
      <c r="H11" s="25">
        <f t="shared" si="0"/>
        <v>18</v>
      </c>
      <c r="I11" s="25">
        <f t="shared" si="0"/>
        <v>0</v>
      </c>
      <c r="J11" s="25">
        <f t="shared" si="0"/>
        <v>33</v>
      </c>
      <c r="K11" s="25">
        <f t="shared" si="0"/>
        <v>1</v>
      </c>
      <c r="L11" s="19">
        <f t="shared" si="0"/>
        <v>215</v>
      </c>
    </row>
    <row r="12" spans="1:19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9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9" ht="15.75" x14ac:dyDescent="0.25">
      <c r="A14" s="13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S14" t="s">
        <v>173</v>
      </c>
    </row>
    <row r="15" spans="1:19" x14ac:dyDescent="0.25">
      <c r="A15" s="13"/>
      <c r="B15" s="27" t="s">
        <v>11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9" x14ac:dyDescent="0.25">
      <c r="A16" s="13"/>
      <c r="B16" s="15" t="s">
        <v>74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25">
      <c r="A17" s="13"/>
      <c r="B17" s="16" t="s">
        <v>1</v>
      </c>
      <c r="C17" s="28" t="s">
        <v>2</v>
      </c>
      <c r="D17" s="28"/>
      <c r="E17" s="28"/>
      <c r="F17" s="28"/>
      <c r="G17" s="28" t="s">
        <v>3</v>
      </c>
      <c r="H17" s="28"/>
      <c r="I17" s="28"/>
      <c r="J17" s="28"/>
      <c r="K17" s="28"/>
      <c r="L17" s="16" t="s">
        <v>4</v>
      </c>
    </row>
    <row r="18" spans="1:12" x14ac:dyDescent="0.25">
      <c r="A18" s="13"/>
      <c r="B18" s="16"/>
      <c r="C18" s="20" t="s">
        <v>5</v>
      </c>
      <c r="D18" s="20" t="s">
        <v>6</v>
      </c>
      <c r="E18" s="20" t="s">
        <v>7</v>
      </c>
      <c r="F18" s="20" t="s">
        <v>8</v>
      </c>
      <c r="G18" s="20" t="s">
        <v>51</v>
      </c>
      <c r="H18" s="20" t="s">
        <v>52</v>
      </c>
      <c r="I18" s="20" t="s">
        <v>9</v>
      </c>
      <c r="J18" s="20" t="s">
        <v>53</v>
      </c>
      <c r="K18" s="20" t="s">
        <v>50</v>
      </c>
      <c r="L18" s="16"/>
    </row>
    <row r="19" spans="1:12" x14ac:dyDescent="0.25">
      <c r="A19" s="13"/>
      <c r="B19" s="16"/>
      <c r="C19" s="19" t="s">
        <v>10</v>
      </c>
      <c r="D19" s="19" t="s">
        <v>10</v>
      </c>
      <c r="E19" s="19" t="s">
        <v>10</v>
      </c>
      <c r="F19" s="19" t="s">
        <v>10</v>
      </c>
      <c r="G19" s="19" t="s">
        <v>10</v>
      </c>
      <c r="H19" s="19" t="s">
        <v>10</v>
      </c>
      <c r="I19" s="19" t="s">
        <v>10</v>
      </c>
      <c r="J19" s="19" t="s">
        <v>10</v>
      </c>
      <c r="K19" s="19" t="s">
        <v>10</v>
      </c>
      <c r="L19" s="19" t="s">
        <v>10</v>
      </c>
    </row>
    <row r="20" spans="1:12" x14ac:dyDescent="0.25">
      <c r="A20" s="13"/>
      <c r="B20" s="21" t="s">
        <v>71</v>
      </c>
      <c r="C20" s="22">
        <f>131+114</f>
        <v>245</v>
      </c>
      <c r="D20" s="22">
        <f>171+114</f>
        <v>285</v>
      </c>
      <c r="E20" s="22">
        <f>64+164</f>
        <v>228</v>
      </c>
      <c r="F20" s="22">
        <f>385+688</f>
        <v>1073</v>
      </c>
      <c r="G20" s="22">
        <f>57+133</f>
        <v>190</v>
      </c>
      <c r="H20" s="22">
        <f>126+134</f>
        <v>260</v>
      </c>
      <c r="I20" s="22">
        <v>0</v>
      </c>
      <c r="J20" s="22">
        <f>250+257</f>
        <v>507</v>
      </c>
      <c r="K20" s="22">
        <f>4+30</f>
        <v>34</v>
      </c>
      <c r="L20" s="23">
        <f>C20+D20+E20+F20+G20+H20+I20+J20+K20</f>
        <v>2822</v>
      </c>
    </row>
    <row r="21" spans="1:12" x14ac:dyDescent="0.25">
      <c r="A21" s="13"/>
      <c r="B21" s="21" t="s">
        <v>72</v>
      </c>
      <c r="C21" s="22">
        <f>73+28</f>
        <v>101</v>
      </c>
      <c r="D21" s="22">
        <f>105+57</f>
        <v>162</v>
      </c>
      <c r="E21" s="22">
        <f>192+324</f>
        <v>516</v>
      </c>
      <c r="F21" s="22">
        <f>470+778</f>
        <v>1248</v>
      </c>
      <c r="G21" s="22">
        <f>10+113</f>
        <v>123</v>
      </c>
      <c r="H21" s="22">
        <f>8+20</f>
        <v>28</v>
      </c>
      <c r="I21" s="22">
        <v>0</v>
      </c>
      <c r="J21" s="22">
        <f>84+260</f>
        <v>344</v>
      </c>
      <c r="K21" s="22">
        <v>0</v>
      </c>
      <c r="L21" s="23">
        <f>C21+D21+E21+F21+G21+H21+I21+J21+K21</f>
        <v>2522</v>
      </c>
    </row>
    <row r="22" spans="1:12" x14ac:dyDescent="0.25">
      <c r="A22" s="13"/>
      <c r="B22" s="21" t="s">
        <v>73</v>
      </c>
      <c r="C22" s="22">
        <f>35+107</f>
        <v>142</v>
      </c>
      <c r="D22" s="22">
        <f>224+250</f>
        <v>474</v>
      </c>
      <c r="E22" s="22">
        <f>168+98</f>
        <v>266</v>
      </c>
      <c r="F22" s="22">
        <f>28+246</f>
        <v>274</v>
      </c>
      <c r="G22" s="22">
        <f>5108+4308</f>
        <v>9416</v>
      </c>
      <c r="H22" s="22">
        <f>79+113</f>
        <v>192</v>
      </c>
      <c r="I22" s="22">
        <v>0</v>
      </c>
      <c r="J22" s="22">
        <f>272+182</f>
        <v>454</v>
      </c>
      <c r="K22" s="22">
        <v>0</v>
      </c>
      <c r="L22" s="23">
        <f>C22+D22+E22+F22+G22+H22+I22+J22+K22</f>
        <v>11218</v>
      </c>
    </row>
    <row r="23" spans="1:12" x14ac:dyDescent="0.25">
      <c r="A23" s="13"/>
      <c r="B23" s="24" t="s">
        <v>4</v>
      </c>
      <c r="C23" s="25">
        <f>SUM(C20:C22)</f>
        <v>488</v>
      </c>
      <c r="D23" s="25">
        <f>SUM(D20:D22)</f>
        <v>921</v>
      </c>
      <c r="E23" s="25">
        <f>SUM(E20:E22)</f>
        <v>1010</v>
      </c>
      <c r="F23" s="25">
        <f>SUM(F20:F22)</f>
        <v>2595</v>
      </c>
      <c r="G23" s="25">
        <f>SUM(G20:G22)</f>
        <v>9729</v>
      </c>
      <c r="H23" s="25">
        <f t="shared" ref="H23:L23" si="1">SUM(H20:H22)</f>
        <v>480</v>
      </c>
      <c r="I23" s="25">
        <f t="shared" si="1"/>
        <v>0</v>
      </c>
      <c r="J23" s="25">
        <f t="shared" si="1"/>
        <v>1305</v>
      </c>
      <c r="K23" s="25">
        <f t="shared" si="1"/>
        <v>34</v>
      </c>
      <c r="L23" s="19">
        <f t="shared" si="1"/>
        <v>16562</v>
      </c>
    </row>
    <row r="24" spans="1:12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5.75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x14ac:dyDescent="0.25">
      <c r="A27" s="13"/>
      <c r="B27" s="29" t="s">
        <v>48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13"/>
      <c r="B28" s="15" t="s">
        <v>74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5">
      <c r="A29" s="13"/>
      <c r="B29" s="16" t="s">
        <v>1</v>
      </c>
      <c r="C29" s="28" t="s">
        <v>47</v>
      </c>
      <c r="D29" s="28"/>
      <c r="E29" s="28"/>
      <c r="F29" s="28"/>
      <c r="G29" s="30"/>
      <c r="H29" s="28"/>
      <c r="I29" s="28"/>
      <c r="J29" s="28"/>
      <c r="K29" s="28"/>
      <c r="L29" s="16" t="s">
        <v>4</v>
      </c>
    </row>
    <row r="30" spans="1:12" x14ac:dyDescent="0.25">
      <c r="A30" s="13"/>
      <c r="B30" s="16"/>
      <c r="C30" s="20" t="s">
        <v>5</v>
      </c>
      <c r="D30" s="20" t="s">
        <v>6</v>
      </c>
      <c r="E30" s="20" t="s">
        <v>7</v>
      </c>
      <c r="F30" s="20" t="s">
        <v>8</v>
      </c>
      <c r="G30" s="20" t="s">
        <v>51</v>
      </c>
      <c r="H30" s="20" t="s">
        <v>52</v>
      </c>
      <c r="I30" s="20" t="s">
        <v>9</v>
      </c>
      <c r="J30" s="20" t="s">
        <v>53</v>
      </c>
      <c r="K30" s="20" t="s">
        <v>50</v>
      </c>
      <c r="L30" s="16"/>
    </row>
    <row r="31" spans="1:12" x14ac:dyDescent="0.25">
      <c r="A31" s="13"/>
      <c r="B31" s="16"/>
      <c r="C31" s="19" t="s">
        <v>10</v>
      </c>
      <c r="D31" s="19" t="s">
        <v>10</v>
      </c>
      <c r="E31" s="19" t="s">
        <v>10</v>
      </c>
      <c r="F31" s="19" t="s">
        <v>10</v>
      </c>
      <c r="G31" s="19" t="s">
        <v>10</v>
      </c>
      <c r="H31" s="19" t="s">
        <v>10</v>
      </c>
      <c r="I31" s="19" t="s">
        <v>10</v>
      </c>
      <c r="J31" s="19" t="s">
        <v>10</v>
      </c>
      <c r="K31" s="19" t="s">
        <v>10</v>
      </c>
      <c r="L31" s="19" t="s">
        <v>10</v>
      </c>
    </row>
    <row r="32" spans="1:12" x14ac:dyDescent="0.25">
      <c r="A32" s="13"/>
      <c r="B32" s="21" t="s">
        <v>71</v>
      </c>
      <c r="C32" s="22">
        <v>1</v>
      </c>
      <c r="D32" s="22">
        <v>7</v>
      </c>
      <c r="E32" s="22">
        <v>6</v>
      </c>
      <c r="F32" s="22">
        <v>11</v>
      </c>
      <c r="G32" s="22">
        <v>8</v>
      </c>
      <c r="H32" s="22">
        <v>7</v>
      </c>
      <c r="I32" s="22">
        <v>0</v>
      </c>
      <c r="J32" s="22">
        <v>8</v>
      </c>
      <c r="K32" s="22">
        <v>1</v>
      </c>
      <c r="L32" s="23">
        <f>C32+D32+E32+F32+G32+H32+I32+J32+K32</f>
        <v>49</v>
      </c>
    </row>
    <row r="33" spans="1:12" x14ac:dyDescent="0.25">
      <c r="A33" s="13"/>
      <c r="B33" s="21" t="s">
        <v>72</v>
      </c>
      <c r="C33" s="22">
        <v>2</v>
      </c>
      <c r="D33" s="22">
        <v>5</v>
      </c>
      <c r="E33" s="22">
        <v>11</v>
      </c>
      <c r="F33" s="22">
        <v>6</v>
      </c>
      <c r="G33" s="22">
        <v>5</v>
      </c>
      <c r="H33" s="22">
        <v>2</v>
      </c>
      <c r="I33" s="22">
        <v>0</v>
      </c>
      <c r="J33" s="22">
        <v>5</v>
      </c>
      <c r="K33" s="22">
        <v>0</v>
      </c>
      <c r="L33" s="23">
        <f>C33+D33+E33+F33+G33+H33+I33+J33+K33</f>
        <v>36</v>
      </c>
    </row>
    <row r="34" spans="1:12" x14ac:dyDescent="0.25">
      <c r="A34" s="13"/>
      <c r="B34" s="21" t="s">
        <v>73</v>
      </c>
      <c r="C34" s="22">
        <v>1</v>
      </c>
      <c r="D34" s="22">
        <v>8</v>
      </c>
      <c r="E34" s="22">
        <v>8</v>
      </c>
      <c r="F34" s="22">
        <v>8</v>
      </c>
      <c r="G34" s="22">
        <v>10</v>
      </c>
      <c r="H34" s="22">
        <v>5</v>
      </c>
      <c r="I34" s="22">
        <v>0</v>
      </c>
      <c r="J34" s="22">
        <v>8</v>
      </c>
      <c r="K34" s="22">
        <v>0</v>
      </c>
      <c r="L34" s="23">
        <f>C34+D34+E34+F34+G34+H34+I34+J34+K34</f>
        <v>48</v>
      </c>
    </row>
    <row r="35" spans="1:12" x14ac:dyDescent="0.25">
      <c r="A35" s="13"/>
      <c r="B35" s="20" t="s">
        <v>4</v>
      </c>
      <c r="C35" s="19">
        <f t="shared" ref="C35:L35" si="2">SUM(C32:C34)</f>
        <v>4</v>
      </c>
      <c r="D35" s="19">
        <f t="shared" si="2"/>
        <v>20</v>
      </c>
      <c r="E35" s="19">
        <f t="shared" si="2"/>
        <v>25</v>
      </c>
      <c r="F35" s="19">
        <f t="shared" si="2"/>
        <v>25</v>
      </c>
      <c r="G35" s="19">
        <f t="shared" si="2"/>
        <v>23</v>
      </c>
      <c r="H35" s="19">
        <f t="shared" si="2"/>
        <v>14</v>
      </c>
      <c r="I35" s="19">
        <f t="shared" si="2"/>
        <v>0</v>
      </c>
      <c r="J35" s="19">
        <f t="shared" si="2"/>
        <v>21</v>
      </c>
      <c r="K35" s="25">
        <f t="shared" si="2"/>
        <v>1</v>
      </c>
      <c r="L35" s="19">
        <f t="shared" si="2"/>
        <v>133</v>
      </c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ht="15.75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3"/>
      <c r="B40" s="31" t="s">
        <v>49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x14ac:dyDescent="0.25">
      <c r="A41" s="13"/>
      <c r="B41" s="32" t="s">
        <v>74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A42" s="13"/>
      <c r="B42" s="16" t="s">
        <v>12</v>
      </c>
      <c r="C42" s="28" t="s">
        <v>47</v>
      </c>
      <c r="D42" s="28"/>
      <c r="E42" s="28"/>
      <c r="F42" s="28"/>
      <c r="G42" s="28" t="s">
        <v>3</v>
      </c>
      <c r="H42" s="28"/>
      <c r="I42" s="28"/>
      <c r="J42" s="28"/>
      <c r="K42" s="28"/>
      <c r="L42" s="16" t="s">
        <v>4</v>
      </c>
    </row>
    <row r="43" spans="1:12" x14ac:dyDescent="0.25">
      <c r="A43" s="13"/>
      <c r="B43" s="16"/>
      <c r="C43" s="20" t="s">
        <v>5</v>
      </c>
      <c r="D43" s="20" t="s">
        <v>6</v>
      </c>
      <c r="E43" s="20" t="s">
        <v>7</v>
      </c>
      <c r="F43" s="20" t="s">
        <v>8</v>
      </c>
      <c r="G43" s="20" t="s">
        <v>51</v>
      </c>
      <c r="H43" s="20" t="s">
        <v>52</v>
      </c>
      <c r="I43" s="20" t="s">
        <v>9</v>
      </c>
      <c r="J43" s="20" t="s">
        <v>53</v>
      </c>
      <c r="K43" s="20" t="s">
        <v>50</v>
      </c>
      <c r="L43" s="16"/>
    </row>
    <row r="44" spans="1:12" x14ac:dyDescent="0.25">
      <c r="A44" s="13"/>
      <c r="B44" s="16"/>
      <c r="C44" s="19" t="s">
        <v>10</v>
      </c>
      <c r="D44" s="19" t="s">
        <v>10</v>
      </c>
      <c r="E44" s="19" t="s">
        <v>10</v>
      </c>
      <c r="F44" s="19" t="s">
        <v>10</v>
      </c>
      <c r="G44" s="19" t="s">
        <v>10</v>
      </c>
      <c r="H44" s="19" t="s">
        <v>10</v>
      </c>
      <c r="I44" s="19" t="s">
        <v>10</v>
      </c>
      <c r="J44" s="19" t="s">
        <v>10</v>
      </c>
      <c r="K44" s="19" t="s">
        <v>10</v>
      </c>
      <c r="L44" s="19" t="s">
        <v>10</v>
      </c>
    </row>
    <row r="45" spans="1:12" x14ac:dyDescent="0.25">
      <c r="A45" s="13"/>
      <c r="B45" s="33" t="s">
        <v>13</v>
      </c>
      <c r="C45" s="34">
        <v>0</v>
      </c>
      <c r="D45" s="35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6">
        <f>C45+D45+E45+F45+G45+H45+I45+J45+K45</f>
        <v>0</v>
      </c>
    </row>
    <row r="46" spans="1:12" x14ac:dyDescent="0.25">
      <c r="A46" s="13"/>
      <c r="B46" s="33" t="s">
        <v>14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8</v>
      </c>
      <c r="I46" s="34">
        <v>0</v>
      </c>
      <c r="J46" s="34">
        <v>0</v>
      </c>
      <c r="K46" s="34">
        <v>0</v>
      </c>
      <c r="L46" s="36">
        <f>C46+D46+E46+F46+G46+H46+I46+J46+K46</f>
        <v>8</v>
      </c>
    </row>
    <row r="47" spans="1:12" x14ac:dyDescent="0.25">
      <c r="A47" s="13"/>
      <c r="B47" s="33" t="s">
        <v>15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9</v>
      </c>
      <c r="I47" s="34">
        <v>0</v>
      </c>
      <c r="J47" s="34">
        <v>0</v>
      </c>
      <c r="K47" s="34">
        <v>0</v>
      </c>
      <c r="L47" s="36">
        <f>C47+D47+E47+F47+G47+H47+I47+J47+K47</f>
        <v>9</v>
      </c>
    </row>
    <row r="48" spans="1:12" x14ac:dyDescent="0.25">
      <c r="A48" s="13"/>
      <c r="B48" s="33" t="s">
        <v>45</v>
      </c>
      <c r="C48" s="34">
        <v>18</v>
      </c>
      <c r="D48" s="34">
        <v>26</v>
      </c>
      <c r="E48" s="34">
        <v>37</v>
      </c>
      <c r="F48" s="34">
        <v>51</v>
      </c>
      <c r="G48" s="34">
        <v>0</v>
      </c>
      <c r="H48" s="34">
        <v>0</v>
      </c>
      <c r="I48" s="34">
        <v>0</v>
      </c>
      <c r="J48" s="34">
        <v>0</v>
      </c>
      <c r="K48" s="34">
        <v>1</v>
      </c>
      <c r="L48" s="36">
        <f>C48+D48+E48+F48+G48+H48+I48+J48+K48</f>
        <v>133</v>
      </c>
    </row>
    <row r="49" spans="1:12" x14ac:dyDescent="0.25">
      <c r="A49" s="13"/>
      <c r="B49" s="33" t="s">
        <v>16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6">
        <f>C49+D49+E49+F49+G49+H49+I49+J49+K49</f>
        <v>0</v>
      </c>
    </row>
    <row r="50" spans="1:12" x14ac:dyDescent="0.25">
      <c r="A50" s="13"/>
      <c r="B50" s="33" t="s">
        <v>17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6">
        <f>C50+D50+E50+F50+G50+H50+I50+J50+K50</f>
        <v>0</v>
      </c>
    </row>
    <row r="51" spans="1:12" x14ac:dyDescent="0.25">
      <c r="A51" s="13"/>
      <c r="B51" s="33" t="s">
        <v>19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3</v>
      </c>
      <c r="K51" s="34">
        <v>0</v>
      </c>
      <c r="L51" s="36">
        <f>C51+D51+E51+F51+G51+H51+I51+J51+K51</f>
        <v>3</v>
      </c>
    </row>
    <row r="52" spans="1:12" x14ac:dyDescent="0.25">
      <c r="A52" s="13"/>
      <c r="B52" s="33" t="s">
        <v>18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6">
        <f>C52+D52+E52+F52+G52+H52+I52+J52+K52</f>
        <v>0</v>
      </c>
    </row>
    <row r="53" spans="1:12" x14ac:dyDescent="0.25">
      <c r="A53" s="13"/>
      <c r="B53" s="33" t="s">
        <v>20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6">
        <f>C53+D53+E53+F53+G53+H53+I53+J53+K53</f>
        <v>0</v>
      </c>
    </row>
    <row r="54" spans="1:12" x14ac:dyDescent="0.25">
      <c r="A54" s="13"/>
      <c r="B54" s="33" t="s">
        <v>42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1</v>
      </c>
      <c r="K54" s="34">
        <v>0</v>
      </c>
      <c r="L54" s="36">
        <f>C54+D54+E54+F54+G54+H54+I54+J54+K54</f>
        <v>1</v>
      </c>
    </row>
    <row r="55" spans="1:12" x14ac:dyDescent="0.25">
      <c r="A55" s="13"/>
      <c r="B55" s="33" t="s">
        <v>25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6">
        <f>C55+D55+E55+F55+G55+H55+I55+J55+K55</f>
        <v>0</v>
      </c>
    </row>
    <row r="56" spans="1:12" x14ac:dyDescent="0.25">
      <c r="A56" s="13"/>
      <c r="B56" s="33" t="s">
        <v>21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1</v>
      </c>
      <c r="I56" s="34">
        <v>0</v>
      </c>
      <c r="J56" s="34">
        <v>0</v>
      </c>
      <c r="K56" s="34">
        <v>0</v>
      </c>
      <c r="L56" s="36">
        <f>C56+D56+E56+F56+G56+H56+I56+J56+K56</f>
        <v>1</v>
      </c>
    </row>
    <row r="57" spans="1:12" x14ac:dyDescent="0.25">
      <c r="A57" s="13"/>
      <c r="B57" s="33" t="s">
        <v>22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4</v>
      </c>
      <c r="K57" s="34">
        <v>0</v>
      </c>
      <c r="L57" s="36">
        <f>C57+D57+E57+F57+G57+H57+I57+J57+K57</f>
        <v>4</v>
      </c>
    </row>
    <row r="58" spans="1:12" x14ac:dyDescent="0.25">
      <c r="A58" s="13"/>
      <c r="B58" s="33" t="s">
        <v>23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20</v>
      </c>
      <c r="K58" s="34">
        <v>0</v>
      </c>
      <c r="L58" s="36">
        <f>C58+D58+E58+F58+G58+H58+I58+J58+K58</f>
        <v>20</v>
      </c>
    </row>
    <row r="59" spans="1:12" x14ac:dyDescent="0.25">
      <c r="A59" s="13"/>
      <c r="B59" s="33" t="s">
        <v>24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6">
        <f>C59+D59+E59+F59+G59+H59+I59+J59+K59</f>
        <v>0</v>
      </c>
    </row>
    <row r="60" spans="1:12" x14ac:dyDescent="0.25">
      <c r="A60" s="13"/>
      <c r="B60" s="33" t="s">
        <v>26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6">
        <f>C60+D60+E60+F60+G60+H60+I60+J60+K60</f>
        <v>0</v>
      </c>
    </row>
    <row r="61" spans="1:12" x14ac:dyDescent="0.25">
      <c r="A61" s="13"/>
      <c r="B61" s="33" t="s">
        <v>40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6">
        <f>C61+D61+E61+F61+G61+H61+I61+J61+K61</f>
        <v>0</v>
      </c>
    </row>
    <row r="62" spans="1:12" x14ac:dyDescent="0.25">
      <c r="A62" s="13"/>
      <c r="B62" s="33" t="s">
        <v>27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6">
        <f>C62+D62+E62+F62+G62+H62+I62+J62+K62</f>
        <v>0</v>
      </c>
    </row>
    <row r="63" spans="1:12" x14ac:dyDescent="0.25">
      <c r="A63" s="13"/>
      <c r="B63" s="33" t="s">
        <v>41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6">
        <f>C63+D63+E63+F63+G63+H63+I63+J63+K63</f>
        <v>0</v>
      </c>
    </row>
    <row r="64" spans="1:12" x14ac:dyDescent="0.25">
      <c r="A64" s="13"/>
      <c r="B64" s="33" t="s">
        <v>28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6">
        <f>C64+D64+E64+F64+G64+H64+I64+J64+K64</f>
        <v>0</v>
      </c>
    </row>
    <row r="65" spans="1:12" x14ac:dyDescent="0.25">
      <c r="A65" s="13"/>
      <c r="B65" s="33" t="s">
        <v>29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3</v>
      </c>
      <c r="K65" s="34">
        <v>0</v>
      </c>
      <c r="L65" s="36">
        <f>C65+D65+E65+F65+G65+H65+I65+J65+K65</f>
        <v>3</v>
      </c>
    </row>
    <row r="66" spans="1:12" x14ac:dyDescent="0.25">
      <c r="A66" s="13"/>
      <c r="B66" s="33" t="s">
        <v>30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6">
        <f>C66+D66+E66+F66+G66+H66+I66+J66+K66</f>
        <v>0</v>
      </c>
    </row>
    <row r="67" spans="1:12" x14ac:dyDescent="0.25">
      <c r="A67" s="13"/>
      <c r="B67" s="33" t="s">
        <v>31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6">
        <f>C67+D67+E67+F67+G67+H67+I67+J67+K67</f>
        <v>0</v>
      </c>
    </row>
    <row r="68" spans="1:12" x14ac:dyDescent="0.25">
      <c r="A68" s="13"/>
      <c r="B68" s="33" t="s">
        <v>32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6">
        <f>C68+D68+E68+F68+G68+H68+I68+J68+K68</f>
        <v>0</v>
      </c>
    </row>
    <row r="69" spans="1:12" x14ac:dyDescent="0.25">
      <c r="A69" s="13"/>
      <c r="B69" s="33" t="s">
        <v>33</v>
      </c>
      <c r="C69" s="34">
        <v>0</v>
      </c>
      <c r="D69" s="34">
        <v>1</v>
      </c>
      <c r="E69" s="34">
        <v>0</v>
      </c>
      <c r="F69" s="34">
        <v>4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6">
        <f>C69+D69+E69+F69+G69+H69+I69+J69+K69</f>
        <v>5</v>
      </c>
    </row>
    <row r="70" spans="1:12" x14ac:dyDescent="0.25">
      <c r="A70" s="13"/>
      <c r="B70" s="33" t="s">
        <v>43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6">
        <f>C70+D70+E70+F70+G70+H70+I70+J70+K70</f>
        <v>0</v>
      </c>
    </row>
    <row r="71" spans="1:12" x14ac:dyDescent="0.25">
      <c r="A71" s="13"/>
      <c r="B71" s="33" t="s">
        <v>54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6">
        <f>C71+D71+E71+F71+G71+H71+I71+J71+K71</f>
        <v>0</v>
      </c>
    </row>
    <row r="72" spans="1:12" x14ac:dyDescent="0.25">
      <c r="A72" s="13"/>
      <c r="B72" s="33" t="s">
        <v>34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6">
        <f>C72+D72+E72+F72+G72+H72+I72+J72+K72</f>
        <v>0</v>
      </c>
    </row>
    <row r="73" spans="1:12" x14ac:dyDescent="0.25">
      <c r="A73" s="13"/>
      <c r="B73" s="33" t="s">
        <v>35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2</v>
      </c>
      <c r="K73" s="34">
        <v>0</v>
      </c>
      <c r="L73" s="36">
        <f>C73+D73+E73+F73+G73+H73+I73+J73+K73</f>
        <v>2</v>
      </c>
    </row>
    <row r="74" spans="1:12" x14ac:dyDescent="0.25">
      <c r="A74" s="13"/>
      <c r="B74" s="33" t="s">
        <v>36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6">
        <f>C74+D74+E74+F74+G74+H74+I74+J74+K74</f>
        <v>0</v>
      </c>
    </row>
    <row r="75" spans="1:12" x14ac:dyDescent="0.25">
      <c r="A75" s="13"/>
      <c r="B75" s="33" t="s">
        <v>37</v>
      </c>
      <c r="C75" s="34">
        <v>0</v>
      </c>
      <c r="D75" s="34">
        <v>0</v>
      </c>
      <c r="E75" s="34">
        <v>0</v>
      </c>
      <c r="F75" s="34">
        <v>0</v>
      </c>
      <c r="G75" s="34">
        <v>26</v>
      </c>
      <c r="H75" s="34">
        <v>0</v>
      </c>
      <c r="I75" s="34">
        <v>0</v>
      </c>
      <c r="J75" s="34">
        <v>0</v>
      </c>
      <c r="K75" s="34">
        <v>0</v>
      </c>
      <c r="L75" s="36">
        <f>C75+D75+E75+F75+G75+H75+I75+J75+K75</f>
        <v>26</v>
      </c>
    </row>
    <row r="76" spans="1:12" x14ac:dyDescent="0.25">
      <c r="A76" s="13"/>
      <c r="B76" s="33" t="s">
        <v>38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6">
        <f>C76+D76+E76+F76+G76+H76+I76+J76+K76</f>
        <v>0</v>
      </c>
    </row>
    <row r="77" spans="1:12" x14ac:dyDescent="0.25">
      <c r="A77" s="13"/>
      <c r="B77" s="33" t="s">
        <v>39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6">
        <f>C77+D77+E77+F77+G77+H77+I77+J77+K77</f>
        <v>0</v>
      </c>
    </row>
    <row r="78" spans="1:12" x14ac:dyDescent="0.25">
      <c r="A78" s="13"/>
      <c r="B78" s="20" t="s">
        <v>4</v>
      </c>
      <c r="C78" s="20">
        <f t="shared" ref="C78:K78" si="3">SUM(C45:C77)</f>
        <v>18</v>
      </c>
      <c r="D78" s="20">
        <f t="shared" si="3"/>
        <v>27</v>
      </c>
      <c r="E78" s="20">
        <f t="shared" si="3"/>
        <v>37</v>
      </c>
      <c r="F78" s="20">
        <f t="shared" si="3"/>
        <v>55</v>
      </c>
      <c r="G78" s="20">
        <f t="shared" si="3"/>
        <v>26</v>
      </c>
      <c r="H78" s="20">
        <f t="shared" si="3"/>
        <v>18</v>
      </c>
      <c r="I78" s="20">
        <f t="shared" si="3"/>
        <v>0</v>
      </c>
      <c r="J78" s="20">
        <f t="shared" si="3"/>
        <v>33</v>
      </c>
      <c r="K78" s="20">
        <f t="shared" si="3"/>
        <v>1</v>
      </c>
      <c r="L78" s="20">
        <f>C78+D78+E78+F78+G78+H78+I78+J78+K78</f>
        <v>215</v>
      </c>
    </row>
    <row r="79" spans="1:12" x14ac:dyDescent="0.25">
      <c r="B79" s="1" t="s">
        <v>46</v>
      </c>
    </row>
    <row r="134" ht="12" customHeight="1" x14ac:dyDescent="0.25"/>
  </sheetData>
  <mergeCells count="28">
    <mergeCell ref="L5:L6"/>
    <mergeCell ref="H29:K29"/>
    <mergeCell ref="B5:B7"/>
    <mergeCell ref="C5:F5"/>
    <mergeCell ref="B42:B44"/>
    <mergeCell ref="L42:L43"/>
    <mergeCell ref="C42:F42"/>
    <mergeCell ref="G42:K42"/>
    <mergeCell ref="B3:L3"/>
    <mergeCell ref="B4:L4"/>
    <mergeCell ref="B41:L41"/>
    <mergeCell ref="B40:L40"/>
    <mergeCell ref="B39:L39"/>
    <mergeCell ref="G5:K5"/>
    <mergeCell ref="G17:K17"/>
    <mergeCell ref="B29:B31"/>
    <mergeCell ref="L29:L30"/>
    <mergeCell ref="C29:F29"/>
    <mergeCell ref="B2:L2"/>
    <mergeCell ref="B14:L14"/>
    <mergeCell ref="B15:L15"/>
    <mergeCell ref="B16:L16"/>
    <mergeCell ref="B28:L28"/>
    <mergeCell ref="B27:L27"/>
    <mergeCell ref="B26:L26"/>
    <mergeCell ref="B17:B19"/>
    <mergeCell ref="C17:F17"/>
    <mergeCell ref="L17:L18"/>
  </mergeCells>
  <phoneticPr fontId="7" type="noConversion"/>
  <printOptions horizontalCentered="1"/>
  <pageMargins left="0.25" right="0.25" top="0.75" bottom="0.75" header="0.3" footer="0.3"/>
  <pageSetup paperSize="9" scale="72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61"/>
  <sheetViews>
    <sheetView showGridLines="0" topLeftCell="A31" workbookViewId="0">
      <selection activeCell="M58" sqref="M58"/>
    </sheetView>
  </sheetViews>
  <sheetFormatPr baseColWidth="10" defaultRowHeight="15" x14ac:dyDescent="0.25"/>
  <cols>
    <col min="3" max="3" width="58" customWidth="1"/>
    <col min="5" max="5" width="69.42578125" customWidth="1"/>
  </cols>
  <sheetData>
    <row r="2" spans="2:5" x14ac:dyDescent="0.25">
      <c r="C2" s="11" t="s">
        <v>0</v>
      </c>
      <c r="D2" s="11"/>
      <c r="E2" s="11"/>
    </row>
    <row r="3" spans="2:5" ht="15.75" thickBot="1" x14ac:dyDescent="0.3">
      <c r="C3" s="12" t="s">
        <v>70</v>
      </c>
      <c r="D3" s="12"/>
      <c r="E3" s="12"/>
    </row>
    <row r="4" spans="2:5" x14ac:dyDescent="0.25">
      <c r="B4" s="6" t="s">
        <v>55</v>
      </c>
      <c r="C4" s="7" t="s">
        <v>56</v>
      </c>
      <c r="D4" s="7"/>
      <c r="E4" s="8"/>
    </row>
    <row r="5" spans="2:5" x14ac:dyDescent="0.25">
      <c r="B5" s="2">
        <v>1</v>
      </c>
      <c r="C5" s="3"/>
      <c r="D5" s="4">
        <v>57</v>
      </c>
      <c r="E5" s="5" t="s">
        <v>123</v>
      </c>
    </row>
    <row r="6" spans="2:5" x14ac:dyDescent="0.25">
      <c r="B6" s="2">
        <v>2</v>
      </c>
      <c r="C6" s="3" t="s">
        <v>75</v>
      </c>
      <c r="D6" s="4">
        <v>58</v>
      </c>
      <c r="E6" s="5" t="s">
        <v>124</v>
      </c>
    </row>
    <row r="7" spans="2:5" x14ac:dyDescent="0.25">
      <c r="B7" s="2">
        <v>3</v>
      </c>
      <c r="C7" s="3" t="s">
        <v>76</v>
      </c>
      <c r="D7" s="4">
        <v>59</v>
      </c>
      <c r="E7" s="5" t="s">
        <v>65</v>
      </c>
    </row>
    <row r="8" spans="2:5" x14ac:dyDescent="0.25">
      <c r="B8" s="2">
        <v>4</v>
      </c>
      <c r="C8" s="3" t="s">
        <v>77</v>
      </c>
      <c r="D8" s="4">
        <v>60</v>
      </c>
      <c r="E8" s="5" t="s">
        <v>125</v>
      </c>
    </row>
    <row r="9" spans="2:5" x14ac:dyDescent="0.25">
      <c r="B9" s="2">
        <v>5</v>
      </c>
      <c r="C9" s="3" t="s">
        <v>78</v>
      </c>
      <c r="D9" s="4">
        <v>61</v>
      </c>
      <c r="E9" s="5" t="s">
        <v>126</v>
      </c>
    </row>
    <row r="10" spans="2:5" x14ac:dyDescent="0.25">
      <c r="B10" s="2">
        <v>6</v>
      </c>
      <c r="C10" s="3" t="s">
        <v>79</v>
      </c>
      <c r="D10" s="4">
        <v>62</v>
      </c>
      <c r="E10" s="5" t="s">
        <v>127</v>
      </c>
    </row>
    <row r="11" spans="2:5" x14ac:dyDescent="0.25">
      <c r="B11" s="2">
        <v>7</v>
      </c>
      <c r="C11" s="3" t="s">
        <v>80</v>
      </c>
      <c r="D11" s="4">
        <v>63</v>
      </c>
      <c r="E11" s="5" t="s">
        <v>128</v>
      </c>
    </row>
    <row r="12" spans="2:5" x14ac:dyDescent="0.25">
      <c r="B12" s="2">
        <v>8</v>
      </c>
      <c r="C12" s="3" t="s">
        <v>81</v>
      </c>
      <c r="D12" s="4">
        <v>64</v>
      </c>
      <c r="E12" s="5" t="s">
        <v>129</v>
      </c>
    </row>
    <row r="13" spans="2:5" x14ac:dyDescent="0.25">
      <c r="B13" s="2">
        <v>9</v>
      </c>
      <c r="C13" s="3" t="s">
        <v>82</v>
      </c>
      <c r="D13" s="4">
        <v>65</v>
      </c>
      <c r="E13" s="5" t="s">
        <v>130</v>
      </c>
    </row>
    <row r="14" spans="2:5" x14ac:dyDescent="0.25">
      <c r="B14" s="2">
        <v>10</v>
      </c>
      <c r="C14" s="3" t="s">
        <v>83</v>
      </c>
      <c r="D14" s="4">
        <v>66</v>
      </c>
      <c r="E14" s="5" t="s">
        <v>131</v>
      </c>
    </row>
    <row r="15" spans="2:5" x14ac:dyDescent="0.25">
      <c r="B15" s="2">
        <v>11</v>
      </c>
      <c r="C15" s="3" t="s">
        <v>84</v>
      </c>
      <c r="D15" s="4">
        <v>67</v>
      </c>
      <c r="E15" s="5" t="s">
        <v>132</v>
      </c>
    </row>
    <row r="16" spans="2:5" x14ac:dyDescent="0.25">
      <c r="B16" s="2">
        <v>12</v>
      </c>
      <c r="C16" s="3" t="s">
        <v>58</v>
      </c>
      <c r="D16" s="4">
        <v>68</v>
      </c>
      <c r="E16" s="5" t="s">
        <v>66</v>
      </c>
    </row>
    <row r="17" spans="2:5" x14ac:dyDescent="0.25">
      <c r="B17" s="2">
        <v>13</v>
      </c>
      <c r="C17" s="3" t="s">
        <v>85</v>
      </c>
      <c r="D17" s="4">
        <v>69</v>
      </c>
      <c r="E17" s="5" t="s">
        <v>133</v>
      </c>
    </row>
    <row r="18" spans="2:5" x14ac:dyDescent="0.25">
      <c r="B18" s="2">
        <v>14</v>
      </c>
      <c r="C18" s="3" t="s">
        <v>86</v>
      </c>
      <c r="D18" s="4">
        <v>70</v>
      </c>
      <c r="E18" s="5" t="s">
        <v>134</v>
      </c>
    </row>
    <row r="19" spans="2:5" x14ac:dyDescent="0.25">
      <c r="B19" s="2">
        <v>15</v>
      </c>
      <c r="C19" s="3" t="s">
        <v>87</v>
      </c>
      <c r="D19" s="4">
        <v>71</v>
      </c>
      <c r="E19" s="5" t="s">
        <v>135</v>
      </c>
    </row>
    <row r="20" spans="2:5" x14ac:dyDescent="0.25">
      <c r="B20" s="2">
        <v>16</v>
      </c>
      <c r="C20" s="3" t="s">
        <v>88</v>
      </c>
      <c r="D20" s="4">
        <v>72</v>
      </c>
      <c r="E20" s="5" t="s">
        <v>136</v>
      </c>
    </row>
    <row r="21" spans="2:5" x14ac:dyDescent="0.25">
      <c r="B21" s="2">
        <v>17</v>
      </c>
      <c r="C21" s="3" t="s">
        <v>89</v>
      </c>
      <c r="D21" s="4">
        <v>73</v>
      </c>
      <c r="E21" s="5" t="s">
        <v>137</v>
      </c>
    </row>
    <row r="22" spans="2:5" x14ac:dyDescent="0.25">
      <c r="B22" s="2">
        <v>18</v>
      </c>
      <c r="C22" s="3" t="s">
        <v>90</v>
      </c>
      <c r="D22" s="4">
        <v>74</v>
      </c>
      <c r="E22" s="5" t="s">
        <v>138</v>
      </c>
    </row>
    <row r="23" spans="2:5" x14ac:dyDescent="0.25">
      <c r="B23" s="2">
        <v>19</v>
      </c>
      <c r="C23" s="3" t="s">
        <v>61</v>
      </c>
      <c r="D23" s="4">
        <v>75</v>
      </c>
      <c r="E23" s="5" t="s">
        <v>139</v>
      </c>
    </row>
    <row r="24" spans="2:5" x14ac:dyDescent="0.25">
      <c r="B24" s="2">
        <v>20</v>
      </c>
      <c r="C24" s="3" t="s">
        <v>91</v>
      </c>
      <c r="D24" s="4">
        <v>76</v>
      </c>
      <c r="E24" s="5" t="s">
        <v>140</v>
      </c>
    </row>
    <row r="25" spans="2:5" x14ac:dyDescent="0.25">
      <c r="B25" s="2">
        <v>21</v>
      </c>
      <c r="C25" s="3" t="s">
        <v>92</v>
      </c>
      <c r="D25" s="4">
        <v>77</v>
      </c>
      <c r="E25" s="5" t="s">
        <v>141</v>
      </c>
    </row>
    <row r="26" spans="2:5" x14ac:dyDescent="0.25">
      <c r="B26" s="2">
        <v>22</v>
      </c>
      <c r="C26" s="3" t="s">
        <v>93</v>
      </c>
      <c r="D26" s="4">
        <v>78</v>
      </c>
      <c r="E26" s="5" t="s">
        <v>142</v>
      </c>
    </row>
    <row r="27" spans="2:5" x14ac:dyDescent="0.25">
      <c r="B27" s="2">
        <v>23</v>
      </c>
      <c r="C27" s="3" t="s">
        <v>57</v>
      </c>
      <c r="D27" s="4">
        <v>79</v>
      </c>
      <c r="E27" s="5" t="s">
        <v>143</v>
      </c>
    </row>
    <row r="28" spans="2:5" x14ac:dyDescent="0.25">
      <c r="B28" s="2">
        <v>24</v>
      </c>
      <c r="C28" s="3" t="s">
        <v>94</v>
      </c>
      <c r="D28" s="4">
        <v>80</v>
      </c>
      <c r="E28" s="5" t="s">
        <v>67</v>
      </c>
    </row>
    <row r="29" spans="2:5" x14ac:dyDescent="0.25">
      <c r="B29" s="2">
        <v>25</v>
      </c>
      <c r="C29" s="3" t="s">
        <v>95</v>
      </c>
      <c r="D29" s="4">
        <v>81</v>
      </c>
      <c r="E29" s="5" t="s">
        <v>144</v>
      </c>
    </row>
    <row r="30" spans="2:5" x14ac:dyDescent="0.25">
      <c r="B30" s="2">
        <v>26</v>
      </c>
      <c r="C30" s="3" t="s">
        <v>96</v>
      </c>
      <c r="D30" s="4">
        <v>82</v>
      </c>
      <c r="E30" s="5" t="s">
        <v>145</v>
      </c>
    </row>
    <row r="31" spans="2:5" x14ac:dyDescent="0.25">
      <c r="B31" s="2">
        <v>27</v>
      </c>
      <c r="C31" s="3" t="s">
        <v>97</v>
      </c>
      <c r="D31" s="4">
        <v>83</v>
      </c>
      <c r="E31" s="5" t="s">
        <v>146</v>
      </c>
    </row>
    <row r="32" spans="2:5" x14ac:dyDescent="0.25">
      <c r="B32" s="2">
        <v>28</v>
      </c>
      <c r="C32" s="3" t="s">
        <v>98</v>
      </c>
      <c r="D32" s="4">
        <v>84</v>
      </c>
      <c r="E32" s="5" t="s">
        <v>147</v>
      </c>
    </row>
    <row r="33" spans="2:5" x14ac:dyDescent="0.25">
      <c r="B33" s="2">
        <v>29</v>
      </c>
      <c r="C33" s="3" t="s">
        <v>99</v>
      </c>
      <c r="D33" s="4">
        <v>85</v>
      </c>
      <c r="E33" s="5" t="s">
        <v>148</v>
      </c>
    </row>
    <row r="34" spans="2:5" x14ac:dyDescent="0.25">
      <c r="B34" s="2">
        <v>30</v>
      </c>
      <c r="C34" s="3" t="s">
        <v>100</v>
      </c>
      <c r="D34" s="4">
        <v>86</v>
      </c>
      <c r="E34" s="5" t="s">
        <v>149</v>
      </c>
    </row>
    <row r="35" spans="2:5" x14ac:dyDescent="0.25">
      <c r="B35" s="2">
        <v>31</v>
      </c>
      <c r="C35" s="3" t="s">
        <v>101</v>
      </c>
      <c r="D35" s="4">
        <v>87</v>
      </c>
      <c r="E35" s="5" t="s">
        <v>150</v>
      </c>
    </row>
    <row r="36" spans="2:5" x14ac:dyDescent="0.25">
      <c r="B36" s="2">
        <v>32</v>
      </c>
      <c r="C36" s="3" t="s">
        <v>102</v>
      </c>
      <c r="D36" s="4">
        <v>88</v>
      </c>
      <c r="E36" s="5" t="s">
        <v>151</v>
      </c>
    </row>
    <row r="37" spans="2:5" x14ac:dyDescent="0.25">
      <c r="B37" s="2">
        <v>33</v>
      </c>
      <c r="C37" s="3" t="s">
        <v>62</v>
      </c>
      <c r="D37" s="4">
        <v>89</v>
      </c>
      <c r="E37" s="5" t="s">
        <v>152</v>
      </c>
    </row>
    <row r="38" spans="2:5" x14ac:dyDescent="0.25">
      <c r="B38" s="2">
        <v>34</v>
      </c>
      <c r="C38" s="3" t="s">
        <v>103</v>
      </c>
      <c r="D38" s="4">
        <v>90</v>
      </c>
      <c r="E38" s="5" t="s">
        <v>153</v>
      </c>
    </row>
    <row r="39" spans="2:5" x14ac:dyDescent="0.25">
      <c r="B39" s="2">
        <v>35</v>
      </c>
      <c r="C39" s="3" t="s">
        <v>104</v>
      </c>
      <c r="D39" s="4">
        <v>91</v>
      </c>
      <c r="E39" s="5" t="s">
        <v>154</v>
      </c>
    </row>
    <row r="40" spans="2:5" x14ac:dyDescent="0.25">
      <c r="B40" s="2">
        <v>36</v>
      </c>
      <c r="C40" s="3" t="s">
        <v>105</v>
      </c>
      <c r="D40" s="4">
        <v>92</v>
      </c>
      <c r="E40" s="5" t="s">
        <v>155</v>
      </c>
    </row>
    <row r="41" spans="2:5" x14ac:dyDescent="0.25">
      <c r="B41" s="2">
        <v>37</v>
      </c>
      <c r="C41" s="3" t="s">
        <v>59</v>
      </c>
      <c r="D41" s="4">
        <v>93</v>
      </c>
      <c r="E41" s="5" t="s">
        <v>156</v>
      </c>
    </row>
    <row r="42" spans="2:5" x14ac:dyDescent="0.25">
      <c r="B42" s="2">
        <v>38</v>
      </c>
      <c r="C42" s="3" t="s">
        <v>106</v>
      </c>
      <c r="D42" s="4">
        <v>94</v>
      </c>
      <c r="E42" s="5" t="s">
        <v>157</v>
      </c>
    </row>
    <row r="43" spans="2:5" x14ac:dyDescent="0.25">
      <c r="B43" s="2">
        <v>39</v>
      </c>
      <c r="C43" s="3" t="s">
        <v>107</v>
      </c>
      <c r="D43" s="4">
        <v>95</v>
      </c>
      <c r="E43" s="5" t="s">
        <v>158</v>
      </c>
    </row>
    <row r="44" spans="2:5" x14ac:dyDescent="0.25">
      <c r="B44" s="2">
        <v>40</v>
      </c>
      <c r="C44" s="3" t="s">
        <v>108</v>
      </c>
      <c r="D44" s="4">
        <v>96</v>
      </c>
      <c r="E44" s="5" t="s">
        <v>159</v>
      </c>
    </row>
    <row r="45" spans="2:5" x14ac:dyDescent="0.25">
      <c r="B45" s="2">
        <v>41</v>
      </c>
      <c r="C45" s="3" t="s">
        <v>63</v>
      </c>
      <c r="D45" s="4">
        <v>97</v>
      </c>
      <c r="E45" s="5" t="s">
        <v>160</v>
      </c>
    </row>
    <row r="46" spans="2:5" x14ac:dyDescent="0.25">
      <c r="B46" s="2">
        <v>42</v>
      </c>
      <c r="C46" s="3" t="s">
        <v>109</v>
      </c>
      <c r="D46" s="4">
        <v>98</v>
      </c>
      <c r="E46" s="5" t="s">
        <v>161</v>
      </c>
    </row>
    <row r="47" spans="2:5" x14ac:dyDescent="0.25">
      <c r="B47" s="2">
        <v>43</v>
      </c>
      <c r="C47" s="3" t="s">
        <v>110</v>
      </c>
      <c r="D47" s="4">
        <v>99</v>
      </c>
      <c r="E47" s="5" t="s">
        <v>68</v>
      </c>
    </row>
    <row r="48" spans="2:5" x14ac:dyDescent="0.25">
      <c r="B48" s="2">
        <v>44</v>
      </c>
      <c r="C48" s="3" t="s">
        <v>111</v>
      </c>
      <c r="D48" s="4">
        <v>100</v>
      </c>
      <c r="E48" s="5" t="s">
        <v>162</v>
      </c>
    </row>
    <row r="49" spans="2:5" x14ac:dyDescent="0.25">
      <c r="B49" s="2">
        <v>45</v>
      </c>
      <c r="C49" s="3" t="s">
        <v>112</v>
      </c>
      <c r="D49" s="4">
        <v>101</v>
      </c>
      <c r="E49" s="5" t="s">
        <v>163</v>
      </c>
    </row>
    <row r="50" spans="2:5" x14ac:dyDescent="0.25">
      <c r="B50" s="2">
        <v>46</v>
      </c>
      <c r="C50" s="3" t="s">
        <v>113</v>
      </c>
      <c r="D50" s="4">
        <v>102</v>
      </c>
      <c r="E50" s="5" t="s">
        <v>164</v>
      </c>
    </row>
    <row r="51" spans="2:5" x14ac:dyDescent="0.25">
      <c r="B51" s="2">
        <v>47</v>
      </c>
      <c r="C51" s="3" t="s">
        <v>114</v>
      </c>
      <c r="D51" s="4">
        <v>103</v>
      </c>
      <c r="E51" s="5" t="s">
        <v>165</v>
      </c>
    </row>
    <row r="52" spans="2:5" x14ac:dyDescent="0.25">
      <c r="B52" s="2">
        <v>48</v>
      </c>
      <c r="C52" s="3" t="s">
        <v>115</v>
      </c>
      <c r="D52" s="4">
        <v>104</v>
      </c>
      <c r="E52" s="5" t="s">
        <v>166</v>
      </c>
    </row>
    <row r="53" spans="2:5" x14ac:dyDescent="0.25">
      <c r="B53" s="2">
        <v>49</v>
      </c>
      <c r="C53" s="3" t="s">
        <v>116</v>
      </c>
      <c r="D53" s="4">
        <v>105</v>
      </c>
      <c r="E53" s="5" t="s">
        <v>167</v>
      </c>
    </row>
    <row r="54" spans="2:5" x14ac:dyDescent="0.25">
      <c r="B54" s="2">
        <v>50</v>
      </c>
      <c r="C54" s="3" t="s">
        <v>117</v>
      </c>
      <c r="D54" s="4">
        <v>106</v>
      </c>
      <c r="E54" s="5" t="s">
        <v>168</v>
      </c>
    </row>
    <row r="55" spans="2:5" x14ac:dyDescent="0.25">
      <c r="B55" s="2">
        <v>51</v>
      </c>
      <c r="C55" s="3" t="s">
        <v>118</v>
      </c>
      <c r="D55" s="4">
        <v>107</v>
      </c>
      <c r="E55" s="5" t="s">
        <v>169</v>
      </c>
    </row>
    <row r="56" spans="2:5" x14ac:dyDescent="0.25">
      <c r="B56" s="2">
        <v>52</v>
      </c>
      <c r="C56" s="3" t="s">
        <v>119</v>
      </c>
      <c r="D56" s="4">
        <v>108</v>
      </c>
      <c r="E56" s="5" t="s">
        <v>170</v>
      </c>
    </row>
    <row r="57" spans="2:5" x14ac:dyDescent="0.25">
      <c r="B57" s="2">
        <v>53</v>
      </c>
      <c r="C57" s="3" t="s">
        <v>120</v>
      </c>
      <c r="D57" s="4">
        <v>109</v>
      </c>
      <c r="E57" s="5" t="s">
        <v>171</v>
      </c>
    </row>
    <row r="58" spans="2:5" x14ac:dyDescent="0.25">
      <c r="B58" s="2">
        <v>54</v>
      </c>
      <c r="C58" s="3" t="s">
        <v>121</v>
      </c>
      <c r="D58" s="4">
        <v>110</v>
      </c>
      <c r="E58" s="5" t="s">
        <v>69</v>
      </c>
    </row>
    <row r="59" spans="2:5" x14ac:dyDescent="0.25">
      <c r="B59" s="2">
        <v>55</v>
      </c>
      <c r="C59" s="3" t="s">
        <v>122</v>
      </c>
      <c r="D59" s="4">
        <v>111</v>
      </c>
      <c r="E59" s="5" t="s">
        <v>172</v>
      </c>
    </row>
    <row r="60" spans="2:5" x14ac:dyDescent="0.25">
      <c r="B60" s="2">
        <v>56</v>
      </c>
      <c r="C60" s="3" t="s">
        <v>64</v>
      </c>
      <c r="D60" s="4">
        <v>112</v>
      </c>
      <c r="E60" s="5" t="s">
        <v>60</v>
      </c>
    </row>
    <row r="61" spans="2:5" ht="15.75" thickBot="1" x14ac:dyDescent="0.3">
      <c r="B61" s="9"/>
      <c r="C61" s="10"/>
      <c r="D61" s="9"/>
      <c r="E61" s="10"/>
    </row>
  </sheetData>
  <mergeCells count="2">
    <mergeCell ref="C2:E2"/>
    <mergeCell ref="C3:E3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2024-10-14T15:56:36Z</cp:lastPrinted>
  <dcterms:created xsi:type="dcterms:W3CDTF">2022-07-11T13:01:47Z</dcterms:created>
  <dcterms:modified xsi:type="dcterms:W3CDTF">2024-10-14T16:02:53Z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