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28" i="10" l="1"/>
  <c r="N28" i="10"/>
  <c r="M28" i="10"/>
  <c r="K28" i="10"/>
  <c r="J28" i="10"/>
  <c r="Q28" i="10" s="1"/>
  <c r="S28" i="10" s="1"/>
  <c r="P28" i="10" l="1"/>
  <c r="N21" i="10"/>
  <c r="M21" i="10"/>
  <c r="K21" i="10"/>
  <c r="R21" i="10" s="1"/>
  <c r="J21" i="10"/>
  <c r="Q21" i="10" s="1"/>
  <c r="S21" i="10" s="1"/>
  <c r="P21" i="10" l="1"/>
  <c r="N22" i="10"/>
  <c r="M22" i="10"/>
  <c r="K22" i="10"/>
  <c r="J22" i="10"/>
  <c r="Q22" i="10" s="1"/>
  <c r="S22" i="10" s="1"/>
  <c r="R22" i="10" l="1"/>
  <c r="P22" i="10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4" i="10"/>
  <c r="M24" i="10"/>
  <c r="K24" i="10"/>
  <c r="J24" i="10"/>
  <c r="R27" i="10" l="1"/>
  <c r="P24" i="10"/>
  <c r="Q27" i="10"/>
  <c r="S27" i="10" s="1"/>
  <c r="R24" i="10"/>
  <c r="P27" i="10"/>
  <c r="Q24" i="10"/>
  <c r="S24" i="10" s="1"/>
  <c r="N29" i="10" l="1"/>
  <c r="M29" i="10"/>
  <c r="K29" i="10"/>
  <c r="J29" i="10"/>
  <c r="R29" i="10" l="1"/>
  <c r="Q29" i="10"/>
  <c r="S29" i="10" s="1"/>
  <c r="P29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K16" i="10"/>
  <c r="J16" i="10"/>
  <c r="J31" i="10" s="1"/>
  <c r="M31" i="10" l="1"/>
  <c r="N31" i="10"/>
  <c r="K31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<sst xmlns="http://schemas.openxmlformats.org/spreadsheetml/2006/main" count="128" uniqueCount="80">
  <si>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</si>
  <si>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</si>
  <si>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</si>
  <si>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</si>
  <si>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</si>
  <si>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</si>
  <si>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</si>
  <si>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</si>
  <si>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</si>
  <si>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</si>
  <si>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</si>
  <si>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</si>
  <si>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</si>
  <si>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</si>
  <si>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</si>
  <si>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</si>
  <si>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</si>
  <si>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</si>
  <si>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</si>
  <si>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</si>
  <si>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</si>
  <si>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</si>
  <si>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</si>
  <si>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</si>
  <si>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</si>
  <si>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</si>
  <si>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</si>
  <si>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</si>
  <si>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</si>
  <si>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</si>
  <si>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</si>
  <si>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</si>
  <si>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</si>
  <si>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</si>
  <si>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</si>
  <si>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</si>
  <si>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</si>
  <si>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</si>
  <si>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</si>
  <si>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</si>
  <si>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</si>
  <si>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</si>
  <si>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</si>
  <si>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</si>
  <si>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</si>
  <si>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</si>
  <si>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</si>
  <si>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</si>
  <si>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</si>
  <si>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</si>
  <si>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</si>
  <si>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</si>
  <si>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</si>
  <si>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</si>
  <si>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</si>
  <si>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</si>
  <si>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</si>
  <si>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</si>
  <si>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</si>
  <si>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</si>
  <si>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</si>
  <si>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</si>
  <si>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</si>
  <si>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</si>
  <si>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</si>
  <si>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</si>
  <si>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</si>
  <si>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</si>
  <si>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</si>
  <si>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</si>
  <si>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</si>
  <si>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</si>
  <si>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</si>
  <si>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</si>
  <si>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</si>
  <si>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</si>
  <si>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</si>
  <si>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</si>
  <si>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Correspondiente al mes de enero del año 2024</t>
  </si>
  <si>
    <t>Fecha: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</si>
</sst>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A10" zoomScale="145" zoomScaleNormal="145" workbookViewId="0">
      <selection activeCell="C27" sqref="C2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79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72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63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65</v>
      </c>
      <c r="C13" s="16" t="s">
        <v>46</v>
      </c>
      <c r="D13" s="17" t="s">
        <v>47</v>
      </c>
      <c r="E13" s="36" t="s">
        <v>66</v>
      </c>
      <c r="F13" s="18" t="s">
        <v>63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67</v>
      </c>
      <c r="E14" s="36" t="s">
        <v>49</v>
      </c>
      <c r="F14" s="18" t="s">
        <v>63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67</v>
      </c>
      <c r="E15" s="36" t="s">
        <v>50</v>
      </c>
      <c r="F15" s="18" t="s">
        <v>63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63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69</v>
      </c>
      <c r="D17" s="17" t="s">
        <v>68</v>
      </c>
      <c r="E17" s="36" t="s">
        <v>49</v>
      </c>
      <c r="F17" s="18" t="s">
        <v>63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63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64</v>
      </c>
      <c r="C19" s="16" t="s">
        <v>16</v>
      </c>
      <c r="D19" s="17" t="s">
        <v>24</v>
      </c>
      <c r="E19" s="36" t="s">
        <v>49</v>
      </c>
      <c r="F19" s="18" t="s">
        <v>63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56</v>
      </c>
      <c r="C20" s="16" t="s">
        <v>57</v>
      </c>
      <c r="D20" s="17" t="s">
        <v>58</v>
      </c>
      <c r="E20" s="36" t="s">
        <v>50</v>
      </c>
      <c r="F20" s="18" t="s">
        <v>63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73</v>
      </c>
      <c r="C21" s="16" t="s">
        <v>57</v>
      </c>
      <c r="D21" s="17" t="s">
        <v>74</v>
      </c>
      <c r="E21" s="36" t="s">
        <v>50</v>
      </c>
      <c r="F21" s="18" t="s">
        <v>63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55</v>
      </c>
      <c r="C22" s="16" t="s">
        <v>15</v>
      </c>
      <c r="D22" s="17" t="s">
        <v>14</v>
      </c>
      <c r="E22" s="36" t="s">
        <v>50</v>
      </c>
      <c r="F22" s="18" t="s">
        <v>63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50</v>
      </c>
      <c r="F23" s="18" t="s">
        <v>63</v>
      </c>
      <c r="G23" s="19">
        <v>40000</v>
      </c>
      <c r="H23" s="19">
        <v>442.65</v>
      </c>
      <c r="I23" s="20">
        <v>25</v>
      </c>
      <c r="J23" s="24">
        <f t="shared" ref="J23:J25" si="49">(G23*2.87%)</f>
        <v>1148</v>
      </c>
      <c r="K23" s="20">
        <f t="shared" ref="K23:K25" si="50">(G23*7.1%)</f>
        <v>2839.9999999999995</v>
      </c>
      <c r="L23" s="21">
        <v>440</v>
      </c>
      <c r="M23" s="25">
        <f t="shared" ref="M23:M25" si="51">(G23*3.04%)</f>
        <v>1216</v>
      </c>
      <c r="N23" s="20">
        <f t="shared" ref="N23:N25" si="52">(G23*7.09%)</f>
        <v>2836</v>
      </c>
      <c r="O23" s="19"/>
      <c r="P23" s="20">
        <f t="shared" ref="P23:P25" si="53">SUM(J23+K23+L23+M23+N23+O23)</f>
        <v>8480</v>
      </c>
      <c r="Q23" s="20">
        <f t="shared" ref="Q23:Q25" si="54">SUM(H23+I23+J23+M23+O23)</f>
        <v>2831.65</v>
      </c>
      <c r="R23" s="20">
        <f t="shared" ref="R23:R25" si="55">SUM(K23+L23+N23)</f>
        <v>6116</v>
      </c>
      <c r="S23" s="20">
        <f t="shared" ref="S23:S25" si="56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53</v>
      </c>
      <c r="C24" s="16" t="s">
        <v>40</v>
      </c>
      <c r="D24" s="17" t="s">
        <v>14</v>
      </c>
      <c r="E24" s="36" t="s">
        <v>49</v>
      </c>
      <c r="F24" s="18" t="s">
        <v>63</v>
      </c>
      <c r="G24" s="19">
        <v>40000</v>
      </c>
      <c r="H24" s="19">
        <v>442.65</v>
      </c>
      <c r="I24" s="20">
        <v>25</v>
      </c>
      <c r="J24" s="24">
        <f t="shared" ref="J24" si="57">(G24*2.87%)</f>
        <v>1148</v>
      </c>
      <c r="K24" s="20">
        <f t="shared" ref="K24" si="58">(G24*7.1%)</f>
        <v>2839.9999999999995</v>
      </c>
      <c r="L24" s="21">
        <v>440</v>
      </c>
      <c r="M24" s="25">
        <f t="shared" ref="M24" si="59">(G24*3.04%)</f>
        <v>1216</v>
      </c>
      <c r="N24" s="20">
        <f t="shared" ref="N24" si="60">(G24*7.09%)</f>
        <v>2836</v>
      </c>
      <c r="O24" s="19"/>
      <c r="P24" s="20">
        <f t="shared" ref="P24" si="61">SUM(J24+K24+L24+M24+N24+O24)</f>
        <v>8480</v>
      </c>
      <c r="Q24" s="20">
        <f t="shared" ref="Q24" si="62">SUM(H24+I24+J24+M24+O24)</f>
        <v>2831.65</v>
      </c>
      <c r="R24" s="20">
        <f t="shared" ref="R24" si="63">SUM(K24+L24+N24)</f>
        <v>6116</v>
      </c>
      <c r="S24" s="20">
        <f t="shared" ref="S24" si="64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49</v>
      </c>
      <c r="F25" s="18" t="s">
        <v>63</v>
      </c>
      <c r="G25" s="19">
        <v>45000</v>
      </c>
      <c r="H25" s="19">
        <v>1148.33</v>
      </c>
      <c r="I25" s="20">
        <v>25</v>
      </c>
      <c r="J25" s="24">
        <f t="shared" si="49"/>
        <v>1291.5</v>
      </c>
      <c r="K25" s="20">
        <f t="shared" si="50"/>
        <v>3194.9999999999995</v>
      </c>
      <c r="L25" s="21">
        <v>495</v>
      </c>
      <c r="M25" s="25">
        <f t="shared" si="51"/>
        <v>1368</v>
      </c>
      <c r="N25" s="20">
        <f t="shared" si="52"/>
        <v>3190.5</v>
      </c>
      <c r="O25" s="19"/>
      <c r="P25" s="20">
        <f t="shared" si="53"/>
        <v>9540</v>
      </c>
      <c r="Q25" s="20">
        <f t="shared" si="54"/>
        <v>3832.83</v>
      </c>
      <c r="R25" s="20">
        <f t="shared" si="55"/>
        <v>6880.5</v>
      </c>
      <c r="S25" s="20">
        <f t="shared" si="56"/>
        <v>41167.17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63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54</v>
      </c>
      <c r="C27" s="16" t="s">
        <v>44</v>
      </c>
      <c r="D27" s="17" t="s">
        <v>39</v>
      </c>
      <c r="E27" s="36" t="s">
        <v>49</v>
      </c>
      <c r="F27" s="18" t="s">
        <v>63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77</v>
      </c>
      <c r="C28" s="16" t="s">
        <v>75</v>
      </c>
      <c r="D28" s="17" t="s">
        <v>76</v>
      </c>
      <c r="E28" s="36" t="s">
        <v>50</v>
      </c>
      <c r="F28" s="18" t="s">
        <v>63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52</v>
      </c>
      <c r="C29" s="16" t="s">
        <v>45</v>
      </c>
      <c r="D29" s="17" t="s">
        <v>14</v>
      </c>
      <c r="E29" s="36" t="s">
        <v>49</v>
      </c>
      <c r="F29" s="18" t="s">
        <v>63</v>
      </c>
      <c r="G29" s="19">
        <v>45000</v>
      </c>
      <c r="H29" s="19">
        <v>1148.33</v>
      </c>
      <c r="I29" s="20">
        <v>25</v>
      </c>
      <c r="J29" s="24">
        <f t="shared" ref="J29" si="81">(G29*2.87%)</f>
        <v>1291.5</v>
      </c>
      <c r="K29" s="20">
        <f t="shared" ref="K29" si="82">(G29*7.1%)</f>
        <v>3194.9999999999995</v>
      </c>
      <c r="L29" s="21">
        <v>495</v>
      </c>
      <c r="M29" s="25">
        <f t="shared" ref="M29" si="83">(G29*3.04%)</f>
        <v>1368</v>
      </c>
      <c r="N29" s="20">
        <f t="shared" ref="N29" si="84">(G29*7.09%)</f>
        <v>3190.5</v>
      </c>
      <c r="O29" s="19"/>
      <c r="P29" s="20">
        <f t="shared" ref="P29" si="85">SUM(J29+K29+L29+M29+N29+O29)</f>
        <v>9540</v>
      </c>
      <c r="Q29" s="20">
        <f t="shared" ref="Q29" si="86">SUM(H29+I29+J29+M29+O29)</f>
        <v>3832.83</v>
      </c>
      <c r="R29" s="20">
        <f t="shared" ref="R29" si="87">SUM(K29+L29+N29)</f>
        <v>6880.5</v>
      </c>
      <c r="S29" s="20">
        <f t="shared" ref="S29" si="88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59</v>
      </c>
      <c r="C30" s="16" t="s">
        <v>60</v>
      </c>
      <c r="D30" s="17" t="s">
        <v>61</v>
      </c>
      <c r="E30" s="36" t="s">
        <v>50</v>
      </c>
      <c r="F30" s="18" t="s">
        <v>63</v>
      </c>
      <c r="G30" s="19">
        <v>80000</v>
      </c>
      <c r="H30" s="19">
        <v>7400.87</v>
      </c>
      <c r="I30" s="20">
        <v>25</v>
      </c>
      <c r="J30" s="24">
        <f t="shared" ref="J30" si="89">(G30*2.87%)</f>
        <v>2296</v>
      </c>
      <c r="K30" s="20">
        <f t="shared" ref="K30" si="90">(G30*7.1%)</f>
        <v>5679.9999999999991</v>
      </c>
      <c r="L30" s="21">
        <v>593.21</v>
      </c>
      <c r="M30" s="22">
        <f t="shared" ref="M30" si="91">(G30*3.04%)</f>
        <v>2432</v>
      </c>
      <c r="N30" s="20">
        <f t="shared" ref="N30" si="92">(G30*7.09%)</f>
        <v>5672</v>
      </c>
      <c r="O30" s="19"/>
      <c r="P30" s="20">
        <f t="shared" ref="P30" si="93">SUM(J30+K30+L30+M30+N30+O30)</f>
        <v>16673.21</v>
      </c>
      <c r="Q30" s="20">
        <f t="shared" ref="Q30" si="94">SUM(H30+I30+J30+M30+O30)</f>
        <v>12153.869999999999</v>
      </c>
      <c r="R30" s="20">
        <f t="shared" ref="R30" si="95">SUM(K30+L30+N30)</f>
        <v>11945.21</v>
      </c>
      <c r="S30" s="20">
        <f t="shared" ref="S30" si="96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1004000</v>
      </c>
      <c r="H31" s="29">
        <f>SUM(H12:H30)</f>
        <v>50051.150000000016</v>
      </c>
      <c r="I31" s="29">
        <f t="shared" ref="I31:N31" si="97">SUM(I12:I30)</f>
        <v>475</v>
      </c>
      <c r="J31" s="29">
        <f t="shared" si="97"/>
        <v>28814.799999999999</v>
      </c>
      <c r="K31" s="29">
        <f t="shared" si="97"/>
        <v>71283.999999999985</v>
      </c>
      <c r="L31" s="29">
        <v>10375.56</v>
      </c>
      <c r="M31" s="29">
        <f t="shared" si="97"/>
        <v>30521.599999999999</v>
      </c>
      <c r="N31" s="29">
        <f t="shared" si="97"/>
        <v>71183.600000000006</v>
      </c>
      <c r="O31" s="29">
        <f>SUM(O13:O29)</f>
        <v>0</v>
      </c>
      <c r="P31" s="29">
        <f>SUM(P13:P29)</f>
        <v>179549.1</v>
      </c>
      <c r="Q31" s="29">
        <f>SUM(Q13:Q29)</f>
        <v>86941.799999999988</v>
      </c>
      <c r="R31" s="29">
        <f>SUM(R13:R29)</f>
        <v>129373.2</v>
      </c>
      <c r="S31" s="29">
        <f>SUM(S13:S29)</f>
        <v>762058.2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57" t="s">
        <v>23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70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2024-01-24T13:41:40Z</cp:lastPrinted>
  <dcterms:created xsi:type="dcterms:W3CDTF">2013-08-23T15:59:26Z</dcterms:created>
  <dcterms:modified xsi:type="dcterms:W3CDTF">2024-01-24T14:01:15Z</dcterms:modified>
</cp:coreProperties>
</file>