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CCESO DE LA INFORMA\Desktop\"/>
    </mc:Choice>
  </mc:AlternateContent>
  <bookViews>
    <workbookView xWindow="0" yWindow="0" windowWidth="21600" windowHeight="9735"/>
  </bookViews>
  <sheets>
    <sheet name="Listado" sheetId="1" r:id="rId1"/>
    <sheet name="Hoja1" sheetId="2" r:id="rId2"/>
    <sheet name="Hoja3" sheetId="4" r:id="rId3"/>
  </sheets>
  <calcPr calcId="152511"/>
</workbook>
</file>

<file path=xl/calcChain.xml><?xml version="1.0" encoding="utf-8"?>
<calcChain xmlns="http://schemas.openxmlformats.org/spreadsheetml/2006/main">
  <c r="L260" i="1" l="1"/>
  <c r="L259" i="1"/>
  <c r="L258" i="1"/>
  <c r="L257" i="1"/>
  <c r="L256" i="1"/>
  <c r="L255" i="1"/>
  <c r="L254" i="1"/>
  <c r="L253" i="1"/>
  <c r="L252" i="1"/>
  <c r="L227" i="1"/>
  <c r="L138" i="1"/>
  <c r="L137" i="1"/>
  <c r="L136" i="1"/>
  <c r="L110" i="1"/>
  <c r="L109" i="1"/>
  <c r="N168" i="1" l="1"/>
  <c r="M168" i="1"/>
  <c r="K168" i="1"/>
  <c r="J168" i="1"/>
  <c r="N199" i="1"/>
  <c r="M199" i="1"/>
  <c r="K199" i="1"/>
  <c r="J199" i="1"/>
  <c r="N198" i="1"/>
  <c r="M198" i="1"/>
  <c r="K198" i="1"/>
  <c r="J198" i="1"/>
  <c r="N197" i="1"/>
  <c r="M197" i="1"/>
  <c r="K197" i="1"/>
  <c r="J197" i="1"/>
  <c r="N204" i="1"/>
  <c r="M204" i="1"/>
  <c r="K204" i="1"/>
  <c r="J204" i="1"/>
  <c r="L303" i="1"/>
  <c r="N130" i="1"/>
  <c r="M130" i="1"/>
  <c r="K130" i="1"/>
  <c r="J130" i="1"/>
  <c r="N214" i="1"/>
  <c r="M214" i="1"/>
  <c r="K214" i="1"/>
  <c r="J214" i="1"/>
  <c r="Q214" i="1" l="1"/>
  <c r="S214" i="1" s="1"/>
  <c r="R214" i="1"/>
  <c r="P214" i="1"/>
  <c r="G303" i="1"/>
  <c r="N148" i="1" l="1"/>
  <c r="M148" i="1"/>
  <c r="K148" i="1"/>
  <c r="J148" i="1"/>
  <c r="P148" i="1" l="1"/>
  <c r="R148" i="1"/>
  <c r="Q148" i="1"/>
  <c r="S148" i="1" s="1"/>
  <c r="N129" i="1"/>
  <c r="M129" i="1"/>
  <c r="K129" i="1"/>
  <c r="J129" i="1"/>
  <c r="N189" i="1"/>
  <c r="M189" i="1"/>
  <c r="K189" i="1"/>
  <c r="J189" i="1"/>
  <c r="N43" i="1"/>
  <c r="M43" i="1"/>
  <c r="K43" i="1"/>
  <c r="J43" i="1"/>
  <c r="N42" i="1"/>
  <c r="M42" i="1"/>
  <c r="K42" i="1"/>
  <c r="J42" i="1"/>
  <c r="Q189" i="1" l="1"/>
  <c r="S189" i="1" s="1"/>
  <c r="R43" i="1"/>
  <c r="R189" i="1"/>
  <c r="R129" i="1"/>
  <c r="R42" i="1"/>
  <c r="Q42" i="1"/>
  <c r="S42" i="1" s="1"/>
  <c r="Q43" i="1"/>
  <c r="S43" i="1" s="1"/>
  <c r="Q129" i="1"/>
  <c r="S129" i="1" s="1"/>
  <c r="P129" i="1"/>
  <c r="P189" i="1"/>
  <c r="P43" i="1"/>
  <c r="P42" i="1"/>
  <c r="R130" i="1" l="1"/>
  <c r="P130" i="1"/>
  <c r="Q130" i="1"/>
  <c r="S130" i="1" s="1"/>
  <c r="N128" i="1"/>
  <c r="M128" i="1"/>
  <c r="K128" i="1"/>
  <c r="J128" i="1"/>
  <c r="N213" i="1"/>
  <c r="M213" i="1"/>
  <c r="K213" i="1"/>
  <c r="J213" i="1"/>
  <c r="N99" i="1"/>
  <c r="M99" i="1"/>
  <c r="K99" i="1"/>
  <c r="J99" i="1"/>
  <c r="N98" i="1"/>
  <c r="M98" i="1"/>
  <c r="K98" i="1"/>
  <c r="J98" i="1"/>
  <c r="Q99" i="1" l="1"/>
  <c r="S99" i="1" s="1"/>
  <c r="Q213" i="1"/>
  <c r="S213" i="1" s="1"/>
  <c r="P128" i="1"/>
  <c r="R99" i="1"/>
  <c r="R213" i="1"/>
  <c r="R128" i="1"/>
  <c r="Q128" i="1"/>
  <c r="S128" i="1" s="1"/>
  <c r="P213" i="1"/>
  <c r="P99" i="1"/>
  <c r="Q98" i="1"/>
  <c r="S98" i="1" s="1"/>
  <c r="R98" i="1"/>
  <c r="P98" i="1"/>
  <c r="O303" i="1"/>
  <c r="N81" i="1"/>
  <c r="M81" i="1"/>
  <c r="K81" i="1"/>
  <c r="J81" i="1"/>
  <c r="N270" i="1"/>
  <c r="M270" i="1"/>
  <c r="K270" i="1"/>
  <c r="J270" i="1"/>
  <c r="Q270" i="1" l="1"/>
  <c r="S270" i="1" s="1"/>
  <c r="R270" i="1"/>
  <c r="R81" i="1"/>
  <c r="P81" i="1"/>
  <c r="Q81" i="1"/>
  <c r="S81" i="1" s="1"/>
  <c r="P270" i="1"/>
  <c r="N127" i="1"/>
  <c r="M127" i="1"/>
  <c r="K127" i="1"/>
  <c r="J127" i="1"/>
  <c r="N177" i="1"/>
  <c r="M177" i="1"/>
  <c r="K177" i="1"/>
  <c r="J177" i="1"/>
  <c r="N188" i="1"/>
  <c r="M188" i="1"/>
  <c r="K188" i="1"/>
  <c r="J188" i="1"/>
  <c r="N76" i="1"/>
  <c r="M76" i="1"/>
  <c r="K76" i="1"/>
  <c r="J76" i="1"/>
  <c r="N80" i="1"/>
  <c r="M80" i="1"/>
  <c r="K80" i="1"/>
  <c r="J80" i="1"/>
  <c r="N117" i="1"/>
  <c r="M117" i="1"/>
  <c r="K117" i="1"/>
  <c r="J117" i="1"/>
  <c r="R188" i="1" l="1"/>
  <c r="R177" i="1"/>
  <c r="Q188" i="1"/>
  <c r="S188" i="1" s="1"/>
  <c r="Q177" i="1"/>
  <c r="S177" i="1" s="1"/>
  <c r="Q127" i="1"/>
  <c r="S127" i="1" s="1"/>
  <c r="R127" i="1"/>
  <c r="P127" i="1"/>
  <c r="P177" i="1"/>
  <c r="P188" i="1"/>
  <c r="Q76" i="1"/>
  <c r="S76" i="1" s="1"/>
  <c r="R117" i="1"/>
  <c r="R80" i="1"/>
  <c r="R76" i="1"/>
  <c r="P76" i="1"/>
  <c r="P117" i="1"/>
  <c r="Q80" i="1"/>
  <c r="S80" i="1" s="1"/>
  <c r="P80" i="1"/>
  <c r="Q117" i="1"/>
  <c r="S117" i="1" s="1"/>
  <c r="J97" i="1"/>
  <c r="K97" i="1"/>
  <c r="M97" i="1"/>
  <c r="N97" i="1"/>
  <c r="N55" i="1"/>
  <c r="M55" i="1"/>
  <c r="K55" i="1"/>
  <c r="J55" i="1"/>
  <c r="N25" i="1"/>
  <c r="M25" i="1"/>
  <c r="K25" i="1"/>
  <c r="J25" i="1"/>
  <c r="N206" i="1"/>
  <c r="M206" i="1"/>
  <c r="K206" i="1"/>
  <c r="J206" i="1"/>
  <c r="N41" i="1"/>
  <c r="M41" i="1"/>
  <c r="K41" i="1"/>
  <c r="J41" i="1"/>
  <c r="R204" i="1" l="1"/>
  <c r="R206" i="1"/>
  <c r="R97" i="1"/>
  <c r="Q97" i="1"/>
  <c r="S97" i="1" s="1"/>
  <c r="R55" i="1"/>
  <c r="P97" i="1"/>
  <c r="R25" i="1"/>
  <c r="Q41" i="1"/>
  <c r="S41" i="1" s="1"/>
  <c r="Q206" i="1"/>
  <c r="S206" i="1" s="1"/>
  <c r="R41" i="1"/>
  <c r="P204" i="1"/>
  <c r="Q25" i="1"/>
  <c r="S25" i="1" s="1"/>
  <c r="P55" i="1"/>
  <c r="Q55" i="1"/>
  <c r="S55" i="1" s="1"/>
  <c r="P25" i="1"/>
  <c r="Q204" i="1"/>
  <c r="S204" i="1" s="1"/>
  <c r="P206" i="1"/>
  <c r="P41" i="1"/>
  <c r="N23" i="1"/>
  <c r="M23" i="1"/>
  <c r="K23" i="1"/>
  <c r="J23" i="1"/>
  <c r="Q23" i="1" l="1"/>
  <c r="S23" i="1" s="1"/>
  <c r="R23" i="1"/>
  <c r="P23" i="1"/>
  <c r="H303" i="1"/>
  <c r="N115" i="1" l="1"/>
  <c r="M115" i="1"/>
  <c r="K115" i="1"/>
  <c r="J115" i="1"/>
  <c r="P115" i="1" l="1"/>
  <c r="R115" i="1"/>
  <c r="Q115" i="1"/>
  <c r="S115" i="1" s="1"/>
  <c r="N92" i="1" l="1"/>
  <c r="M92" i="1"/>
  <c r="K92" i="1"/>
  <c r="R92" i="1" s="1"/>
  <c r="J92" i="1"/>
  <c r="N163" i="1"/>
  <c r="M163" i="1"/>
  <c r="N212" i="1"/>
  <c r="M212" i="1"/>
  <c r="K212" i="1"/>
  <c r="J212" i="1"/>
  <c r="N61" i="1"/>
  <c r="M61" i="1"/>
  <c r="K61" i="1"/>
  <c r="J61" i="1"/>
  <c r="N283" i="1"/>
  <c r="M283" i="1"/>
  <c r="K283" i="1"/>
  <c r="J283" i="1"/>
  <c r="N282" i="1"/>
  <c r="M282" i="1"/>
  <c r="K282" i="1"/>
  <c r="J282" i="1"/>
  <c r="N231" i="1"/>
  <c r="M231" i="1"/>
  <c r="K231" i="1"/>
  <c r="J231" i="1"/>
  <c r="Q92" i="1" l="1"/>
  <c r="S92" i="1" s="1"/>
  <c r="Q231" i="1"/>
  <c r="S231" i="1" s="1"/>
  <c r="Q282" i="1"/>
  <c r="S282" i="1" s="1"/>
  <c r="Q283" i="1"/>
  <c r="S283" i="1" s="1"/>
  <c r="Q61" i="1"/>
  <c r="S61" i="1" s="1"/>
  <c r="Q212" i="1"/>
  <c r="S212" i="1" s="1"/>
  <c r="Q163" i="1"/>
  <c r="S163" i="1" s="1"/>
  <c r="P92" i="1"/>
  <c r="R231" i="1"/>
  <c r="R163" i="1"/>
  <c r="R283" i="1"/>
  <c r="R61" i="1"/>
  <c r="R212" i="1"/>
  <c r="R282" i="1"/>
  <c r="P163" i="1"/>
  <c r="P212" i="1"/>
  <c r="P61" i="1"/>
  <c r="P283" i="1"/>
  <c r="P282" i="1"/>
  <c r="P231" i="1"/>
  <c r="N116" i="1"/>
  <c r="M116" i="1"/>
  <c r="K116" i="1"/>
  <c r="J116" i="1"/>
  <c r="N234" i="1"/>
  <c r="M234" i="1"/>
  <c r="K234" i="1"/>
  <c r="J234" i="1"/>
  <c r="Q116" i="1" l="1"/>
  <c r="S116" i="1" s="1"/>
  <c r="R116" i="1"/>
  <c r="P116" i="1"/>
  <c r="N147" i="1"/>
  <c r="M147" i="1"/>
  <c r="K147" i="1"/>
  <c r="J147" i="1"/>
  <c r="N126" i="1"/>
  <c r="M126" i="1"/>
  <c r="K126" i="1"/>
  <c r="J126" i="1"/>
  <c r="R126" i="1" l="1"/>
  <c r="R147" i="1"/>
  <c r="Q126" i="1"/>
  <c r="S126" i="1" s="1"/>
  <c r="Q147" i="1"/>
  <c r="S147" i="1" s="1"/>
  <c r="P147" i="1"/>
  <c r="P126" i="1"/>
  <c r="I303" i="1"/>
  <c r="N302" i="1"/>
  <c r="M302" i="1"/>
  <c r="K302" i="1"/>
  <c r="J302" i="1"/>
  <c r="N299" i="1"/>
  <c r="M299" i="1"/>
  <c r="K299" i="1"/>
  <c r="J299" i="1"/>
  <c r="N298" i="1"/>
  <c r="M298" i="1"/>
  <c r="K298" i="1"/>
  <c r="J298" i="1"/>
  <c r="N297" i="1"/>
  <c r="M297" i="1"/>
  <c r="K297" i="1"/>
  <c r="J297" i="1"/>
  <c r="N296" i="1"/>
  <c r="M296" i="1"/>
  <c r="K296" i="1"/>
  <c r="J296" i="1"/>
  <c r="N295" i="1"/>
  <c r="M295" i="1"/>
  <c r="K295" i="1"/>
  <c r="J295" i="1"/>
  <c r="N294" i="1"/>
  <c r="M294" i="1"/>
  <c r="K294" i="1"/>
  <c r="J294" i="1"/>
  <c r="N293" i="1"/>
  <c r="M293" i="1"/>
  <c r="K293" i="1"/>
  <c r="J293" i="1"/>
  <c r="N292" i="1"/>
  <c r="M292" i="1"/>
  <c r="K292" i="1"/>
  <c r="J292" i="1"/>
  <c r="N291" i="1"/>
  <c r="M291" i="1"/>
  <c r="K291" i="1"/>
  <c r="J291" i="1"/>
  <c r="N290" i="1"/>
  <c r="M290" i="1"/>
  <c r="K290" i="1"/>
  <c r="J290" i="1"/>
  <c r="N289" i="1"/>
  <c r="M289" i="1"/>
  <c r="K289" i="1"/>
  <c r="J289" i="1"/>
  <c r="N288" i="1"/>
  <c r="M288" i="1"/>
  <c r="K288" i="1"/>
  <c r="J288" i="1"/>
  <c r="N287" i="1"/>
  <c r="M287" i="1"/>
  <c r="K287" i="1"/>
  <c r="J287" i="1"/>
  <c r="N286" i="1"/>
  <c r="M286" i="1"/>
  <c r="K286" i="1"/>
  <c r="J286" i="1"/>
  <c r="N285" i="1"/>
  <c r="M285" i="1"/>
  <c r="K285" i="1"/>
  <c r="J285" i="1"/>
  <c r="N284" i="1"/>
  <c r="M284" i="1"/>
  <c r="K284" i="1"/>
  <c r="J284" i="1"/>
  <c r="N281" i="1"/>
  <c r="M281" i="1"/>
  <c r="K281" i="1"/>
  <c r="J281" i="1"/>
  <c r="N280" i="1"/>
  <c r="M280" i="1"/>
  <c r="K280" i="1"/>
  <c r="J280" i="1"/>
  <c r="N279" i="1"/>
  <c r="M279" i="1"/>
  <c r="K279" i="1"/>
  <c r="J279" i="1"/>
  <c r="N278" i="1"/>
  <c r="M278" i="1"/>
  <c r="K278" i="1"/>
  <c r="J278" i="1"/>
  <c r="N277" i="1"/>
  <c r="M277" i="1"/>
  <c r="K277" i="1"/>
  <c r="J277" i="1"/>
  <c r="N276" i="1"/>
  <c r="M276" i="1"/>
  <c r="K276" i="1"/>
  <c r="J276" i="1"/>
  <c r="N275" i="1"/>
  <c r="M275" i="1"/>
  <c r="K275" i="1"/>
  <c r="J275" i="1"/>
  <c r="N274" i="1"/>
  <c r="M274" i="1"/>
  <c r="K274" i="1"/>
  <c r="J274" i="1"/>
  <c r="N273" i="1"/>
  <c r="M273" i="1"/>
  <c r="K273" i="1"/>
  <c r="J273" i="1"/>
  <c r="N272" i="1"/>
  <c r="M272" i="1"/>
  <c r="K272" i="1"/>
  <c r="J272" i="1"/>
  <c r="N271" i="1"/>
  <c r="M271" i="1"/>
  <c r="K271" i="1"/>
  <c r="J271" i="1"/>
  <c r="N269" i="1"/>
  <c r="M269" i="1"/>
  <c r="K269" i="1"/>
  <c r="J269" i="1"/>
  <c r="N268" i="1"/>
  <c r="M268" i="1"/>
  <c r="K268" i="1"/>
  <c r="J268" i="1"/>
  <c r="N267" i="1"/>
  <c r="M267" i="1"/>
  <c r="K267" i="1"/>
  <c r="J267" i="1"/>
  <c r="N266" i="1"/>
  <c r="M266" i="1"/>
  <c r="K266" i="1"/>
  <c r="J266" i="1"/>
  <c r="N265" i="1"/>
  <c r="M265" i="1"/>
  <c r="K265" i="1"/>
  <c r="J265" i="1"/>
  <c r="N264" i="1"/>
  <c r="M264" i="1"/>
  <c r="K264" i="1"/>
  <c r="J264" i="1"/>
  <c r="N263" i="1"/>
  <c r="M263" i="1"/>
  <c r="K263" i="1"/>
  <c r="J263" i="1"/>
  <c r="N262" i="1"/>
  <c r="M262" i="1"/>
  <c r="K262" i="1"/>
  <c r="J262" i="1"/>
  <c r="N261" i="1"/>
  <c r="M261" i="1"/>
  <c r="K261" i="1"/>
  <c r="J261" i="1"/>
  <c r="N260" i="1"/>
  <c r="M260" i="1"/>
  <c r="K260" i="1"/>
  <c r="J260" i="1"/>
  <c r="N259" i="1"/>
  <c r="M259" i="1"/>
  <c r="K259" i="1"/>
  <c r="J259" i="1"/>
  <c r="N258" i="1"/>
  <c r="M258" i="1"/>
  <c r="K258" i="1"/>
  <c r="J258" i="1"/>
  <c r="N257" i="1"/>
  <c r="M257" i="1"/>
  <c r="K257" i="1"/>
  <c r="J257" i="1"/>
  <c r="N256" i="1"/>
  <c r="M256" i="1"/>
  <c r="K256" i="1"/>
  <c r="J256" i="1"/>
  <c r="N255" i="1"/>
  <c r="M255" i="1"/>
  <c r="K255" i="1"/>
  <c r="J255" i="1"/>
  <c r="N254" i="1"/>
  <c r="M254" i="1"/>
  <c r="K254" i="1"/>
  <c r="J254" i="1"/>
  <c r="N253" i="1"/>
  <c r="M253" i="1"/>
  <c r="K253" i="1"/>
  <c r="J253" i="1"/>
  <c r="N252" i="1"/>
  <c r="M252" i="1"/>
  <c r="K252" i="1"/>
  <c r="J252" i="1"/>
  <c r="N251" i="1"/>
  <c r="M251" i="1"/>
  <c r="K251" i="1"/>
  <c r="J251" i="1"/>
  <c r="N250" i="1"/>
  <c r="M250" i="1"/>
  <c r="K250" i="1"/>
  <c r="J250" i="1"/>
  <c r="N249" i="1"/>
  <c r="M249" i="1"/>
  <c r="K249" i="1"/>
  <c r="J249" i="1"/>
  <c r="N248" i="1"/>
  <c r="M248" i="1"/>
  <c r="K248" i="1"/>
  <c r="J248" i="1"/>
  <c r="N247" i="1"/>
  <c r="M247" i="1"/>
  <c r="K247" i="1"/>
  <c r="J247" i="1"/>
  <c r="N246" i="1"/>
  <c r="M246" i="1"/>
  <c r="K246" i="1"/>
  <c r="J246" i="1"/>
  <c r="N245" i="1"/>
  <c r="M245" i="1"/>
  <c r="K245" i="1"/>
  <c r="J245" i="1"/>
  <c r="N244" i="1"/>
  <c r="M244" i="1"/>
  <c r="K244" i="1"/>
  <c r="J244" i="1"/>
  <c r="N243" i="1"/>
  <c r="M243" i="1"/>
  <c r="K243" i="1"/>
  <c r="J243" i="1"/>
  <c r="N242" i="1"/>
  <c r="M242" i="1"/>
  <c r="K242" i="1"/>
  <c r="J242" i="1"/>
  <c r="N241" i="1"/>
  <c r="M241" i="1"/>
  <c r="K241" i="1"/>
  <c r="J241" i="1"/>
  <c r="N240" i="1"/>
  <c r="M240" i="1"/>
  <c r="K240" i="1"/>
  <c r="J240" i="1"/>
  <c r="N239" i="1"/>
  <c r="M239" i="1"/>
  <c r="K239" i="1"/>
  <c r="J239" i="1"/>
  <c r="N238" i="1"/>
  <c r="M238" i="1"/>
  <c r="K238" i="1"/>
  <c r="J238" i="1"/>
  <c r="N237" i="1"/>
  <c r="M237" i="1"/>
  <c r="K237" i="1"/>
  <c r="J237" i="1"/>
  <c r="N236" i="1"/>
  <c r="M236" i="1"/>
  <c r="K236" i="1"/>
  <c r="J236" i="1"/>
  <c r="N235" i="1"/>
  <c r="M235" i="1"/>
  <c r="K235" i="1"/>
  <c r="J235" i="1"/>
  <c r="Q234" i="1"/>
  <c r="S234" i="1" s="1"/>
  <c r="N233" i="1"/>
  <c r="M233" i="1"/>
  <c r="K233" i="1"/>
  <c r="J233" i="1"/>
  <c r="N232" i="1"/>
  <c r="M232" i="1"/>
  <c r="K232" i="1"/>
  <c r="J232" i="1"/>
  <c r="N230" i="1"/>
  <c r="M230" i="1"/>
  <c r="K230" i="1"/>
  <c r="J230" i="1"/>
  <c r="N229" i="1"/>
  <c r="M229" i="1"/>
  <c r="K229" i="1"/>
  <c r="J229" i="1"/>
  <c r="N228" i="1"/>
  <c r="M228" i="1"/>
  <c r="K228" i="1"/>
  <c r="J228" i="1"/>
  <c r="N227" i="1"/>
  <c r="M227" i="1"/>
  <c r="K227" i="1"/>
  <c r="J227" i="1"/>
  <c r="N226" i="1"/>
  <c r="M226" i="1"/>
  <c r="K226" i="1"/>
  <c r="J226" i="1"/>
  <c r="N225" i="1"/>
  <c r="M225" i="1"/>
  <c r="K225" i="1"/>
  <c r="J225" i="1"/>
  <c r="N224" i="1"/>
  <c r="M224" i="1"/>
  <c r="K224" i="1"/>
  <c r="J224" i="1"/>
  <c r="N223" i="1"/>
  <c r="M223" i="1"/>
  <c r="K223" i="1"/>
  <c r="J223" i="1"/>
  <c r="N222" i="1"/>
  <c r="M222" i="1"/>
  <c r="K222" i="1"/>
  <c r="J222" i="1"/>
  <c r="N221" i="1"/>
  <c r="M221" i="1"/>
  <c r="K221" i="1"/>
  <c r="J221" i="1"/>
  <c r="N220" i="1"/>
  <c r="M220" i="1"/>
  <c r="K220" i="1"/>
  <c r="J220" i="1"/>
  <c r="N219" i="1"/>
  <c r="M219" i="1"/>
  <c r="K219" i="1"/>
  <c r="J219" i="1"/>
  <c r="N218" i="1"/>
  <c r="M218" i="1"/>
  <c r="K218" i="1"/>
  <c r="J218" i="1"/>
  <c r="N217" i="1"/>
  <c r="M217" i="1"/>
  <c r="K217" i="1"/>
  <c r="J217" i="1"/>
  <c r="N216" i="1"/>
  <c r="M216" i="1"/>
  <c r="K216" i="1"/>
  <c r="J216" i="1"/>
  <c r="N215" i="1"/>
  <c r="M215" i="1"/>
  <c r="K215" i="1"/>
  <c r="J215" i="1"/>
  <c r="N211" i="1"/>
  <c r="M211" i="1"/>
  <c r="K211" i="1"/>
  <c r="J211" i="1"/>
  <c r="N210" i="1"/>
  <c r="M210" i="1"/>
  <c r="K210" i="1"/>
  <c r="J210" i="1"/>
  <c r="N209" i="1"/>
  <c r="M209" i="1"/>
  <c r="K209" i="1"/>
  <c r="J209" i="1"/>
  <c r="N208" i="1"/>
  <c r="M208" i="1"/>
  <c r="K208" i="1"/>
  <c r="J208" i="1"/>
  <c r="N207" i="1"/>
  <c r="M207" i="1"/>
  <c r="K207" i="1"/>
  <c r="J207" i="1"/>
  <c r="N205" i="1"/>
  <c r="M205" i="1"/>
  <c r="K205" i="1"/>
  <c r="J205" i="1"/>
  <c r="N203" i="1"/>
  <c r="M203" i="1"/>
  <c r="K203" i="1"/>
  <c r="J203" i="1"/>
  <c r="N202" i="1"/>
  <c r="M202" i="1"/>
  <c r="K202" i="1"/>
  <c r="J202" i="1"/>
  <c r="N201" i="1"/>
  <c r="M201" i="1"/>
  <c r="K201" i="1"/>
  <c r="J201" i="1"/>
  <c r="N200" i="1"/>
  <c r="M200" i="1"/>
  <c r="K200" i="1"/>
  <c r="J200" i="1"/>
  <c r="N196" i="1"/>
  <c r="M196" i="1"/>
  <c r="K196" i="1"/>
  <c r="J196" i="1"/>
  <c r="N195" i="1"/>
  <c r="M195" i="1"/>
  <c r="K195" i="1"/>
  <c r="J195" i="1"/>
  <c r="N194" i="1"/>
  <c r="M194" i="1"/>
  <c r="K194" i="1"/>
  <c r="J194" i="1"/>
  <c r="N193" i="1"/>
  <c r="M193" i="1"/>
  <c r="K193" i="1"/>
  <c r="J193" i="1"/>
  <c r="N192" i="1"/>
  <c r="M192" i="1"/>
  <c r="K192" i="1"/>
  <c r="J192" i="1"/>
  <c r="N191" i="1"/>
  <c r="M191" i="1"/>
  <c r="K191" i="1"/>
  <c r="J191" i="1"/>
  <c r="N190" i="1"/>
  <c r="M190" i="1"/>
  <c r="K190" i="1"/>
  <c r="J190" i="1"/>
  <c r="N187" i="1"/>
  <c r="M187" i="1"/>
  <c r="K187" i="1"/>
  <c r="J187" i="1"/>
  <c r="N186" i="1"/>
  <c r="M186" i="1"/>
  <c r="K186" i="1"/>
  <c r="J186" i="1"/>
  <c r="N185" i="1"/>
  <c r="M185" i="1"/>
  <c r="K185" i="1"/>
  <c r="J185" i="1"/>
  <c r="N184" i="1"/>
  <c r="M184" i="1"/>
  <c r="K184" i="1"/>
  <c r="J184" i="1"/>
  <c r="N183" i="1"/>
  <c r="M183" i="1"/>
  <c r="K183" i="1"/>
  <c r="J183" i="1"/>
  <c r="N182" i="1"/>
  <c r="M182" i="1"/>
  <c r="K182" i="1"/>
  <c r="J182" i="1"/>
  <c r="N181" i="1"/>
  <c r="M181" i="1"/>
  <c r="K181" i="1"/>
  <c r="J181" i="1"/>
  <c r="N180" i="1"/>
  <c r="M180" i="1"/>
  <c r="K180" i="1"/>
  <c r="J180" i="1"/>
  <c r="N179" i="1"/>
  <c r="M179" i="1"/>
  <c r="K179" i="1"/>
  <c r="J179" i="1"/>
  <c r="N178" i="1"/>
  <c r="M178" i="1"/>
  <c r="K178" i="1"/>
  <c r="J178" i="1"/>
  <c r="N176" i="1"/>
  <c r="M176" i="1"/>
  <c r="K176" i="1"/>
  <c r="J176" i="1"/>
  <c r="N175" i="1"/>
  <c r="M175" i="1"/>
  <c r="K175" i="1"/>
  <c r="J175" i="1"/>
  <c r="N174" i="1"/>
  <c r="M174" i="1"/>
  <c r="K174" i="1"/>
  <c r="J174" i="1"/>
  <c r="N173" i="1"/>
  <c r="M173" i="1"/>
  <c r="K173" i="1"/>
  <c r="J173" i="1"/>
  <c r="N172" i="1"/>
  <c r="M172" i="1"/>
  <c r="K172" i="1"/>
  <c r="J172" i="1"/>
  <c r="N171" i="1"/>
  <c r="M171" i="1"/>
  <c r="K171" i="1"/>
  <c r="J171" i="1"/>
  <c r="N170" i="1"/>
  <c r="M170" i="1"/>
  <c r="K170" i="1"/>
  <c r="J170" i="1"/>
  <c r="N169" i="1"/>
  <c r="M169" i="1"/>
  <c r="K169" i="1"/>
  <c r="J169" i="1"/>
  <c r="N167" i="1"/>
  <c r="M167" i="1"/>
  <c r="K167" i="1"/>
  <c r="J167" i="1"/>
  <c r="N166" i="1"/>
  <c r="M166" i="1"/>
  <c r="K166" i="1"/>
  <c r="J166" i="1"/>
  <c r="N165" i="1"/>
  <c r="M165" i="1"/>
  <c r="K165" i="1"/>
  <c r="J165" i="1"/>
  <c r="N164" i="1"/>
  <c r="M164" i="1"/>
  <c r="K164" i="1"/>
  <c r="J164" i="1"/>
  <c r="N162" i="1"/>
  <c r="M162" i="1"/>
  <c r="K162" i="1"/>
  <c r="J162" i="1"/>
  <c r="N161" i="1"/>
  <c r="M161" i="1"/>
  <c r="K161" i="1"/>
  <c r="J161" i="1"/>
  <c r="N160" i="1"/>
  <c r="M160" i="1"/>
  <c r="K160" i="1"/>
  <c r="J160" i="1"/>
  <c r="N159" i="1"/>
  <c r="M159" i="1"/>
  <c r="K159" i="1"/>
  <c r="J159" i="1"/>
  <c r="N158" i="1"/>
  <c r="M158" i="1"/>
  <c r="K158" i="1"/>
  <c r="J158" i="1"/>
  <c r="N157" i="1"/>
  <c r="M157" i="1"/>
  <c r="K157" i="1"/>
  <c r="J157" i="1"/>
  <c r="N156" i="1"/>
  <c r="M156" i="1"/>
  <c r="K156" i="1"/>
  <c r="J156" i="1"/>
  <c r="N155" i="1"/>
  <c r="M155" i="1"/>
  <c r="K155" i="1"/>
  <c r="J155" i="1"/>
  <c r="N154" i="1"/>
  <c r="M154" i="1"/>
  <c r="K154" i="1"/>
  <c r="J154" i="1"/>
  <c r="N153" i="1"/>
  <c r="M153" i="1"/>
  <c r="K153" i="1"/>
  <c r="J153" i="1"/>
  <c r="N152" i="1"/>
  <c r="M152" i="1"/>
  <c r="K152" i="1"/>
  <c r="J152" i="1"/>
  <c r="N151" i="1"/>
  <c r="M151" i="1"/>
  <c r="K151" i="1"/>
  <c r="J151" i="1"/>
  <c r="N150" i="1"/>
  <c r="M150" i="1"/>
  <c r="K150" i="1"/>
  <c r="J150" i="1"/>
  <c r="K149" i="1"/>
  <c r="J149" i="1"/>
  <c r="N146" i="1"/>
  <c r="M146" i="1"/>
  <c r="K146" i="1"/>
  <c r="J146" i="1"/>
  <c r="N145" i="1"/>
  <c r="M145" i="1"/>
  <c r="K145" i="1"/>
  <c r="J145" i="1"/>
  <c r="N144" i="1"/>
  <c r="M144" i="1"/>
  <c r="K144" i="1"/>
  <c r="J144" i="1"/>
  <c r="N143" i="1"/>
  <c r="M143" i="1"/>
  <c r="K143" i="1"/>
  <c r="J143" i="1"/>
  <c r="N142" i="1"/>
  <c r="M142" i="1"/>
  <c r="K142" i="1"/>
  <c r="J142" i="1"/>
  <c r="N141" i="1"/>
  <c r="M141" i="1"/>
  <c r="K141" i="1"/>
  <c r="J141" i="1"/>
  <c r="N140" i="1"/>
  <c r="M140" i="1"/>
  <c r="K140" i="1"/>
  <c r="J140" i="1"/>
  <c r="N139" i="1"/>
  <c r="M139" i="1"/>
  <c r="K139" i="1"/>
  <c r="J139" i="1"/>
  <c r="N138" i="1"/>
  <c r="M138" i="1"/>
  <c r="K138" i="1"/>
  <c r="J138" i="1"/>
  <c r="N137" i="1"/>
  <c r="M137" i="1"/>
  <c r="K137" i="1"/>
  <c r="J137" i="1"/>
  <c r="N136" i="1"/>
  <c r="M136" i="1"/>
  <c r="K136" i="1"/>
  <c r="J136" i="1"/>
  <c r="N135" i="1"/>
  <c r="M135" i="1"/>
  <c r="K135" i="1"/>
  <c r="J135" i="1"/>
  <c r="N134" i="1"/>
  <c r="M134" i="1"/>
  <c r="K134" i="1"/>
  <c r="J134" i="1"/>
  <c r="N133" i="1"/>
  <c r="M133" i="1"/>
  <c r="K133" i="1"/>
  <c r="J133" i="1"/>
  <c r="N132" i="1"/>
  <c r="M132" i="1"/>
  <c r="K132" i="1"/>
  <c r="J132" i="1"/>
  <c r="N131" i="1"/>
  <c r="M131" i="1"/>
  <c r="K131" i="1"/>
  <c r="J131" i="1"/>
  <c r="N125" i="1"/>
  <c r="M125" i="1"/>
  <c r="K125" i="1"/>
  <c r="J125" i="1"/>
  <c r="N124" i="1"/>
  <c r="M124" i="1"/>
  <c r="K124" i="1"/>
  <c r="J124" i="1"/>
  <c r="N123" i="1"/>
  <c r="M123" i="1"/>
  <c r="K123" i="1"/>
  <c r="J123" i="1"/>
  <c r="N122" i="1"/>
  <c r="M122" i="1"/>
  <c r="K122" i="1"/>
  <c r="J122" i="1"/>
  <c r="N121" i="1"/>
  <c r="M121" i="1"/>
  <c r="K121" i="1"/>
  <c r="J121" i="1"/>
  <c r="N120" i="1"/>
  <c r="M120" i="1"/>
  <c r="K120" i="1"/>
  <c r="J120" i="1"/>
  <c r="N119" i="1"/>
  <c r="M119" i="1"/>
  <c r="K119" i="1"/>
  <c r="J119" i="1"/>
  <c r="N118" i="1"/>
  <c r="M118" i="1"/>
  <c r="K118" i="1"/>
  <c r="J118" i="1"/>
  <c r="N114" i="1"/>
  <c r="M114" i="1"/>
  <c r="K114" i="1"/>
  <c r="J114" i="1"/>
  <c r="N113" i="1"/>
  <c r="M113" i="1"/>
  <c r="K113" i="1"/>
  <c r="J113" i="1"/>
  <c r="N112" i="1"/>
  <c r="M112" i="1"/>
  <c r="K112" i="1"/>
  <c r="J112" i="1"/>
  <c r="N111" i="1"/>
  <c r="M111" i="1"/>
  <c r="K111" i="1"/>
  <c r="J111" i="1"/>
  <c r="N110" i="1"/>
  <c r="M110" i="1"/>
  <c r="K110" i="1"/>
  <c r="J110" i="1"/>
  <c r="N109" i="1"/>
  <c r="M109" i="1"/>
  <c r="K109" i="1"/>
  <c r="J109" i="1"/>
  <c r="N108" i="1"/>
  <c r="M108" i="1"/>
  <c r="K108" i="1"/>
  <c r="J108" i="1"/>
  <c r="N107" i="1"/>
  <c r="M107" i="1"/>
  <c r="K107" i="1"/>
  <c r="J107" i="1"/>
  <c r="N106" i="1"/>
  <c r="M106" i="1"/>
  <c r="K106" i="1"/>
  <c r="J106" i="1"/>
  <c r="N105" i="1"/>
  <c r="M105" i="1"/>
  <c r="K105" i="1"/>
  <c r="J105" i="1"/>
  <c r="N104" i="1"/>
  <c r="M104" i="1"/>
  <c r="K104" i="1"/>
  <c r="J104" i="1"/>
  <c r="N103" i="1"/>
  <c r="M103" i="1"/>
  <c r="K103" i="1"/>
  <c r="J103" i="1"/>
  <c r="N102" i="1"/>
  <c r="M102" i="1"/>
  <c r="K102" i="1"/>
  <c r="J102" i="1"/>
  <c r="N101" i="1"/>
  <c r="M101" i="1"/>
  <c r="K101" i="1"/>
  <c r="J101" i="1"/>
  <c r="N100" i="1"/>
  <c r="M100" i="1"/>
  <c r="K100" i="1"/>
  <c r="J100" i="1"/>
  <c r="N96" i="1"/>
  <c r="M96" i="1"/>
  <c r="K96" i="1"/>
  <c r="J96" i="1"/>
  <c r="N95" i="1"/>
  <c r="M95" i="1"/>
  <c r="K95" i="1"/>
  <c r="J95" i="1"/>
  <c r="N94" i="1"/>
  <c r="M94" i="1"/>
  <c r="K94" i="1"/>
  <c r="J94" i="1"/>
  <c r="N93" i="1"/>
  <c r="M93" i="1"/>
  <c r="K93" i="1"/>
  <c r="J93" i="1"/>
  <c r="N91" i="1"/>
  <c r="M91" i="1"/>
  <c r="K91" i="1"/>
  <c r="J91" i="1"/>
  <c r="N90" i="1"/>
  <c r="M90" i="1"/>
  <c r="K90" i="1"/>
  <c r="J90" i="1"/>
  <c r="N89" i="1"/>
  <c r="M89" i="1"/>
  <c r="K89" i="1"/>
  <c r="J89" i="1"/>
  <c r="N88" i="1"/>
  <c r="M88" i="1"/>
  <c r="K88" i="1"/>
  <c r="J88" i="1"/>
  <c r="N87" i="1"/>
  <c r="M87" i="1"/>
  <c r="K87" i="1"/>
  <c r="J87" i="1"/>
  <c r="N86" i="1"/>
  <c r="M86" i="1"/>
  <c r="K86" i="1"/>
  <c r="J86" i="1"/>
  <c r="N85" i="1"/>
  <c r="M85" i="1"/>
  <c r="K85" i="1"/>
  <c r="J85" i="1"/>
  <c r="N84" i="1"/>
  <c r="M84" i="1"/>
  <c r="K84" i="1"/>
  <c r="J84" i="1"/>
  <c r="N83" i="1"/>
  <c r="M83" i="1"/>
  <c r="K83" i="1"/>
  <c r="J83" i="1"/>
  <c r="N82" i="1"/>
  <c r="M82" i="1"/>
  <c r="K82" i="1"/>
  <c r="J82" i="1"/>
  <c r="N79" i="1"/>
  <c r="M79" i="1"/>
  <c r="K79" i="1"/>
  <c r="J79" i="1"/>
  <c r="N78" i="1"/>
  <c r="M78" i="1"/>
  <c r="K78" i="1"/>
  <c r="J78" i="1"/>
  <c r="N77" i="1"/>
  <c r="M77" i="1"/>
  <c r="K77" i="1"/>
  <c r="J77" i="1"/>
  <c r="N75" i="1"/>
  <c r="M75" i="1"/>
  <c r="K75" i="1"/>
  <c r="J75" i="1"/>
  <c r="N74" i="1"/>
  <c r="M74" i="1"/>
  <c r="K74" i="1"/>
  <c r="J74" i="1"/>
  <c r="N73" i="1"/>
  <c r="M73" i="1"/>
  <c r="K73" i="1"/>
  <c r="J73" i="1"/>
  <c r="N72" i="1"/>
  <c r="M72" i="1"/>
  <c r="K72" i="1"/>
  <c r="J72" i="1"/>
  <c r="N71" i="1"/>
  <c r="M71" i="1"/>
  <c r="K71" i="1"/>
  <c r="J71" i="1"/>
  <c r="N70" i="1"/>
  <c r="M70" i="1"/>
  <c r="K70" i="1"/>
  <c r="J70" i="1"/>
  <c r="N69" i="1"/>
  <c r="M69" i="1"/>
  <c r="K69" i="1"/>
  <c r="J69" i="1"/>
  <c r="N68" i="1"/>
  <c r="M68" i="1"/>
  <c r="K68" i="1"/>
  <c r="J68" i="1"/>
  <c r="N67" i="1"/>
  <c r="M67" i="1"/>
  <c r="K67" i="1"/>
  <c r="J67" i="1"/>
  <c r="N66" i="1"/>
  <c r="M66" i="1"/>
  <c r="K66" i="1"/>
  <c r="J66" i="1"/>
  <c r="N65" i="1"/>
  <c r="M65" i="1"/>
  <c r="K65" i="1"/>
  <c r="J65" i="1"/>
  <c r="N64" i="1"/>
  <c r="M64" i="1"/>
  <c r="K64" i="1"/>
  <c r="J64" i="1"/>
  <c r="N63" i="1"/>
  <c r="M63" i="1"/>
  <c r="K63" i="1"/>
  <c r="J63" i="1"/>
  <c r="N62" i="1"/>
  <c r="M62" i="1"/>
  <c r="K62" i="1"/>
  <c r="J62" i="1"/>
  <c r="N60" i="1"/>
  <c r="M60" i="1"/>
  <c r="K60" i="1"/>
  <c r="J60" i="1"/>
  <c r="N59" i="1"/>
  <c r="M59" i="1"/>
  <c r="K59" i="1"/>
  <c r="J59" i="1"/>
  <c r="N58" i="1"/>
  <c r="M58" i="1"/>
  <c r="K58" i="1"/>
  <c r="J58" i="1"/>
  <c r="N57" i="1"/>
  <c r="M57" i="1"/>
  <c r="K57" i="1"/>
  <c r="J57" i="1"/>
  <c r="N56" i="1"/>
  <c r="M56" i="1"/>
  <c r="K56" i="1"/>
  <c r="J56" i="1"/>
  <c r="N54" i="1"/>
  <c r="M54" i="1"/>
  <c r="K54" i="1"/>
  <c r="J54" i="1"/>
  <c r="N53" i="1"/>
  <c r="M53" i="1"/>
  <c r="K53" i="1"/>
  <c r="J53" i="1"/>
  <c r="N52" i="1"/>
  <c r="M52" i="1"/>
  <c r="K52" i="1"/>
  <c r="J52" i="1"/>
  <c r="N51" i="1"/>
  <c r="M51" i="1"/>
  <c r="K51" i="1"/>
  <c r="J51" i="1"/>
  <c r="N50" i="1"/>
  <c r="M50" i="1"/>
  <c r="K50" i="1"/>
  <c r="J50" i="1"/>
  <c r="N49" i="1"/>
  <c r="M49" i="1"/>
  <c r="K49" i="1"/>
  <c r="J49" i="1"/>
  <c r="N48" i="1"/>
  <c r="M48" i="1"/>
  <c r="K48" i="1"/>
  <c r="J48" i="1"/>
  <c r="N47" i="1"/>
  <c r="M47" i="1"/>
  <c r="K47" i="1"/>
  <c r="J47" i="1"/>
  <c r="N46" i="1"/>
  <c r="M46" i="1"/>
  <c r="K46" i="1"/>
  <c r="J46" i="1"/>
  <c r="N45" i="1"/>
  <c r="M45" i="1"/>
  <c r="K45" i="1"/>
  <c r="J45" i="1"/>
  <c r="N44" i="1"/>
  <c r="M44" i="1"/>
  <c r="K44" i="1"/>
  <c r="J44" i="1"/>
  <c r="N40" i="1"/>
  <c r="M40" i="1"/>
  <c r="K40" i="1"/>
  <c r="J40" i="1"/>
  <c r="N39" i="1"/>
  <c r="M39" i="1"/>
  <c r="K39" i="1"/>
  <c r="J39" i="1"/>
  <c r="N38" i="1"/>
  <c r="M38" i="1"/>
  <c r="K38" i="1"/>
  <c r="J38" i="1"/>
  <c r="N37" i="1"/>
  <c r="M37" i="1"/>
  <c r="K37" i="1"/>
  <c r="J37" i="1"/>
  <c r="N36" i="1"/>
  <c r="M36" i="1"/>
  <c r="K36" i="1"/>
  <c r="J36" i="1"/>
  <c r="N35" i="1"/>
  <c r="M35" i="1"/>
  <c r="K35" i="1"/>
  <c r="J35" i="1"/>
  <c r="N34" i="1"/>
  <c r="M34" i="1"/>
  <c r="K34" i="1"/>
  <c r="J34" i="1"/>
  <c r="N33" i="1"/>
  <c r="M33" i="1"/>
  <c r="K33" i="1"/>
  <c r="J33" i="1"/>
  <c r="N32" i="1"/>
  <c r="M32" i="1"/>
  <c r="K32" i="1"/>
  <c r="J32" i="1"/>
  <c r="N31" i="1"/>
  <c r="M31" i="1"/>
  <c r="K31" i="1"/>
  <c r="J31" i="1"/>
  <c r="N30" i="1"/>
  <c r="M30" i="1"/>
  <c r="K30" i="1"/>
  <c r="J30" i="1"/>
  <c r="N29" i="1"/>
  <c r="M29" i="1"/>
  <c r="K29" i="1"/>
  <c r="J29" i="1"/>
  <c r="N28" i="1"/>
  <c r="M28" i="1"/>
  <c r="K28" i="1"/>
  <c r="J28" i="1"/>
  <c r="N27" i="1"/>
  <c r="M27" i="1"/>
  <c r="K27" i="1"/>
  <c r="J27" i="1"/>
  <c r="N26" i="1"/>
  <c r="M26" i="1"/>
  <c r="K26" i="1"/>
  <c r="J26" i="1"/>
  <c r="N22" i="1"/>
  <c r="M22" i="1"/>
  <c r="K22" i="1"/>
  <c r="J22" i="1"/>
  <c r="N21" i="1"/>
  <c r="M21" i="1"/>
  <c r="K21" i="1"/>
  <c r="J21" i="1"/>
  <c r="N20" i="1"/>
  <c r="M20" i="1"/>
  <c r="K20" i="1"/>
  <c r="J20" i="1"/>
  <c r="N19" i="1"/>
  <c r="M19" i="1"/>
  <c r="K19" i="1"/>
  <c r="J19" i="1"/>
  <c r="N18" i="1"/>
  <c r="M18" i="1"/>
  <c r="K18" i="1"/>
  <c r="J18" i="1"/>
  <c r="N17" i="1"/>
  <c r="M17" i="1"/>
  <c r="K17" i="1"/>
  <c r="J17" i="1"/>
  <c r="N16" i="1"/>
  <c r="M16" i="1"/>
  <c r="K16" i="1"/>
  <c r="J16" i="1"/>
  <c r="N15" i="1"/>
  <c r="M15" i="1"/>
  <c r="K15" i="1"/>
  <c r="J15" i="1"/>
  <c r="N14" i="1"/>
  <c r="M14" i="1"/>
  <c r="M303" i="1" s="1"/>
  <c r="K14" i="1"/>
  <c r="J14" i="1"/>
  <c r="R13" i="1"/>
  <c r="Q13" i="1"/>
  <c r="S13" i="1" s="1"/>
  <c r="P13" i="1"/>
  <c r="Q253" i="1" l="1"/>
  <c r="S253" i="1" s="1"/>
  <c r="R303" i="1"/>
  <c r="Q235" i="1"/>
  <c r="S235" i="1" s="1"/>
  <c r="Q240" i="1"/>
  <c r="S240" i="1" s="1"/>
  <c r="Q241" i="1"/>
  <c r="S241" i="1" s="1"/>
  <c r="Q242" i="1"/>
  <c r="S242" i="1" s="1"/>
  <c r="Q243" i="1"/>
  <c r="S243" i="1" s="1"/>
  <c r="Q247" i="1"/>
  <c r="S247" i="1" s="1"/>
  <c r="Q248" i="1"/>
  <c r="S248" i="1" s="1"/>
  <c r="Q249" i="1"/>
  <c r="S249" i="1" s="1"/>
  <c r="Q250" i="1"/>
  <c r="S250" i="1" s="1"/>
  <c r="Q251" i="1"/>
  <c r="S251" i="1" s="1"/>
  <c r="R252" i="1"/>
  <c r="R260" i="1"/>
  <c r="R261" i="1"/>
  <c r="R262" i="1"/>
  <c r="R263" i="1"/>
  <c r="R264" i="1"/>
  <c r="R265" i="1"/>
  <c r="R266" i="1"/>
  <c r="R267" i="1"/>
  <c r="R268" i="1"/>
  <c r="R269" i="1"/>
  <c r="R271" i="1"/>
  <c r="R272" i="1"/>
  <c r="R276" i="1"/>
  <c r="R277" i="1"/>
  <c r="R278" i="1"/>
  <c r="R279" i="1"/>
  <c r="R280" i="1"/>
  <c r="R281" i="1"/>
  <c r="R284" i="1"/>
  <c r="R285" i="1"/>
  <c r="R286" i="1"/>
  <c r="R287" i="1"/>
  <c r="R288" i="1"/>
  <c r="R289" i="1"/>
  <c r="R290" i="1"/>
  <c r="R291" i="1"/>
  <c r="R292" i="1"/>
  <c r="R293" i="1"/>
  <c r="Q14" i="1"/>
  <c r="S14" i="1" s="1"/>
  <c r="Q20" i="1"/>
  <c r="S20" i="1" s="1"/>
  <c r="Q22" i="1"/>
  <c r="S22" i="1" s="1"/>
  <c r="Q32" i="1"/>
  <c r="S32" i="1" s="1"/>
  <c r="Q35" i="1"/>
  <c r="S35" i="1" s="1"/>
  <c r="Q94" i="1"/>
  <c r="S94" i="1" s="1"/>
  <c r="Q101" i="1"/>
  <c r="S101" i="1" s="1"/>
  <c r="Q106" i="1"/>
  <c r="S106" i="1" s="1"/>
  <c r="R145" i="1"/>
  <c r="R37" i="1"/>
  <c r="R40" i="1"/>
  <c r="R60" i="1"/>
  <c r="R96" i="1"/>
  <c r="Q227" i="1"/>
  <c r="S227" i="1" s="1"/>
  <c r="Q254" i="1"/>
  <c r="S254" i="1" s="1"/>
  <c r="Q258" i="1"/>
  <c r="S258" i="1" s="1"/>
  <c r="R20" i="1"/>
  <c r="R38" i="1"/>
  <c r="R39" i="1"/>
  <c r="R159" i="1"/>
  <c r="R161" i="1"/>
  <c r="R162" i="1"/>
  <c r="R164" i="1"/>
  <c r="R166" i="1"/>
  <c r="R174" i="1"/>
  <c r="R175" i="1"/>
  <c r="R176" i="1"/>
  <c r="R179" i="1"/>
  <c r="R180" i="1"/>
  <c r="R181" i="1"/>
  <c r="R183" i="1"/>
  <c r="R184" i="1"/>
  <c r="R191" i="1"/>
  <c r="R225" i="1"/>
  <c r="R226" i="1"/>
  <c r="Q232" i="1"/>
  <c r="S232" i="1" s="1"/>
  <c r="Q233" i="1"/>
  <c r="S233" i="1" s="1"/>
  <c r="Q259" i="1"/>
  <c r="S259" i="1" s="1"/>
  <c r="R139" i="1"/>
  <c r="R18" i="1"/>
  <c r="R22" i="1"/>
  <c r="R28" i="1"/>
  <c r="R29" i="1"/>
  <c r="R32" i="1"/>
  <c r="R35" i="1"/>
  <c r="R36" i="1"/>
  <c r="R45" i="1"/>
  <c r="R48" i="1"/>
  <c r="R51" i="1"/>
  <c r="R52" i="1"/>
  <c r="R56" i="1"/>
  <c r="R59" i="1"/>
  <c r="R63" i="1"/>
  <c r="R64" i="1"/>
  <c r="R67" i="1"/>
  <c r="R68" i="1"/>
  <c r="R71" i="1"/>
  <c r="R72" i="1"/>
  <c r="R75" i="1"/>
  <c r="R79" i="1"/>
  <c r="R82" i="1"/>
  <c r="R85" i="1"/>
  <c r="R88" i="1"/>
  <c r="R89" i="1"/>
  <c r="R93" i="1"/>
  <c r="R94" i="1"/>
  <c r="R95" i="1"/>
  <c r="R15" i="1"/>
  <c r="R17" i="1"/>
  <c r="R273" i="1"/>
  <c r="R274" i="1"/>
  <c r="R275" i="1"/>
  <c r="R140" i="1"/>
  <c r="R142" i="1"/>
  <c r="R143" i="1"/>
  <c r="R144" i="1"/>
  <c r="R186" i="1"/>
  <c r="R230" i="1"/>
  <c r="R233" i="1"/>
  <c r="R239" i="1"/>
  <c r="R241" i="1"/>
  <c r="R246" i="1"/>
  <c r="R248" i="1"/>
  <c r="P257" i="1"/>
  <c r="R112" i="1"/>
  <c r="R113" i="1"/>
  <c r="R119" i="1"/>
  <c r="R120" i="1"/>
  <c r="R122" i="1"/>
  <c r="R123" i="1"/>
  <c r="R124" i="1"/>
  <c r="R125" i="1"/>
  <c r="R131" i="1"/>
  <c r="R134" i="1"/>
  <c r="R135" i="1"/>
  <c r="R146" i="1"/>
  <c r="R151" i="1"/>
  <c r="R152" i="1"/>
  <c r="R155" i="1"/>
  <c r="R156" i="1"/>
  <c r="Q182" i="1"/>
  <c r="S182" i="1" s="1"/>
  <c r="Q186" i="1"/>
  <c r="S186" i="1" s="1"/>
  <c r="R192" i="1"/>
  <c r="R193" i="1"/>
  <c r="R194" i="1"/>
  <c r="R195" i="1"/>
  <c r="R196" i="1"/>
  <c r="R197" i="1"/>
  <c r="R198" i="1"/>
  <c r="R257" i="1"/>
  <c r="R302" i="1"/>
  <c r="R103" i="1"/>
  <c r="R105" i="1"/>
  <c r="R109" i="1"/>
  <c r="Q110" i="1"/>
  <c r="S110" i="1" s="1"/>
  <c r="R185" i="1"/>
  <c r="Q153" i="1"/>
  <c r="S153" i="1" s="1"/>
  <c r="R167" i="1"/>
  <c r="R170" i="1"/>
  <c r="R172" i="1"/>
  <c r="Q93" i="1"/>
  <c r="S93" i="1" s="1"/>
  <c r="Q103" i="1"/>
  <c r="S103" i="1" s="1"/>
  <c r="Q104" i="1"/>
  <c r="S104" i="1" s="1"/>
  <c r="R110" i="1"/>
  <c r="R138" i="1"/>
  <c r="Q139" i="1"/>
  <c r="S139" i="1" s="1"/>
  <c r="R149" i="1"/>
  <c r="R150" i="1"/>
  <c r="R160" i="1"/>
  <c r="R165" i="1"/>
  <c r="Q167" i="1"/>
  <c r="S167" i="1" s="1"/>
  <c r="Q170" i="1"/>
  <c r="S170" i="1" s="1"/>
  <c r="R173" i="1"/>
  <c r="Q109" i="1"/>
  <c r="S109" i="1" s="1"/>
  <c r="P113" i="1"/>
  <c r="P120" i="1"/>
  <c r="Q121" i="1"/>
  <c r="S121" i="1" s="1"/>
  <c r="P123" i="1"/>
  <c r="P124" i="1"/>
  <c r="Q125" i="1"/>
  <c r="S125" i="1" s="1"/>
  <c r="P131" i="1"/>
  <c r="P135" i="1"/>
  <c r="R141" i="1"/>
  <c r="Q143" i="1"/>
  <c r="S143" i="1" s="1"/>
  <c r="Q149" i="1"/>
  <c r="S149" i="1" s="1"/>
  <c r="R153" i="1"/>
  <c r="R154" i="1"/>
  <c r="R157" i="1"/>
  <c r="R158" i="1"/>
  <c r="Q160" i="1"/>
  <c r="S160" i="1" s="1"/>
  <c r="Q178" i="1"/>
  <c r="S178" i="1" s="1"/>
  <c r="R182" i="1"/>
  <c r="P16" i="1"/>
  <c r="P19" i="1"/>
  <c r="P26" i="1"/>
  <c r="P30" i="1"/>
  <c r="P33" i="1"/>
  <c r="P37" i="1"/>
  <c r="P40" i="1"/>
  <c r="P46" i="1"/>
  <c r="P49" i="1"/>
  <c r="P53" i="1"/>
  <c r="P57" i="1"/>
  <c r="P60" i="1"/>
  <c r="P65" i="1"/>
  <c r="P69" i="1"/>
  <c r="P73" i="1"/>
  <c r="P77" i="1"/>
  <c r="P83" i="1"/>
  <c r="P86" i="1"/>
  <c r="P90" i="1"/>
  <c r="P95" i="1"/>
  <c r="R253" i="1"/>
  <c r="R259" i="1"/>
  <c r="R294" i="1"/>
  <c r="R295" i="1"/>
  <c r="R296" i="1"/>
  <c r="R297" i="1"/>
  <c r="R298" i="1"/>
  <c r="R299" i="1"/>
  <c r="R199" i="1"/>
  <c r="R200" i="1"/>
  <c r="R201" i="1"/>
  <c r="R202" i="1"/>
  <c r="R203" i="1"/>
  <c r="R205" i="1"/>
  <c r="R207" i="1"/>
  <c r="R208" i="1"/>
  <c r="R209" i="1"/>
  <c r="R210" i="1"/>
  <c r="R211" i="1"/>
  <c r="R216" i="1"/>
  <c r="R217" i="1"/>
  <c r="R218" i="1"/>
  <c r="R219" i="1"/>
  <c r="R220" i="1"/>
  <c r="R221" i="1"/>
  <c r="R222" i="1"/>
  <c r="R223" i="1"/>
  <c r="R224" i="1"/>
  <c r="Q228" i="1"/>
  <c r="S228" i="1" s="1"/>
  <c r="R235" i="1"/>
  <c r="Q236" i="1"/>
  <c r="S236" i="1" s="1"/>
  <c r="Q237" i="1"/>
  <c r="S237" i="1" s="1"/>
  <c r="R243" i="1"/>
  <c r="Q244" i="1"/>
  <c r="S244" i="1" s="1"/>
  <c r="Q245" i="1"/>
  <c r="S245" i="1" s="1"/>
  <c r="R250" i="1"/>
  <c r="R251" i="1"/>
  <c r="P253" i="1"/>
  <c r="Q255" i="1"/>
  <c r="S255" i="1" s="1"/>
  <c r="Q261" i="1"/>
  <c r="S261" i="1" s="1"/>
  <c r="Q262" i="1"/>
  <c r="S262" i="1" s="1"/>
  <c r="Q263" i="1"/>
  <c r="S263" i="1" s="1"/>
  <c r="Q264" i="1"/>
  <c r="S264" i="1" s="1"/>
  <c r="Q265" i="1"/>
  <c r="S265" i="1" s="1"/>
  <c r="Q266" i="1"/>
  <c r="S266" i="1" s="1"/>
  <c r="Q267" i="1"/>
  <c r="S267" i="1" s="1"/>
  <c r="Q268" i="1"/>
  <c r="S268" i="1" s="1"/>
  <c r="Q269" i="1"/>
  <c r="S269" i="1" s="1"/>
  <c r="Q271" i="1"/>
  <c r="S271" i="1" s="1"/>
  <c r="Q272" i="1"/>
  <c r="S272" i="1" s="1"/>
  <c r="Q273" i="1"/>
  <c r="S273" i="1" s="1"/>
  <c r="Q274" i="1"/>
  <c r="S274" i="1" s="1"/>
  <c r="Q275" i="1"/>
  <c r="S275" i="1" s="1"/>
  <c r="Q276" i="1"/>
  <c r="S276" i="1" s="1"/>
  <c r="Q277" i="1"/>
  <c r="S277" i="1" s="1"/>
  <c r="Q278" i="1"/>
  <c r="S278" i="1" s="1"/>
  <c r="Q279" i="1"/>
  <c r="S279" i="1" s="1"/>
  <c r="Q280" i="1"/>
  <c r="S280" i="1" s="1"/>
  <c r="Q281" i="1"/>
  <c r="S281" i="1" s="1"/>
  <c r="Q284" i="1"/>
  <c r="S284" i="1" s="1"/>
  <c r="Q285" i="1"/>
  <c r="S285" i="1" s="1"/>
  <c r="Q286" i="1"/>
  <c r="S286" i="1" s="1"/>
  <c r="Q287" i="1"/>
  <c r="S287" i="1" s="1"/>
  <c r="Q288" i="1"/>
  <c r="S288" i="1" s="1"/>
  <c r="Q289" i="1"/>
  <c r="S289" i="1" s="1"/>
  <c r="Q290" i="1"/>
  <c r="S290" i="1" s="1"/>
  <c r="Q291" i="1"/>
  <c r="S291" i="1" s="1"/>
  <c r="Q292" i="1"/>
  <c r="S292" i="1" s="1"/>
  <c r="Q293" i="1"/>
  <c r="S293" i="1" s="1"/>
  <c r="Q294" i="1"/>
  <c r="S294" i="1" s="1"/>
  <c r="Q295" i="1"/>
  <c r="S295" i="1" s="1"/>
  <c r="Q296" i="1"/>
  <c r="S296" i="1" s="1"/>
  <c r="Q297" i="1"/>
  <c r="S297" i="1" s="1"/>
  <c r="Q298" i="1"/>
  <c r="S298" i="1" s="1"/>
  <c r="Q299" i="1"/>
  <c r="S299" i="1" s="1"/>
  <c r="P302" i="1"/>
  <c r="Q302" i="1"/>
  <c r="S302" i="1" s="1"/>
  <c r="R168" i="1"/>
  <c r="R169" i="1"/>
  <c r="R171" i="1"/>
  <c r="Q173" i="1"/>
  <c r="S173" i="1" s="1"/>
  <c r="R178" i="1"/>
  <c r="R187" i="1"/>
  <c r="R190" i="1"/>
  <c r="Q192" i="1"/>
  <c r="S192" i="1" s="1"/>
  <c r="Q211" i="1"/>
  <c r="S211" i="1" s="1"/>
  <c r="Q215" i="1"/>
  <c r="S215" i="1" s="1"/>
  <c r="Q216" i="1"/>
  <c r="S216" i="1" s="1"/>
  <c r="Q217" i="1"/>
  <c r="S217" i="1" s="1"/>
  <c r="Q218" i="1"/>
  <c r="S218" i="1" s="1"/>
  <c r="Q219" i="1"/>
  <c r="S219" i="1" s="1"/>
  <c r="Q220" i="1"/>
  <c r="S220" i="1" s="1"/>
  <c r="Q221" i="1"/>
  <c r="S221" i="1" s="1"/>
  <c r="Q222" i="1"/>
  <c r="S222" i="1" s="1"/>
  <c r="Q223" i="1"/>
  <c r="S223" i="1" s="1"/>
  <c r="Q224" i="1"/>
  <c r="S224" i="1" s="1"/>
  <c r="Q225" i="1"/>
  <c r="S225" i="1" s="1"/>
  <c r="P226" i="1"/>
  <c r="Q226" i="1"/>
  <c r="S226" i="1" s="1"/>
  <c r="R228" i="1"/>
  <c r="Q229" i="1"/>
  <c r="S229" i="1" s="1"/>
  <c r="Q230" i="1"/>
  <c r="S230" i="1" s="1"/>
  <c r="R237" i="1"/>
  <c r="Q238" i="1"/>
  <c r="S238" i="1" s="1"/>
  <c r="Q239" i="1"/>
  <c r="S239" i="1" s="1"/>
  <c r="R245" i="1"/>
  <c r="Q246" i="1"/>
  <c r="S246" i="1" s="1"/>
  <c r="R255" i="1"/>
  <c r="R256" i="1"/>
  <c r="Q257" i="1"/>
  <c r="S257" i="1" s="1"/>
  <c r="Q46" i="1"/>
  <c r="S46" i="1" s="1"/>
  <c r="Q49" i="1"/>
  <c r="S49" i="1" s="1"/>
  <c r="Q53" i="1"/>
  <c r="S53" i="1" s="1"/>
  <c r="Q60" i="1"/>
  <c r="S60" i="1" s="1"/>
  <c r="Q69" i="1"/>
  <c r="S69" i="1" s="1"/>
  <c r="Q86" i="1"/>
  <c r="S86" i="1" s="1"/>
  <c r="R16" i="1"/>
  <c r="R19" i="1"/>
  <c r="P21" i="1"/>
  <c r="Q21" i="1"/>
  <c r="S21" i="1" s="1"/>
  <c r="R26" i="1"/>
  <c r="P27" i="1"/>
  <c r="Q27" i="1"/>
  <c r="S27" i="1" s="1"/>
  <c r="R30" i="1"/>
  <c r="P31" i="1"/>
  <c r="Q31" i="1"/>
  <c r="S31" i="1" s="1"/>
  <c r="R33" i="1"/>
  <c r="P34" i="1"/>
  <c r="Q34" i="1"/>
  <c r="S34" i="1" s="1"/>
  <c r="P38" i="1"/>
  <c r="Q38" i="1"/>
  <c r="S38" i="1" s="1"/>
  <c r="P44" i="1"/>
  <c r="Q44" i="1"/>
  <c r="S44" i="1" s="1"/>
  <c r="R46" i="1"/>
  <c r="P47" i="1"/>
  <c r="Q47" i="1"/>
  <c r="S47" i="1" s="1"/>
  <c r="R49" i="1"/>
  <c r="P50" i="1"/>
  <c r="Q50" i="1"/>
  <c r="S50" i="1" s="1"/>
  <c r="P56" i="1"/>
  <c r="Q56" i="1"/>
  <c r="S56" i="1" s="1"/>
  <c r="P64" i="1"/>
  <c r="Q64" i="1"/>
  <c r="S64" i="1" s="1"/>
  <c r="P72" i="1"/>
  <c r="Q72" i="1"/>
  <c r="S72" i="1" s="1"/>
  <c r="P82" i="1"/>
  <c r="Q82" i="1"/>
  <c r="S82" i="1" s="1"/>
  <c r="P89" i="1"/>
  <c r="Q89" i="1"/>
  <c r="S89" i="1" s="1"/>
  <c r="Q108" i="1"/>
  <c r="S108" i="1" s="1"/>
  <c r="Q113" i="1"/>
  <c r="S113" i="1" s="1"/>
  <c r="Q133" i="1"/>
  <c r="S133" i="1" s="1"/>
  <c r="Q135" i="1"/>
  <c r="S135" i="1" s="1"/>
  <c r="Q19" i="1"/>
  <c r="S19" i="1" s="1"/>
  <c r="Q131" i="1"/>
  <c r="S131" i="1" s="1"/>
  <c r="P17" i="1"/>
  <c r="R21" i="1"/>
  <c r="P28" i="1"/>
  <c r="R31" i="1"/>
  <c r="R34" i="1"/>
  <c r="P39" i="1"/>
  <c r="Q39" i="1"/>
  <c r="S39" i="1" s="1"/>
  <c r="R44" i="1"/>
  <c r="R47" i="1"/>
  <c r="P48" i="1"/>
  <c r="Q48" i="1"/>
  <c r="S48" i="1" s="1"/>
  <c r="R50" i="1"/>
  <c r="P51" i="1"/>
  <c r="Q51" i="1"/>
  <c r="S51" i="1" s="1"/>
  <c r="Q57" i="1"/>
  <c r="S57" i="1" s="1"/>
  <c r="Q65" i="1"/>
  <c r="S65" i="1" s="1"/>
  <c r="Q73" i="1"/>
  <c r="S73" i="1" s="1"/>
  <c r="Q83" i="1"/>
  <c r="S83" i="1" s="1"/>
  <c r="Q90" i="1"/>
  <c r="S90" i="1" s="1"/>
  <c r="Q118" i="1"/>
  <c r="S118" i="1" s="1"/>
  <c r="Q120" i="1"/>
  <c r="S120" i="1" s="1"/>
  <c r="Q16" i="1"/>
  <c r="S16" i="1" s="1"/>
  <c r="Q26" i="1"/>
  <c r="S26" i="1" s="1"/>
  <c r="Q30" i="1"/>
  <c r="S30" i="1" s="1"/>
  <c r="Q33" i="1"/>
  <c r="S33" i="1" s="1"/>
  <c r="Q37" i="1"/>
  <c r="S37" i="1" s="1"/>
  <c r="Q77" i="1"/>
  <c r="S77" i="1" s="1"/>
  <c r="Q17" i="1"/>
  <c r="S17" i="1" s="1"/>
  <c r="P20" i="1"/>
  <c r="P22" i="1"/>
  <c r="R27" i="1"/>
  <c r="Q28" i="1"/>
  <c r="S28" i="1" s="1"/>
  <c r="P32" i="1"/>
  <c r="P35" i="1"/>
  <c r="P15" i="1"/>
  <c r="Q15" i="1"/>
  <c r="S15" i="1" s="1"/>
  <c r="P18" i="1"/>
  <c r="Q18" i="1"/>
  <c r="S18" i="1" s="1"/>
  <c r="P29" i="1"/>
  <c r="Q29" i="1"/>
  <c r="S29" i="1" s="1"/>
  <c r="P36" i="1"/>
  <c r="Q36" i="1"/>
  <c r="S36" i="1" s="1"/>
  <c r="Q40" i="1"/>
  <c r="S40" i="1" s="1"/>
  <c r="P45" i="1"/>
  <c r="Q45" i="1"/>
  <c r="S45" i="1" s="1"/>
  <c r="P52" i="1"/>
  <c r="Q52" i="1"/>
  <c r="S52" i="1" s="1"/>
  <c r="P59" i="1"/>
  <c r="Q59" i="1"/>
  <c r="S59" i="1" s="1"/>
  <c r="P68" i="1"/>
  <c r="Q68" i="1"/>
  <c r="S68" i="1" s="1"/>
  <c r="P85" i="1"/>
  <c r="Q85" i="1"/>
  <c r="S85" i="1" s="1"/>
  <c r="Q95" i="1"/>
  <c r="S95" i="1" s="1"/>
  <c r="Q123" i="1"/>
  <c r="S123" i="1" s="1"/>
  <c r="R54" i="1"/>
  <c r="R58" i="1"/>
  <c r="R62" i="1"/>
  <c r="P63" i="1"/>
  <c r="Q63" i="1"/>
  <c r="S63" i="1" s="1"/>
  <c r="R66" i="1"/>
  <c r="P67" i="1"/>
  <c r="Q67" i="1"/>
  <c r="S67" i="1" s="1"/>
  <c r="R70" i="1"/>
  <c r="P71" i="1"/>
  <c r="Q71" i="1"/>
  <c r="S71" i="1" s="1"/>
  <c r="R74" i="1"/>
  <c r="P75" i="1"/>
  <c r="Q75" i="1"/>
  <c r="S75" i="1" s="1"/>
  <c r="R78" i="1"/>
  <c r="P79" i="1"/>
  <c r="Q79" i="1"/>
  <c r="S79" i="1" s="1"/>
  <c r="R84" i="1"/>
  <c r="R87" i="1"/>
  <c r="P88" i="1"/>
  <c r="Q88" i="1"/>
  <c r="S88" i="1" s="1"/>
  <c r="R91" i="1"/>
  <c r="Q96" i="1"/>
  <c r="S96" i="1" s="1"/>
  <c r="Q100" i="1"/>
  <c r="S100" i="1" s="1"/>
  <c r="R102" i="1"/>
  <c r="P105" i="1"/>
  <c r="Q105" i="1"/>
  <c r="S105" i="1" s="1"/>
  <c r="P110" i="1"/>
  <c r="P112" i="1"/>
  <c r="Q112" i="1"/>
  <c r="S112" i="1" s="1"/>
  <c r="R118" i="1"/>
  <c r="P119" i="1"/>
  <c r="Q119" i="1"/>
  <c r="S119" i="1" s="1"/>
  <c r="R121" i="1"/>
  <c r="P122" i="1"/>
  <c r="Q122" i="1"/>
  <c r="S122" i="1" s="1"/>
  <c r="R133" i="1"/>
  <c r="P134" i="1"/>
  <c r="Q134" i="1"/>
  <c r="S134" i="1" s="1"/>
  <c r="Q171" i="1"/>
  <c r="S171" i="1" s="1"/>
  <c r="Q175" i="1"/>
  <c r="S175" i="1" s="1"/>
  <c r="Q180" i="1"/>
  <c r="S180" i="1" s="1"/>
  <c r="Q184" i="1"/>
  <c r="S184" i="1" s="1"/>
  <c r="Q190" i="1"/>
  <c r="S190" i="1" s="1"/>
  <c r="P107" i="1"/>
  <c r="Q107" i="1"/>
  <c r="S107" i="1" s="1"/>
  <c r="P111" i="1"/>
  <c r="Q111" i="1"/>
  <c r="S111" i="1" s="1"/>
  <c r="P114" i="1"/>
  <c r="Q114" i="1"/>
  <c r="S114" i="1" s="1"/>
  <c r="Q124" i="1"/>
  <c r="S124" i="1" s="1"/>
  <c r="P132" i="1"/>
  <c r="Q132" i="1"/>
  <c r="S132" i="1" s="1"/>
  <c r="Q136" i="1"/>
  <c r="S136" i="1" s="1"/>
  <c r="R215" i="1"/>
  <c r="R53" i="1"/>
  <c r="P54" i="1"/>
  <c r="Q54" i="1"/>
  <c r="S54" i="1" s="1"/>
  <c r="R57" i="1"/>
  <c r="P58" i="1"/>
  <c r="Q58" i="1"/>
  <c r="S58" i="1" s="1"/>
  <c r="P62" i="1"/>
  <c r="Q62" i="1"/>
  <c r="S62" i="1" s="1"/>
  <c r="R65" i="1"/>
  <c r="P66" i="1"/>
  <c r="Q66" i="1"/>
  <c r="S66" i="1" s="1"/>
  <c r="R69" i="1"/>
  <c r="P70" i="1"/>
  <c r="Q70" i="1"/>
  <c r="S70" i="1" s="1"/>
  <c r="R73" i="1"/>
  <c r="P74" i="1"/>
  <c r="Q74" i="1"/>
  <c r="S74" i="1" s="1"/>
  <c r="R77" i="1"/>
  <c r="P78" i="1"/>
  <c r="Q78" i="1"/>
  <c r="S78" i="1" s="1"/>
  <c r="R83" i="1"/>
  <c r="P84" i="1"/>
  <c r="Q84" i="1"/>
  <c r="S84" i="1" s="1"/>
  <c r="R86" i="1"/>
  <c r="P87" i="1"/>
  <c r="Q87" i="1"/>
  <c r="S87" i="1" s="1"/>
  <c r="R90" i="1"/>
  <c r="P91" i="1"/>
  <c r="Q91" i="1"/>
  <c r="S91" i="1" s="1"/>
  <c r="R100" i="1"/>
  <c r="R101" i="1"/>
  <c r="P102" i="1"/>
  <c r="Q102" i="1"/>
  <c r="S102" i="1" s="1"/>
  <c r="R107" i="1"/>
  <c r="R111" i="1"/>
  <c r="R114" i="1"/>
  <c r="R132" i="1"/>
  <c r="R136" i="1"/>
  <c r="Q140" i="1"/>
  <c r="S140" i="1" s="1"/>
  <c r="Q144" i="1"/>
  <c r="S144" i="1" s="1"/>
  <c r="Q150" i="1"/>
  <c r="S150" i="1" s="1"/>
  <c r="Q154" i="1"/>
  <c r="S154" i="1" s="1"/>
  <c r="Q157" i="1"/>
  <c r="S157" i="1" s="1"/>
  <c r="Q161" i="1"/>
  <c r="S161" i="1" s="1"/>
  <c r="Q164" i="1"/>
  <c r="S164" i="1" s="1"/>
  <c r="Q168" i="1"/>
  <c r="S168" i="1" s="1"/>
  <c r="Q193" i="1"/>
  <c r="S193" i="1" s="1"/>
  <c r="Q194" i="1"/>
  <c r="S194" i="1" s="1"/>
  <c r="Q195" i="1"/>
  <c r="S195" i="1" s="1"/>
  <c r="Q196" i="1"/>
  <c r="S196" i="1" s="1"/>
  <c r="Q197" i="1"/>
  <c r="S197" i="1" s="1"/>
  <c r="Q198" i="1"/>
  <c r="S198" i="1" s="1"/>
  <c r="Q199" i="1"/>
  <c r="S199" i="1" s="1"/>
  <c r="Q200" i="1"/>
  <c r="S200" i="1" s="1"/>
  <c r="Q201" i="1"/>
  <c r="S201" i="1" s="1"/>
  <c r="Q202" i="1"/>
  <c r="S202" i="1" s="1"/>
  <c r="Q203" i="1"/>
  <c r="S203" i="1" s="1"/>
  <c r="Q205" i="1"/>
  <c r="S205" i="1" s="1"/>
  <c r="Q207" i="1"/>
  <c r="S207" i="1" s="1"/>
  <c r="Q208" i="1"/>
  <c r="S208" i="1" s="1"/>
  <c r="Q209" i="1"/>
  <c r="S209" i="1" s="1"/>
  <c r="Q210" i="1"/>
  <c r="S210" i="1" s="1"/>
  <c r="R14" i="1"/>
  <c r="P94" i="1"/>
  <c r="P101" i="1"/>
  <c r="Q137" i="1"/>
  <c r="S137" i="1" s="1"/>
  <c r="P137" i="1"/>
  <c r="P93" i="1"/>
  <c r="P100" i="1"/>
  <c r="P104" i="1"/>
  <c r="P106" i="1"/>
  <c r="P108" i="1"/>
  <c r="R137" i="1"/>
  <c r="Q138" i="1"/>
  <c r="S138" i="1" s="1"/>
  <c r="Q141" i="1"/>
  <c r="S141" i="1" s="1"/>
  <c r="Q145" i="1"/>
  <c r="S145" i="1" s="1"/>
  <c r="Q151" i="1"/>
  <c r="S151" i="1" s="1"/>
  <c r="Q155" i="1"/>
  <c r="S155" i="1" s="1"/>
  <c r="Q158" i="1"/>
  <c r="S158" i="1" s="1"/>
  <c r="Q165" i="1"/>
  <c r="S165" i="1" s="1"/>
  <c r="Q169" i="1"/>
  <c r="S169" i="1" s="1"/>
  <c r="P14" i="1"/>
  <c r="P96" i="1"/>
  <c r="P103" i="1"/>
  <c r="R104" i="1"/>
  <c r="R106" i="1"/>
  <c r="R108" i="1"/>
  <c r="P109" i="1"/>
  <c r="P118" i="1"/>
  <c r="P121" i="1"/>
  <c r="P125" i="1"/>
  <c r="P133" i="1"/>
  <c r="P136" i="1"/>
  <c r="P138" i="1"/>
  <c r="Q142" i="1"/>
  <c r="S142" i="1" s="1"/>
  <c r="Q146" i="1"/>
  <c r="S146" i="1" s="1"/>
  <c r="Q152" i="1"/>
  <c r="S152" i="1" s="1"/>
  <c r="Q156" i="1"/>
  <c r="S156" i="1" s="1"/>
  <c r="Q159" i="1"/>
  <c r="S159" i="1" s="1"/>
  <c r="Q162" i="1"/>
  <c r="S162" i="1" s="1"/>
  <c r="Q166" i="1"/>
  <c r="S166" i="1" s="1"/>
  <c r="P139" i="1"/>
  <c r="P140" i="1"/>
  <c r="P141" i="1"/>
  <c r="P142" i="1"/>
  <c r="P143" i="1"/>
  <c r="P144" i="1"/>
  <c r="P145" i="1"/>
  <c r="P146" i="1"/>
  <c r="P149" i="1"/>
  <c r="P150" i="1"/>
  <c r="P151" i="1"/>
  <c r="P152" i="1"/>
  <c r="P153" i="1"/>
  <c r="P154" i="1"/>
  <c r="P155" i="1"/>
  <c r="P156" i="1"/>
  <c r="P157" i="1"/>
  <c r="P158" i="1"/>
  <c r="P159" i="1"/>
  <c r="P160" i="1"/>
  <c r="P161" i="1"/>
  <c r="P162" i="1"/>
  <c r="P164" i="1"/>
  <c r="P165" i="1"/>
  <c r="P166" i="1"/>
  <c r="P167" i="1"/>
  <c r="P168" i="1"/>
  <c r="P169" i="1"/>
  <c r="Q172" i="1"/>
  <c r="S172" i="1" s="1"/>
  <c r="Q174" i="1"/>
  <c r="S174" i="1" s="1"/>
  <c r="Q176" i="1"/>
  <c r="S176" i="1" s="1"/>
  <c r="Q179" i="1"/>
  <c r="S179" i="1" s="1"/>
  <c r="Q181" i="1"/>
  <c r="S181" i="1" s="1"/>
  <c r="Q183" i="1"/>
  <c r="S183" i="1" s="1"/>
  <c r="Q185" i="1"/>
  <c r="S185" i="1" s="1"/>
  <c r="Q187" i="1"/>
  <c r="S187" i="1" s="1"/>
  <c r="Q191" i="1"/>
  <c r="S191" i="1" s="1"/>
  <c r="P225" i="1"/>
  <c r="P170" i="1"/>
  <c r="P171" i="1"/>
  <c r="P172" i="1"/>
  <c r="P173" i="1"/>
  <c r="P174" i="1"/>
  <c r="P175" i="1"/>
  <c r="P176" i="1"/>
  <c r="P178" i="1"/>
  <c r="P179" i="1"/>
  <c r="P180" i="1"/>
  <c r="P181" i="1"/>
  <c r="P182" i="1"/>
  <c r="P183" i="1"/>
  <c r="P184" i="1"/>
  <c r="P185" i="1"/>
  <c r="P186" i="1"/>
  <c r="P187" i="1"/>
  <c r="P190" i="1"/>
  <c r="P191" i="1"/>
  <c r="P192" i="1"/>
  <c r="P193" i="1"/>
  <c r="P194" i="1"/>
  <c r="P195" i="1"/>
  <c r="P196" i="1"/>
  <c r="P197" i="1"/>
  <c r="P198" i="1"/>
  <c r="P199" i="1"/>
  <c r="P200" i="1"/>
  <c r="P201" i="1"/>
  <c r="P202" i="1"/>
  <c r="P203" i="1"/>
  <c r="P205" i="1"/>
  <c r="P207" i="1"/>
  <c r="P208" i="1"/>
  <c r="P209" i="1"/>
  <c r="P210" i="1"/>
  <c r="P211" i="1"/>
  <c r="P215" i="1"/>
  <c r="P216" i="1"/>
  <c r="P217" i="1"/>
  <c r="P218" i="1"/>
  <c r="P219" i="1"/>
  <c r="P220" i="1"/>
  <c r="P221" i="1"/>
  <c r="P222" i="1"/>
  <c r="P223" i="1"/>
  <c r="P224" i="1"/>
  <c r="P229" i="1"/>
  <c r="P232" i="1"/>
  <c r="P234" i="1"/>
  <c r="P236" i="1"/>
  <c r="P238" i="1"/>
  <c r="P240" i="1"/>
  <c r="P242" i="1"/>
  <c r="P244" i="1"/>
  <c r="P247" i="1"/>
  <c r="P249" i="1"/>
  <c r="P251" i="1"/>
  <c r="P255" i="1"/>
  <c r="P259" i="1"/>
  <c r="R229" i="1"/>
  <c r="R232" i="1"/>
  <c r="R234" i="1"/>
  <c r="R236" i="1"/>
  <c r="R238" i="1"/>
  <c r="R240" i="1"/>
  <c r="R242" i="1"/>
  <c r="R244" i="1"/>
  <c r="R247" i="1"/>
  <c r="R249" i="1"/>
  <c r="Q252" i="1"/>
  <c r="S252" i="1" s="1"/>
  <c r="P252" i="1"/>
  <c r="Q256" i="1"/>
  <c r="S256" i="1" s="1"/>
  <c r="P256" i="1"/>
  <c r="Q260" i="1"/>
  <c r="S260" i="1" s="1"/>
  <c r="P260" i="1"/>
  <c r="R227" i="1"/>
  <c r="P227" i="1"/>
  <c r="P228" i="1"/>
  <c r="P230" i="1"/>
  <c r="P233" i="1"/>
  <c r="P235" i="1"/>
  <c r="P237" i="1"/>
  <c r="P239" i="1"/>
  <c r="P241" i="1"/>
  <c r="P243" i="1"/>
  <c r="P245" i="1"/>
  <c r="P246" i="1"/>
  <c r="P248" i="1"/>
  <c r="P250" i="1"/>
  <c r="P254" i="1"/>
  <c r="P258" i="1"/>
  <c r="R254" i="1"/>
  <c r="R258" i="1"/>
  <c r="P261" i="1"/>
  <c r="P262" i="1"/>
  <c r="P263" i="1"/>
  <c r="P264" i="1"/>
  <c r="P265" i="1"/>
  <c r="P266" i="1"/>
  <c r="P267" i="1"/>
  <c r="P268" i="1"/>
  <c r="P269" i="1"/>
  <c r="P271" i="1"/>
  <c r="P272" i="1"/>
  <c r="P273" i="1"/>
  <c r="P274" i="1"/>
  <c r="P275" i="1"/>
  <c r="P276" i="1"/>
  <c r="P277" i="1"/>
  <c r="P278" i="1"/>
  <c r="P279" i="1"/>
  <c r="P280" i="1"/>
  <c r="P281" i="1"/>
  <c r="P284" i="1"/>
  <c r="P285" i="1"/>
  <c r="P286" i="1"/>
  <c r="P287" i="1"/>
  <c r="P288" i="1"/>
  <c r="P289" i="1"/>
  <c r="P290" i="1"/>
  <c r="P291" i="1"/>
  <c r="P292" i="1"/>
  <c r="P293" i="1"/>
  <c r="P294" i="1"/>
  <c r="P295" i="1"/>
  <c r="P296" i="1"/>
  <c r="P297" i="1"/>
  <c r="P298" i="1"/>
  <c r="P299" i="1"/>
  <c r="P303" i="1" l="1"/>
  <c r="Q303" i="1"/>
  <c r="S303" i="1" s="1"/>
</calcChain>
</file>

<file path=xl/sharedStrings.xml><?xml version="1.0" encoding="utf-8"?>
<sst xmlns="http://schemas.openxmlformats.org/spreadsheetml/2006/main" count="1194" uniqueCount="512">
  <si>
    <t>Nómina de Sueldos: Empleados Fijos</t>
  </si>
  <si>
    <t xml:space="preserve">Reg. No. </t>
  </si>
  <si>
    <t>Nombre</t>
  </si>
  <si>
    <t>Sueldo Bruto (RD$)</t>
  </si>
  <si>
    <t>IS/R              (Ley 11-92)     (1*)</t>
  </si>
  <si>
    <t>Seguro Sávica</t>
  </si>
  <si>
    <t>Seguridad Social (LEY 87-01)</t>
  </si>
  <si>
    <t>Total Retenciones y Aportes</t>
  </si>
  <si>
    <t>Sueldo Neto (RD$)</t>
  </si>
  <si>
    <t>Sub-Cuenta No.</t>
  </si>
  <si>
    <t>Departamento</t>
  </si>
  <si>
    <t xml:space="preserve">Funcion </t>
  </si>
  <si>
    <t>Estatus</t>
  </si>
  <si>
    <t>Seguro de Pensión (9.97%)</t>
  </si>
  <si>
    <t>Riesgos Laborales (1.3%) (2*)</t>
  </si>
  <si>
    <t>Seguro de Salud (10.53%)    (3*)</t>
  </si>
  <si>
    <t>Registro Dependientes Adicionales (4*)</t>
  </si>
  <si>
    <t>Subtotal TSS</t>
  </si>
  <si>
    <t>Deducción Empleado</t>
  </si>
  <si>
    <t xml:space="preserve">Aportes Patronal </t>
  </si>
  <si>
    <t>Empleado (2.87%)</t>
  </si>
  <si>
    <t>Patronal (7.10%)</t>
  </si>
  <si>
    <t>Empleado (3.04%)</t>
  </si>
  <si>
    <t>Patronal (7.09%)</t>
  </si>
  <si>
    <t xml:space="preserve">PRESIDENCIA </t>
  </si>
  <si>
    <t xml:space="preserve">PRESIDENTE               </t>
  </si>
  <si>
    <t>LEBRON CORCINO,SANTA ALT.</t>
  </si>
  <si>
    <t>SECRETARIA</t>
  </si>
  <si>
    <t>MORENO MUESES,MANUEL R.</t>
  </si>
  <si>
    <t>ASESOR GENERAL (HONORIFICO)</t>
  </si>
  <si>
    <t>RECEPCIONISTA</t>
  </si>
  <si>
    <t>MONTERO UBRI,JOSE F.</t>
  </si>
  <si>
    <t xml:space="preserve">MENSAJERO INTERNO        </t>
  </si>
  <si>
    <t>SOTO SEGURA,JUANA ALEXANDRA</t>
  </si>
  <si>
    <t xml:space="preserve">SECRETARIA EJECUTIVA     </t>
  </si>
  <si>
    <t xml:space="preserve">GERMAN LEDESMA,MERCEDES       </t>
  </si>
  <si>
    <t xml:space="preserve">ABOGADO </t>
  </si>
  <si>
    <t>DEPARTAMENTO JURIDICO</t>
  </si>
  <si>
    <t xml:space="preserve">ALMONTE VASQUEZ,OLIVA         </t>
  </si>
  <si>
    <t xml:space="preserve">ABOGADA II               </t>
  </si>
  <si>
    <t xml:space="preserve">VALDEZ POLANCO,RICARDO        </t>
  </si>
  <si>
    <t xml:space="preserve">PARALEGAL                </t>
  </si>
  <si>
    <t xml:space="preserve">SECRETARIA </t>
  </si>
  <si>
    <t xml:space="preserve">DEL ROSARIO MEJIA,JULIO       </t>
  </si>
  <si>
    <t xml:space="preserve">ABOGADO I                </t>
  </si>
  <si>
    <t xml:space="preserve">BETERMI BATISTA,MIRTHA J.     </t>
  </si>
  <si>
    <t xml:space="preserve">LIRIANO MOTA,YOKASTA M.       </t>
  </si>
  <si>
    <t xml:space="preserve">TREJO PENA,ELBA MARIA         </t>
  </si>
  <si>
    <t xml:space="preserve">FERREIRA HERRERA,HECTOR       </t>
  </si>
  <si>
    <t xml:space="preserve">PEREZ MEDINA,MANLIO MAIRENI   </t>
  </si>
  <si>
    <t xml:space="preserve">ASESOR LEGAL             </t>
  </si>
  <si>
    <t xml:space="preserve">GOMEZ TRABOUS,MOISES          </t>
  </si>
  <si>
    <t>CASTILLO SOTO,DIANA CAROLINA</t>
  </si>
  <si>
    <t>AUXILIAR</t>
  </si>
  <si>
    <t>RECURSOS HUMANOS</t>
  </si>
  <si>
    <t xml:space="preserve">PENA JOSE,CLARIBEL            </t>
  </si>
  <si>
    <t xml:space="preserve">JIMENEZ DE LOS SANTOS,MABEL </t>
  </si>
  <si>
    <t xml:space="preserve">FRIAS SIMEDES,HABYB J.        </t>
  </si>
  <si>
    <t xml:space="preserve">ASESOR DE RRHH           </t>
  </si>
  <si>
    <t>ABREU GONZALEZ,KONNY E.</t>
  </si>
  <si>
    <t xml:space="preserve">ASESOR ESPECIAL MEDICO </t>
  </si>
  <si>
    <t>SILIE VALDEZ,FERMIN ENRIQUE</t>
  </si>
  <si>
    <t xml:space="preserve">ASESOR MEDICO </t>
  </si>
  <si>
    <t>AUXILIAR ADMINISTRATIVO II</t>
  </si>
  <si>
    <t>MONTERO,BERKIS ALEXANDRA</t>
  </si>
  <si>
    <t xml:space="preserve">GUERRERO FELIZ,GRACIA L.      </t>
  </si>
  <si>
    <t>CAPACITACION Y DES.</t>
  </si>
  <si>
    <t xml:space="preserve">DIAZ DOMINGUEZ,EVELYN         </t>
  </si>
  <si>
    <t xml:space="preserve">NATERA,MARIBEL                </t>
  </si>
  <si>
    <t>BENEFICIOS LABORALES</t>
  </si>
  <si>
    <t>FORTUNA SANTANA,HAROL</t>
  </si>
  <si>
    <t xml:space="preserve">ANALISTA </t>
  </si>
  <si>
    <t xml:space="preserve">URENA ORTEGA,ANA SILVIA       </t>
  </si>
  <si>
    <t>EVALUACION DE DESEMPEÑO</t>
  </si>
  <si>
    <t>CONTRERAS,JOSE DAVID</t>
  </si>
  <si>
    <t xml:space="preserve">COMUNICACIONES </t>
  </si>
  <si>
    <t>ENCARGADO DE PRENSA</t>
  </si>
  <si>
    <t xml:space="preserve">PAYANO,EDUARDO                </t>
  </si>
  <si>
    <t xml:space="preserve">ASESOR                   </t>
  </si>
  <si>
    <t xml:space="preserve">ARIAS BIBIECA,CRISTIAN        </t>
  </si>
  <si>
    <t xml:space="preserve">FOTOGRAFO                </t>
  </si>
  <si>
    <t>DIAZ PEREZ,ROSSIO YSABEL</t>
  </si>
  <si>
    <t>RODRIGUEZ, HELEN NATHALI</t>
  </si>
  <si>
    <t>LORENZO ENC., MARITZA</t>
  </si>
  <si>
    <t xml:space="preserve">GARCIA DE LA C.,DOMINGO       </t>
  </si>
  <si>
    <t>TECNOLOGIA DE LA INF. Y COMUNICACIÓN</t>
  </si>
  <si>
    <t xml:space="preserve">FELIZ FELIZ,YOHRMAN K.        </t>
  </si>
  <si>
    <t xml:space="preserve">SOPORTE INFORMATICO      </t>
  </si>
  <si>
    <t xml:space="preserve">OLLER HERNANDEZ,MANUEL        </t>
  </si>
  <si>
    <t xml:space="preserve">SOPORTE INFORMATICO        </t>
  </si>
  <si>
    <t>JIMENEZ PEREZ,BREDY ADRIAN</t>
  </si>
  <si>
    <t>OFICINA DE ACCESO A LA INFORMACION</t>
  </si>
  <si>
    <t xml:space="preserve">SOPORTE TECNICO </t>
  </si>
  <si>
    <t xml:space="preserve">ABEL,ALFREDO                  </t>
  </si>
  <si>
    <t xml:space="preserve">FELIX PICHARDO,SANTILAW       </t>
  </si>
  <si>
    <t xml:space="preserve">SECRETARIA               </t>
  </si>
  <si>
    <t xml:space="preserve">MELO VELAZQUEZ,GERMANIA I.    </t>
  </si>
  <si>
    <t>PLANIFICACION Y DESARROLLO</t>
  </si>
  <si>
    <t xml:space="preserve">MERCEDES P.,LAURA KRUSK.      </t>
  </si>
  <si>
    <t>ENC.FORMULACION Y EVAL.PROYECTOS</t>
  </si>
  <si>
    <t xml:space="preserve">PEREZ MICHEL,ELVIRA           </t>
  </si>
  <si>
    <t xml:space="preserve">HERRERA,MANUEL                </t>
  </si>
  <si>
    <t>RELACIONES INTERNACIONALES</t>
  </si>
  <si>
    <t xml:space="preserve">FRANCISCO ESPINAL,GILDA M.    </t>
  </si>
  <si>
    <t>SALADIN SELIN,ROBERTO B.</t>
  </si>
  <si>
    <t>ASESOR ASUNTOS INTERNACIONALES</t>
  </si>
  <si>
    <t xml:space="preserve">TEJEDA TEJADA,JOSE ANT.       </t>
  </si>
  <si>
    <t>REDUCCION  DE LA DEMANDA</t>
  </si>
  <si>
    <t>DIRECTOR</t>
  </si>
  <si>
    <t xml:space="preserve">CALLETANO R.,ALEJANDRINA      </t>
  </si>
  <si>
    <t xml:space="preserve">FACILITADOR EN  PREVENCION DROGAS </t>
  </si>
  <si>
    <t xml:space="preserve">JIMENEZ SANCHEZ,JOSEFINA      </t>
  </si>
  <si>
    <t xml:space="preserve">EDUCACION PREVENTIVA INTEGRAL </t>
  </si>
  <si>
    <t xml:space="preserve">GORIS ABREU,MILDRED           </t>
  </si>
  <si>
    <t xml:space="preserve">COORDINADORA </t>
  </si>
  <si>
    <t xml:space="preserve">GONZALEZ,MARIA LUZ            </t>
  </si>
  <si>
    <t xml:space="preserve">AUXILIAR EN PREVENCION DROGAS         </t>
  </si>
  <si>
    <t xml:space="preserve">CACERES ACOSTA,PAULA          </t>
  </si>
  <si>
    <t xml:space="preserve">LAUCER VIZCAINO,ANTONIO       </t>
  </si>
  <si>
    <t xml:space="preserve">RODRIGUEZ G.,PRISCILLA        </t>
  </si>
  <si>
    <t>FERNANDEZ VASQUEZ,CLARA I.</t>
  </si>
  <si>
    <t xml:space="preserve">ANDUJAR OLIVERO,ROSA A.       </t>
  </si>
  <si>
    <t xml:space="preserve">URENA RAMIREZ,LOHADIS R.      </t>
  </si>
  <si>
    <t xml:space="preserve">PREVENCION COMUNITARIA </t>
  </si>
  <si>
    <t xml:space="preserve">ACOSTA DE ACOSTA,CATALINA     </t>
  </si>
  <si>
    <t xml:space="preserve">COCCO ACOSTA,PAULY            </t>
  </si>
  <si>
    <t xml:space="preserve">LARA RUIZ,BENITA              </t>
  </si>
  <si>
    <t xml:space="preserve">PROMOTOR BARRIAL         </t>
  </si>
  <si>
    <t xml:space="preserve">FELIZ,ANGELA VERTILIA         </t>
  </si>
  <si>
    <t xml:space="preserve">PROMOTORA BARRIAL        </t>
  </si>
  <si>
    <t xml:space="preserve">BUENO TORRES,BUENAVENTURA     </t>
  </si>
  <si>
    <t xml:space="preserve">FELIZ FAMILIA,JUAN MIGUEL     </t>
  </si>
  <si>
    <t xml:space="preserve">JOVITO CASTILLO,YUNIOR        </t>
  </si>
  <si>
    <t>LORENZO FLORES,ZAHIRA J.</t>
  </si>
  <si>
    <t>PEÑA ALONZO,MARIA CECILIA</t>
  </si>
  <si>
    <t>AUXILIAR ADMINISTRATIVO I</t>
  </si>
  <si>
    <t xml:space="preserve">ORTIZ TAVAREZ,ROSA ELVIRA     </t>
  </si>
  <si>
    <t xml:space="preserve">URENA PADRON,ANGELA G.        </t>
  </si>
  <si>
    <t xml:space="preserve">PREVENCION AREA LABORAL </t>
  </si>
  <si>
    <t xml:space="preserve">PANIAGUA TAPIA,CRISTINA       </t>
  </si>
  <si>
    <t>COORDINADORA</t>
  </si>
  <si>
    <t xml:space="preserve">ORTIZ BRITO,MILDRED A.        </t>
  </si>
  <si>
    <t>SUAREZ DIAZ,DAMARI ALT.</t>
  </si>
  <si>
    <t xml:space="preserve">CAMACHO GOMEZ,CARMEN E.       </t>
  </si>
  <si>
    <t xml:space="preserve">SOTO CASTILLO,FRANCISCO R.    </t>
  </si>
  <si>
    <t xml:space="preserve">PREVENCION EN EL DEPORTE </t>
  </si>
  <si>
    <t xml:space="preserve">RIJO REYES,CARIDAD ALT.       </t>
  </si>
  <si>
    <t xml:space="preserve">GONZALEZ FELIZ,YUKTESWAR      </t>
  </si>
  <si>
    <t xml:space="preserve">GONZALEZ PEREZ,JOHANNA E.     </t>
  </si>
  <si>
    <t xml:space="preserve">OLIVERO B.,DAVID              </t>
  </si>
  <si>
    <t xml:space="preserve">ASESOR GRAL ASUNTOS DEPORTIVOS </t>
  </si>
  <si>
    <t xml:space="preserve">HERRERA RODRIGUEZ,MARTIN      </t>
  </si>
  <si>
    <t xml:space="preserve">ASESOR DEPORTIVO(HONORIFICO)   </t>
  </si>
  <si>
    <t xml:space="preserve">ROA MARTINEZ,RAMONA A.        </t>
  </si>
  <si>
    <t xml:space="preserve">AGUERO RAMON,ROBERT           </t>
  </si>
  <si>
    <t xml:space="preserve">ARIAS MURPHY,OLIVER ALBERTO </t>
  </si>
  <si>
    <t>ASESOR ASUNTOS DE DEPORTE</t>
  </si>
  <si>
    <t>CAMARENA BURDIER,DORIANKA</t>
  </si>
  <si>
    <t xml:space="preserve">VALDEZ HEREDIA,MARCELINO      </t>
  </si>
  <si>
    <t>DIRECCION ADM.FINANCERA</t>
  </si>
  <si>
    <t xml:space="preserve">NATERA DE LOS S.,LUZ M.       </t>
  </si>
  <si>
    <t xml:space="preserve">AUXILIAR DE CONTABILIDAD     </t>
  </si>
  <si>
    <t>BRITO DE LA C.,LISETTE BEATRIZ</t>
  </si>
  <si>
    <t xml:space="preserve">MEDRANO MONTERO,ANYELY        </t>
  </si>
  <si>
    <t>ANALISTA DE PRESUPUESTO</t>
  </si>
  <si>
    <t xml:space="preserve">ZORILLA RAMIREZ,DANIA E.      </t>
  </si>
  <si>
    <t xml:space="preserve">SOSA FERRERAS,JULISSA         </t>
  </si>
  <si>
    <t xml:space="preserve">LEDESMA FELIZ,JULIO           </t>
  </si>
  <si>
    <t xml:space="preserve">FOTOCOPIADOR             </t>
  </si>
  <si>
    <t xml:space="preserve">ARIAS R.,LOIDA ISABEL         </t>
  </si>
  <si>
    <t>CONTABILIDAD</t>
  </si>
  <si>
    <t xml:space="preserve">ENC. DIVISION CONTABILIDAD     </t>
  </si>
  <si>
    <t>BRUNO MENA.NANCY DEL C.</t>
  </si>
  <si>
    <t>CONTADORA</t>
  </si>
  <si>
    <t>ECHENIQUE BENEDICTO,AROSA L.</t>
  </si>
  <si>
    <t>DURAN RODRIGUEZ,YADELKIS M.</t>
  </si>
  <si>
    <t>CESPEDES DE LOS SANTOS,YSIDRO</t>
  </si>
  <si>
    <t>CONTADOR</t>
  </si>
  <si>
    <t>TESORERIA</t>
  </si>
  <si>
    <t xml:space="preserve">AUXILIAR DE TESORERIA       </t>
  </si>
  <si>
    <t xml:space="preserve">MUNOZ,RAFAEL                  </t>
  </si>
  <si>
    <t>SERVICIOS GENERALES</t>
  </si>
  <si>
    <t xml:space="preserve">AYUDANTE MANTENIMIENTO      </t>
  </si>
  <si>
    <t xml:space="preserve">RUBIO CUEVAS,ARAISA L.        </t>
  </si>
  <si>
    <t xml:space="preserve">AUXILIAR  ADMINISTRATIVO I    </t>
  </si>
  <si>
    <t xml:space="preserve">AUXILIAR SERVICIOS GENERALES   </t>
  </si>
  <si>
    <t xml:space="preserve">RODRIGUEZ MENDOZA,RICHARD     </t>
  </si>
  <si>
    <t xml:space="preserve">ELECTRICISTA             </t>
  </si>
  <si>
    <t>BENJAMIN DEL BOIS,PEDRO</t>
  </si>
  <si>
    <t>NUÑEZ DIAZ,RAQUEL</t>
  </si>
  <si>
    <t xml:space="preserve">DURAN,OSCAR                   </t>
  </si>
  <si>
    <t xml:space="preserve">FLORES ROSARIO,JOSE LUIS      </t>
  </si>
  <si>
    <t xml:space="preserve">BIDO HERNANDEZ,RAFAEL MA.     </t>
  </si>
  <si>
    <t>ALMACEN Y SUMINISTRO</t>
  </si>
  <si>
    <t xml:space="preserve">GROSS LIRANZO,JEANNICE S.     </t>
  </si>
  <si>
    <t xml:space="preserve">AUX. ALMACEN Y SUMINISTRO </t>
  </si>
  <si>
    <t>CHECO,KELVIN</t>
  </si>
  <si>
    <t xml:space="preserve">DURAN RAMIREZ,HERMAN          </t>
  </si>
  <si>
    <t>COMPRAS Y CONTRATACIONES</t>
  </si>
  <si>
    <t xml:space="preserve">ENC. SECCION DE COMPRAS    </t>
  </si>
  <si>
    <t xml:space="preserve">SANTANA MOREL,LUCAS ANT.      </t>
  </si>
  <si>
    <t xml:space="preserve">AUXILIAR DE COMPRAS </t>
  </si>
  <si>
    <t>PEREZ LEON,THEONIL</t>
  </si>
  <si>
    <t xml:space="preserve">CASTILLO DE JS.,CARLOS ML.    </t>
  </si>
  <si>
    <t xml:space="preserve">BASORA MENDEZ,CENSA           </t>
  </si>
  <si>
    <t xml:space="preserve">TRANSPORTACION </t>
  </si>
  <si>
    <t xml:space="preserve">CHOFER                   </t>
  </si>
  <si>
    <t xml:space="preserve">FLORENTINO M.,WILLIAM         </t>
  </si>
  <si>
    <t xml:space="preserve">OZUNA GULLE,PEDRO C.          </t>
  </si>
  <si>
    <t xml:space="preserve">MECANICO AUTOMOTRIZ      </t>
  </si>
  <si>
    <t xml:space="preserve">PEGUERO RAMON,FAUSTO          </t>
  </si>
  <si>
    <t xml:space="preserve">ESCOLASTICO S.,SALVADOR       </t>
  </si>
  <si>
    <t xml:space="preserve">CAPELLAN ANDUJAR,JOAN M.      </t>
  </si>
  <si>
    <t xml:space="preserve">GUILLEN BAUTISTA,APOLINAR     </t>
  </si>
  <si>
    <t>SEGURIDAD</t>
  </si>
  <si>
    <t xml:space="preserve">VIGILANTE                </t>
  </si>
  <si>
    <t xml:space="preserve">MARTE RAMOS,ROSELIO           </t>
  </si>
  <si>
    <t xml:space="preserve">OZUNA,LEOPOLDO                </t>
  </si>
  <si>
    <t xml:space="preserve">GREEN,CECILIA                 </t>
  </si>
  <si>
    <t>MAYORDOMIA</t>
  </si>
  <si>
    <t xml:space="preserve">MAYORDOMO                </t>
  </si>
  <si>
    <t xml:space="preserve">MARTINEZ A.,ALTAGRACIA        </t>
  </si>
  <si>
    <t xml:space="preserve">CONSERJE                 </t>
  </si>
  <si>
    <t xml:space="preserve">PENA,CAROLINA                 </t>
  </si>
  <si>
    <t xml:space="preserve">FELIZ ALCANTARA,ANA ALT.      </t>
  </si>
  <si>
    <t>FELIZ FERRERAS,NATHANAEL</t>
  </si>
  <si>
    <t>GERONIMO MONEGRO,MILAGRO</t>
  </si>
  <si>
    <t xml:space="preserve">GARCIA FERMIN,YELIDA E.       </t>
  </si>
  <si>
    <t xml:space="preserve">OBSERVATORIO DOMINICANO DROGAS </t>
  </si>
  <si>
    <t xml:space="preserve">RODRIGUEZ,DOMINGA ANT.        </t>
  </si>
  <si>
    <t xml:space="preserve">MARTINEZ FRADEN,QUENIDA       </t>
  </si>
  <si>
    <t>CRUZ PEREZ,JOSE</t>
  </si>
  <si>
    <t>SANTANA CASTILLO,JORGE</t>
  </si>
  <si>
    <t>ASENCIO SANTOS,ORLANDO A.</t>
  </si>
  <si>
    <t>ANALISTA ESTADISTICO</t>
  </si>
  <si>
    <t xml:space="preserve">POLANCO CASTILLO,LUZ MA.      </t>
  </si>
  <si>
    <t xml:space="preserve">INVESTIGACION E INFORMACION </t>
  </si>
  <si>
    <t xml:space="preserve">TECNICO  ANALISIS INFORMACION   </t>
  </si>
  <si>
    <t xml:space="preserve">POLITICAS DE ATENC.REHAB.E INTEG.SOCIAL </t>
  </si>
  <si>
    <t xml:space="preserve">ARIAS,HERMINIA                </t>
  </si>
  <si>
    <t>TECNICO EN EVALUACION Y MON.</t>
  </si>
  <si>
    <t xml:space="preserve">HERRERA MARTINEZ,JOSELYN      </t>
  </si>
  <si>
    <t xml:space="preserve">RODRIGUEZ POLANCO,CARLOS      </t>
  </si>
  <si>
    <t xml:space="preserve">MONTAS RODRIGUEZ,CARMEN       </t>
  </si>
  <si>
    <t xml:space="preserve">COORDINADOR RENAPRED           </t>
  </si>
  <si>
    <t xml:space="preserve">NUNEZ OBREGON,MARIBEL         </t>
  </si>
  <si>
    <t>TEJADA ESPINAL,OLGA V.</t>
  </si>
  <si>
    <t xml:space="preserve">RIVAS SANTOS,ELSA M.          </t>
  </si>
  <si>
    <t>AUXILIAR ADMINISTRATIVO II (N.N.A.)</t>
  </si>
  <si>
    <t xml:space="preserve">VALOIS REYES,FRANKLIN P.      </t>
  </si>
  <si>
    <t xml:space="preserve">HERNANDEZ,ERNESTINA           </t>
  </si>
  <si>
    <t>TREJO PEÑA,ANTONIA</t>
  </si>
  <si>
    <t>HURTADO VARGAS,MICHELLE</t>
  </si>
  <si>
    <t>CONSERJE</t>
  </si>
  <si>
    <t xml:space="preserve">DEPRAT JIMENEZ,DOMINGO A.     </t>
  </si>
  <si>
    <t>REGIONAL NORTE SANTIAGO</t>
  </si>
  <si>
    <t xml:space="preserve">GUZMAN FERMIN,SARAH           </t>
  </si>
  <si>
    <t xml:space="preserve">BORBON,MAXIMA MERCEDES        </t>
  </si>
  <si>
    <t xml:space="preserve">PEREZ MOSCOSO,ARLING R.       </t>
  </si>
  <si>
    <t xml:space="preserve">PEREZ HERNANDEZ,FERBIA        </t>
  </si>
  <si>
    <t xml:space="preserve">SANTOS,ORQUIDEA               </t>
  </si>
  <si>
    <t xml:space="preserve">DAYEH DE TEJADA,DORKA M.      </t>
  </si>
  <si>
    <t xml:space="preserve">ALBA TRINIDAD,ANGELICA        </t>
  </si>
  <si>
    <t xml:space="preserve">BURGOS BAEZ,ROSA ALBA         </t>
  </si>
  <si>
    <t xml:space="preserve">DIGITADORA               </t>
  </si>
  <si>
    <t xml:space="preserve">VASQUEZ,VICTOR MIGUEL         </t>
  </si>
  <si>
    <t xml:space="preserve">CASTILLO ALMONTE,RAFAEL       </t>
  </si>
  <si>
    <t xml:space="preserve">TAVERAS BATISTA,JUAN M.       </t>
  </si>
  <si>
    <t xml:space="preserve">LOPEZ HENRIQUEZ,FELIX         </t>
  </si>
  <si>
    <t xml:space="preserve">COORDINADOR AREA TECNICA      </t>
  </si>
  <si>
    <t xml:space="preserve">MARTINEZ ROQUE,JUAN ALB.      </t>
  </si>
  <si>
    <t xml:space="preserve">VASQUEZ TABAR,LISANDRO        </t>
  </si>
  <si>
    <t xml:space="preserve">COORDINADOR              </t>
  </si>
  <si>
    <t xml:space="preserve">DOMINGUEZ BAEZ,AMAURY         </t>
  </si>
  <si>
    <t xml:space="preserve">FLORES,MARIA MARGARITA        </t>
  </si>
  <si>
    <t xml:space="preserve">RODRIGUEZ SANTOS,JOSE A.      </t>
  </si>
  <si>
    <t xml:space="preserve">PEREZ FDEZ,VIRGINIA L.        </t>
  </si>
  <si>
    <t xml:space="preserve">TECNICO EVALUACION Y MONITOREO </t>
  </si>
  <si>
    <t xml:space="preserve">COLON BISONO,MANUEL ANT.      </t>
  </si>
  <si>
    <t xml:space="preserve">ASESOR (HONORIFICO)       </t>
  </si>
  <si>
    <t xml:space="preserve">BARTOLO CRUZ,CARMEN L.        </t>
  </si>
  <si>
    <t xml:space="preserve">PROMOTOR BARRIAL (HONORIFICO)  </t>
  </si>
  <si>
    <t xml:space="preserve">CASTRO CRUZ,JEANETTE ALT.     </t>
  </si>
  <si>
    <t xml:space="preserve">DE JESUS TINEO,JUAN           </t>
  </si>
  <si>
    <t xml:space="preserve">TORIBIO TORIBIO, DIONIS R.    </t>
  </si>
  <si>
    <t xml:space="preserve">GUZMAN MENDOZA,BERNARDO       </t>
  </si>
  <si>
    <t xml:space="preserve">ESPINAL TAVERAS, SANTIAGO     </t>
  </si>
  <si>
    <t xml:space="preserve">FRANCISCO RDGUEZ, LUIS M.     </t>
  </si>
  <si>
    <t xml:space="preserve">TAVERAS SANTOS,MANUEL ANT.    </t>
  </si>
  <si>
    <t>CLASES VENTURA,DOMINGO H.</t>
  </si>
  <si>
    <t>PLASENCIA HERNANDEZ,JUAN C.</t>
  </si>
  <si>
    <t>ASIST.PDTE./ENC.ENLACE IGLESIAS EVANG.</t>
  </si>
  <si>
    <t xml:space="preserve">FELIZ FELIZ,JORGE ABDALA      </t>
  </si>
  <si>
    <t>REGIONAL SUR BARAHONA</t>
  </si>
  <si>
    <t xml:space="preserve">ALCANTARA,CARLOS MANUEL       </t>
  </si>
  <si>
    <t xml:space="preserve">PEREZ FELIZ,ROGELIA           </t>
  </si>
  <si>
    <t xml:space="preserve">BAEZ URBAEZ,JUAN G.           </t>
  </si>
  <si>
    <t xml:space="preserve">PEREZ G.,CARLOS MANUEL        </t>
  </si>
  <si>
    <t xml:space="preserve">RUBIO FELIZ,ADRIANA           </t>
  </si>
  <si>
    <t xml:space="preserve">AUXILIAR ADMINISTRATIVO I    </t>
  </si>
  <si>
    <t xml:space="preserve">MACIAS ESTEVEZ,ANGEL </t>
  </si>
  <si>
    <t>ASESOR DE ASUNTOS MUNICIPALES</t>
  </si>
  <si>
    <t xml:space="preserve">HIDALGO MERCEDES,MIGUEL A     </t>
  </si>
  <si>
    <t>REGIONAL NORDESTE SAN FCO. DE MACORIS</t>
  </si>
  <si>
    <t xml:space="preserve">ENC. REGIONAL NORDESTE       </t>
  </si>
  <si>
    <t xml:space="preserve">ROSARIO LANTIGUA,EDUARDO      </t>
  </si>
  <si>
    <t xml:space="preserve">AUXILIAR PREVENCION      </t>
  </si>
  <si>
    <t xml:space="preserve">TORIBIO MOYA, MIGUELINA L.    </t>
  </si>
  <si>
    <t xml:space="preserve">URENA ORTEGA,MANUEL ANT.      </t>
  </si>
  <si>
    <t xml:space="preserve">FERNANDEZ VENTURA,JENNY I.    </t>
  </si>
  <si>
    <t xml:space="preserve">HERNANDEZ HDEZ.,YSIDRO        </t>
  </si>
  <si>
    <t xml:space="preserve">ALMONTE VARGAS,JOSE G.        </t>
  </si>
  <si>
    <t>VERAS SANTOS,SUGEY E.</t>
  </si>
  <si>
    <t xml:space="preserve">BAEZ SANCHEZ,LUIS FCO.        </t>
  </si>
  <si>
    <t>REGIONAL ESTE SAN PEDRO DE MACORIS</t>
  </si>
  <si>
    <t xml:space="preserve">ENC. REGIONAL ESTE        </t>
  </si>
  <si>
    <t>GUZMAN GARCIA,MARIA CRISTINA</t>
  </si>
  <si>
    <t xml:space="preserve">COORDINADORA BARRIAL </t>
  </si>
  <si>
    <t>DIVISION PROVINCIAL LA ROMANA</t>
  </si>
  <si>
    <t xml:space="preserve"> </t>
  </si>
  <si>
    <t>ENC. ASUNTOS INTERINSTIT.(NNA)</t>
  </si>
  <si>
    <t xml:space="preserve">ENC. DE ADMISION (N.N.A.)     </t>
  </si>
  <si>
    <t>CONSERJE (NNA)</t>
  </si>
  <si>
    <t xml:space="preserve">ENC. SECCION DE DOCUMENTACION </t>
  </si>
  <si>
    <t>LAGRANGE PANIAGUA,JOSE A.</t>
  </si>
  <si>
    <t xml:space="preserve">DIGITADOR              </t>
  </si>
  <si>
    <t>GUERRERO PERALTA,JUAN LUIS RAFAEL</t>
  </si>
  <si>
    <t>PEREZ MORALES,JORGE MAIRENI</t>
  </si>
  <si>
    <t>CHAHIN BATISTA,ROCIO GRISSEL</t>
  </si>
  <si>
    <t>HERNANDEZ P.,JULIA WANDA</t>
  </si>
  <si>
    <t>SANTANA S., MERY FRANCHESCA</t>
  </si>
  <si>
    <t>VALLEJO VALLEJO,SABINO</t>
  </si>
  <si>
    <t>GONZALEZ,AGUSTIN</t>
  </si>
  <si>
    <t>GARCIA,FRANK</t>
  </si>
  <si>
    <t xml:space="preserve">POLANCO,PASCUAL </t>
  </si>
  <si>
    <t xml:space="preserve">PEÑA,JUAN </t>
  </si>
  <si>
    <t xml:space="preserve">DIRECTOR </t>
  </si>
  <si>
    <t>MINAYA PEÑA,DAVID</t>
  </si>
  <si>
    <t>SANTOS,NELSON ANTONIO</t>
  </si>
  <si>
    <t>SUPERVISOR GENERAL</t>
  </si>
  <si>
    <t>GARRIDO WAGNER,ELDYS OMAR</t>
  </si>
  <si>
    <t>SEGURA MATOS,AURA M.</t>
  </si>
  <si>
    <t xml:space="preserve">DE LA ROSA,JOEL </t>
  </si>
  <si>
    <t>FRIAS SANTOS,IVELISE</t>
  </si>
  <si>
    <t>SOSA DE R.,FIOR DALIA</t>
  </si>
  <si>
    <t>MINAYA,JACMI DOLORES</t>
  </si>
  <si>
    <t>ALMONTE SANCHEZ,LUISA</t>
  </si>
  <si>
    <t xml:space="preserve">PEREZ DE LA CRUZ,RAFAEL </t>
  </si>
  <si>
    <t xml:space="preserve">VITTINI DE E.,EURIDICE MARIBEL </t>
  </si>
  <si>
    <t>COODINADORA</t>
  </si>
  <si>
    <t>PEGUERO MARTIN,CONSUELO</t>
  </si>
  <si>
    <t xml:space="preserve">ASESOR GENERAL </t>
  </si>
  <si>
    <t xml:space="preserve">OVALLE POLANCO,JOSE DE JESUS </t>
  </si>
  <si>
    <t xml:space="preserve">ARNAUT,BARTOLA IRIS </t>
  </si>
  <si>
    <t xml:space="preserve">ESTRELLA MEDINA,RICHARD </t>
  </si>
  <si>
    <t>CALDERON M.,RAFAEL ANTONIO</t>
  </si>
  <si>
    <t>GRULLART S.,LUIS GREGORIO</t>
  </si>
  <si>
    <t>JIMENEZ RODRIGUEZ,WANDA ALT.</t>
  </si>
  <si>
    <t>NOVA GARCIA,LILIBETH ALT.</t>
  </si>
  <si>
    <t xml:space="preserve">BADIA GUZMAN,JUAN MANUEL </t>
  </si>
  <si>
    <t>CASTILLO BERROA,LIANA P.</t>
  </si>
  <si>
    <t>CASTILLO ARACHE,DIANICIO LUCAS</t>
  </si>
  <si>
    <t xml:space="preserve">CORDERO,CAMILA MEREGILDO </t>
  </si>
  <si>
    <t>LUGO TORRES,GISELLE YANET</t>
  </si>
  <si>
    <t>BELTRE ESPINAL,ALTAGRACIA</t>
  </si>
  <si>
    <t>NUÑEZ,FIDEL ANTONIO</t>
  </si>
  <si>
    <t>POLANCO,ANGELA VIRTUDES</t>
  </si>
  <si>
    <t>DE LOS SANTOS,EZEQUIEL ANT.</t>
  </si>
  <si>
    <t>ARNAUT, MARIA DOLORES</t>
  </si>
  <si>
    <t xml:space="preserve">Consejo Nacional de Drogas </t>
  </si>
  <si>
    <t>COORDINADOR DE COMUNICACIONES</t>
  </si>
  <si>
    <t>DIRECTORA</t>
  </si>
  <si>
    <t>CASTILLO CASTILLO, RAMON E</t>
  </si>
  <si>
    <t>ABOGADO</t>
  </si>
  <si>
    <t>ROSARIO VELOZ, ELVIN RAMON</t>
  </si>
  <si>
    <t>PROMOTOR BARRIAL</t>
  </si>
  <si>
    <t>GUERRA DE RODRIGUEZ, DIERESIS</t>
  </si>
  <si>
    <t>RAMOS HERNANDEZ, YUDELKA</t>
  </si>
  <si>
    <t>PUJOLS PERALTA, DALMA</t>
  </si>
  <si>
    <t>ACOSTA MORONTA, JUAN EMILIO</t>
  </si>
  <si>
    <t>RODRIGUEZ DE H., MARITZA ANT.</t>
  </si>
  <si>
    <t>PERALTA MATOS, CRISTINA ANDREA</t>
  </si>
  <si>
    <t>AUXILIAR DE PREVENCION DE DROGAS</t>
  </si>
  <si>
    <t>BAEZ, DAYSABETH A.</t>
  </si>
  <si>
    <t>PAREDES ALMONTE, YERANY</t>
  </si>
  <si>
    <t>GARCIA MOLINA, FRANKLIN R.</t>
  </si>
  <si>
    <t>GUZMAN BAEZ, JOSE DE JESUS</t>
  </si>
  <si>
    <t>COORDINADOR (ASIENTO EN MAO)</t>
  </si>
  <si>
    <t>GARCIA MENDONZA, JUAN JOSE</t>
  </si>
  <si>
    <t>MEDINA MOYA, RAMON ANT.</t>
  </si>
  <si>
    <t>JIMENEZ GUINDIN, MARIA LUISA</t>
  </si>
  <si>
    <t>ENLACE DE TRATAMIENTO Y REHABI.</t>
  </si>
  <si>
    <t>CABRERA TEJADA, CARMEN LUISA</t>
  </si>
  <si>
    <t>PEÑA FRIAS, EDDY MELVIN</t>
  </si>
  <si>
    <t>SANTIAGO MESA, PEDRO JOSE</t>
  </si>
  <si>
    <t>ARIAS GUZMAN, CRISTIAN A.</t>
  </si>
  <si>
    <t>MEJIA, JOSE ENRIQUE</t>
  </si>
  <si>
    <t>ASESOR ESPECIAL DE LA PRESIDENCIA</t>
  </si>
  <si>
    <t>PUJALS MORALES, CINTHIA K.</t>
  </si>
  <si>
    <t>ESTELA POL LUIS</t>
  </si>
  <si>
    <t>CABRERA TEJADA, RUSMARY</t>
  </si>
  <si>
    <t xml:space="preserve">ALMANZAR SANTOS, PEDRO </t>
  </si>
  <si>
    <t>DEL POZO REYNOSO, ROCIO</t>
  </si>
  <si>
    <t>LUGO DE AZA,VICTOR ANTONIO</t>
  </si>
  <si>
    <t>FACILITADOR PREVENCION DROGAS</t>
  </si>
  <si>
    <t>NUÑEZ ALMONTE, HUGO RAFAEL</t>
  </si>
  <si>
    <t>REGIONAL NORDESTE SAN FCO. DE MACORIS (ASIENTO LA VEGA)</t>
  </si>
  <si>
    <t>COORDINADOR</t>
  </si>
  <si>
    <t>SAJIUN ISA, DIGNA VANESSA</t>
  </si>
  <si>
    <t>SECRETARIA EJECUTIVA</t>
  </si>
  <si>
    <t>SANTANA PEÑA, ADALBERTO</t>
  </si>
  <si>
    <t>PROMOTOR</t>
  </si>
  <si>
    <t>“Año del Desarrollo Agroforestal”</t>
  </si>
  <si>
    <t>MICELI GARCIA, LISBEL A.</t>
  </si>
  <si>
    <t>RIJO SANTANA, RANGELY</t>
  </si>
  <si>
    <t>ORTEGA ORTEGA, NIEVES MARIA</t>
  </si>
  <si>
    <t>COORDINADORA PROVINCIAL</t>
  </si>
  <si>
    <t>COORDINADORA REGIONAL</t>
  </si>
  <si>
    <t>DE BRAND ALMEGO, CRUZ</t>
  </si>
  <si>
    <t>GIL ORTEGA, FLOR ALBA</t>
  </si>
  <si>
    <t>ANALISTA DE PLANIFICACION</t>
  </si>
  <si>
    <t>ENCARGADA ADMINISTRATIVA (N.N.A)</t>
  </si>
  <si>
    <t xml:space="preserve">MONTAÑO MARIA,JUAN RAFAEL </t>
  </si>
  <si>
    <t xml:space="preserve">PEREZ DE LA ROSA,FAUSTO </t>
  </si>
  <si>
    <t>COORD.DEPTO.TRAT.EN DROGODEP.</t>
  </si>
  <si>
    <t xml:space="preserve">CADET ARISTY,JUAN CARLOS </t>
  </si>
  <si>
    <t xml:space="preserve">AYUDANTE DE MANTENIMIENTO </t>
  </si>
  <si>
    <t xml:space="preserve">HERNANDEZ ROMERO,JOSE R. </t>
  </si>
  <si>
    <t>ENCARNACION MONTERO,JAZMIN I.</t>
  </si>
  <si>
    <t>ANALISTA DE PROYECTOS</t>
  </si>
  <si>
    <t xml:space="preserve">ENCARNACION AMADOR,MAGALY </t>
  </si>
  <si>
    <t>DURAN DE LA CRUZ,MARIA M.</t>
  </si>
  <si>
    <t xml:space="preserve">   </t>
  </si>
  <si>
    <t xml:space="preserve">ASESORA DE LA PRESIDENCIA </t>
  </si>
  <si>
    <t>GIL BRITO, MARIA JOHANNA</t>
  </si>
  <si>
    <t>DE LOS SANTOS BRETON, BRYAN J.</t>
  </si>
  <si>
    <t>EDITOR DE MULTIMEDIA</t>
  </si>
  <si>
    <t>HERRERA CEDANO, MOISES DAVID</t>
  </si>
  <si>
    <t>RENES MONTERO, CANDUL FADUL</t>
  </si>
  <si>
    <t xml:space="preserve">MENDEZ ADAMES,ALTAGRACIA </t>
  </si>
  <si>
    <t xml:space="preserve">SANTOS GOMEZ,MARIBEL </t>
  </si>
  <si>
    <t xml:space="preserve">ANALISTA DE RECURSOS HUMANOS </t>
  </si>
  <si>
    <t xml:space="preserve">COORDINADORA PREV. DROGAS </t>
  </si>
  <si>
    <t xml:space="preserve">MONTERO DE LA CRUZ,GABRIELA </t>
  </si>
  <si>
    <t xml:space="preserve">                              </t>
  </si>
  <si>
    <t xml:space="preserve">                            </t>
  </si>
  <si>
    <t>ARIAS ANDUJAR,RAMONA</t>
  </si>
  <si>
    <t>FIJO</t>
  </si>
  <si>
    <t xml:space="preserve">FIJO </t>
  </si>
  <si>
    <t>PAULINO,EMILIANO</t>
  </si>
  <si>
    <t>FELIZ FERRERA,JUANA MARTINA</t>
  </si>
  <si>
    <t>MEDINA,JOSEFINA</t>
  </si>
  <si>
    <t>VERAS SUERO,ANNY PRICILA</t>
  </si>
  <si>
    <t>COORDINADOR DEPTO.PREV.DROGAS</t>
  </si>
  <si>
    <t>Libre Nomb.</t>
  </si>
  <si>
    <t>Fijo</t>
  </si>
  <si>
    <t>Estatuto Simp.</t>
  </si>
  <si>
    <t>Confianza</t>
  </si>
  <si>
    <t xml:space="preserve">Fijo </t>
  </si>
  <si>
    <t xml:space="preserve">De carrera </t>
  </si>
  <si>
    <t>Nota: Esta Institución no tiene empleados Contratados en el período  informado"</t>
  </si>
  <si>
    <t xml:space="preserve">CONSULTOR JURIDICO </t>
  </si>
  <si>
    <t xml:space="preserve">ENC.DE LITIGIOS/SUB CONSULT.JURIDICO    </t>
  </si>
  <si>
    <t>POU COEN,SAMUEL DAVID</t>
  </si>
  <si>
    <t>NUÑEZ PEÑA,ELOY</t>
  </si>
  <si>
    <t>CABRERA MEDRANO,PAULA DEL C.</t>
  </si>
  <si>
    <t>VASQUEZ MEJIA,CRYSTAL E.</t>
  </si>
  <si>
    <t xml:space="preserve">ENC. DIV.DESARROLLO INSTIT.Y CALIDAD GEST.      </t>
  </si>
  <si>
    <t xml:space="preserve">SOPORTE ADMINISTRATIVO </t>
  </si>
  <si>
    <t>TAVERAS SARITA,JHONATAN</t>
  </si>
  <si>
    <t xml:space="preserve">MENA QUEZADA,JOSE MARCIAL </t>
  </si>
  <si>
    <t xml:space="preserve">PARALEGAL </t>
  </si>
  <si>
    <t>PEREZ,MIGUEL JULIO</t>
  </si>
  <si>
    <t>AUXILIAR SERVICIOS GENERALES</t>
  </si>
  <si>
    <t xml:space="preserve">ENC.DEPTO REGIONAL NORTE       </t>
  </si>
  <si>
    <t>ENC. DIVISION SERVICIOS GENERALES</t>
  </si>
  <si>
    <t>ABOGADO I</t>
  </si>
  <si>
    <t>ENC.OFIC.ACCESO A LA INFORMACION</t>
  </si>
  <si>
    <t>ENC.SECCION DE VALUACION DEL DESEMPEÑO</t>
  </si>
  <si>
    <t xml:space="preserve">ENC.DEPTO PREV. AREA LABORAL </t>
  </si>
  <si>
    <t>ENC.DEPTO.DE INVESTIGACION</t>
  </si>
  <si>
    <t xml:space="preserve">ABOGADO I (POLITICAS  ATENC.E INTEG.SOCIAL)              </t>
  </si>
  <si>
    <t>ENC.DEPTO.PLANIFICACION Y DESARROLLO</t>
  </si>
  <si>
    <t xml:space="preserve">ENC. DEPTO.  REGIONAL SUR        </t>
  </si>
  <si>
    <t xml:space="preserve">ENC. DEPTO. TECNOLOGIA DE LA INF.            </t>
  </si>
  <si>
    <t>ENC. DIVISION BENEFICIOS LABORALES</t>
  </si>
  <si>
    <t>ENC.DEPTO.EDUCACION PREV.INTEGRAL</t>
  </si>
  <si>
    <t xml:space="preserve">ENC. SECCION  DE ALMACEN Y SUMINISTRO </t>
  </si>
  <si>
    <t xml:space="preserve">ENC. DIVISION CAPACITACION Y DESARROLLO      </t>
  </si>
  <si>
    <t>ANALISTA FINANCIERO</t>
  </si>
  <si>
    <t xml:space="preserve">ENC. DEPTO.PREVENCION DEPORTE </t>
  </si>
  <si>
    <t xml:space="preserve">ENC. DIVISION DE TESORERIA </t>
  </si>
  <si>
    <t xml:space="preserve">ENC.DEPTO. SERV. DE ATENCION AL USUARIO </t>
  </si>
  <si>
    <t xml:space="preserve">ABOGADO II               </t>
  </si>
  <si>
    <t xml:space="preserve">ENC.DEPTO. PREVENCION COMUNITARIA   </t>
  </si>
  <si>
    <t xml:space="preserve">ABOGADO II (ASIENTO EN RRHH)               </t>
  </si>
  <si>
    <t>COORDINADORA DE PROTOCOLO</t>
  </si>
  <si>
    <t>COORDINADORA REDUCCION DEMANDA</t>
  </si>
  <si>
    <t xml:space="preserve">ENC.DEPARTAMENTO </t>
  </si>
  <si>
    <t>COORDINADORA.RELACIONES INTERN.</t>
  </si>
  <si>
    <t>AUXILIAR ADMINISTRATIVO  I</t>
  </si>
  <si>
    <t>ABAD JIMENEZ,YESSENIA</t>
  </si>
  <si>
    <t>SANCHEZ VENTURA,RAMON W.</t>
  </si>
  <si>
    <t>COORDINADOR (HONORIFICO)</t>
  </si>
  <si>
    <t>ABREU CABRERA,PABLO</t>
  </si>
  <si>
    <t>BERAS PADILLA,FRANCISCO ANT.</t>
  </si>
  <si>
    <t xml:space="preserve">ASESOR PDTE.(HONORIFICO) PROV.ESPAILLAT      </t>
  </si>
  <si>
    <t>ASESOR PTE. COMUNICACIONES (HONORIFICO)</t>
  </si>
  <si>
    <t>Correspondiente al mes de abril del año 2018</t>
  </si>
  <si>
    <t>Fecha: 20/04/2018</t>
  </si>
  <si>
    <t>ENC. DEPTO. COMUNICACIONES</t>
  </si>
  <si>
    <t>ENC.GEST. PRES./ANALISTA GESTION CALIDAD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</si>
</sst>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.##0"/>
    <numFmt numFmtId="165" formatCode="#,##0.00;[Red]#,##0.00"/>
  </numFmts>
  <fonts count="10" x14ac:knownFonts="1">
    <font>
      <sz val="10"/>
      <name val="Arial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sz val="7"/>
      <color theme="1"/>
      <name val="Arial"/>
      <family val="2"/>
    </font>
    <font>
      <sz val="8"/>
      <color theme="1"/>
      <name val="Arial"/>
      <family val="2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B6DDE8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8" tint="0.59999389629810485"/>
        <bgColor rgb="FF000000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0" xfId="0" applyNumberFormat="1" applyFont="1" applyAlignment="1" applyProtection="1">
      <alignment horizontal="right"/>
      <protection locked="0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3" borderId="0" xfId="0" applyFill="1" applyAlignment="1">
      <alignment vertical="center"/>
    </xf>
    <xf numFmtId="0" fontId="3" fillId="3" borderId="0" xfId="0" applyFont="1" applyFill="1" applyAlignment="1">
      <alignment vertical="center"/>
    </xf>
    <xf numFmtId="0" fontId="2" fillId="4" borderId="0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1" fillId="0" borderId="0" xfId="0" applyFont="1"/>
    <xf numFmtId="0" fontId="0" fillId="0" borderId="0" xfId="0" applyBorder="1"/>
    <xf numFmtId="0" fontId="1" fillId="3" borderId="0" xfId="0" applyFont="1" applyFill="1" applyAlignment="1">
      <alignment vertical="center"/>
    </xf>
    <xf numFmtId="0" fontId="3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8" fillId="0" borderId="0" xfId="0" applyNumberFormat="1" applyFont="1" applyFill="1" applyBorder="1" applyAlignment="1" applyProtection="1">
      <alignment horizontal="left"/>
      <protection locked="0"/>
    </xf>
    <xf numFmtId="4" fontId="7" fillId="0" borderId="0" xfId="0" applyNumberFormat="1" applyFont="1" applyBorder="1" applyAlignment="1" applyProtection="1">
      <alignment horizontal="right"/>
      <protection locked="0"/>
    </xf>
    <xf numFmtId="4" fontId="0" fillId="0" borderId="0" xfId="0" applyNumberFormat="1" applyBorder="1"/>
    <xf numFmtId="0" fontId="0" fillId="0" borderId="0" xfId="0"/>
    <xf numFmtId="0" fontId="0" fillId="0" borderId="1" xfId="0" applyNumberFormat="1" applyBorder="1" applyProtection="1">
      <protection locked="0"/>
    </xf>
    <xf numFmtId="164" fontId="5" fillId="0" borderId="1" xfId="0" applyNumberFormat="1" applyFont="1" applyBorder="1" applyProtection="1">
      <protection locked="0"/>
    </xf>
    <xf numFmtId="0" fontId="5" fillId="0" borderId="1" xfId="0" applyNumberFormat="1" applyFont="1" applyBorder="1" applyProtection="1">
      <protection locked="0"/>
    </xf>
    <xf numFmtId="164" fontId="5" fillId="0" borderId="5" xfId="0" applyNumberFormat="1" applyFont="1" applyBorder="1" applyAlignment="1" applyProtection="1">
      <alignment horizontal="left"/>
      <protection locked="0"/>
    </xf>
    <xf numFmtId="0" fontId="0" fillId="5" borderId="5" xfId="0" applyFill="1" applyBorder="1" applyAlignment="1">
      <alignment horizontal="center"/>
    </xf>
    <xf numFmtId="4" fontId="5" fillId="5" borderId="5" xfId="0" applyNumberFormat="1" applyFont="1" applyFill="1" applyBorder="1" applyProtection="1">
      <protection locked="0"/>
    </xf>
    <xf numFmtId="0" fontId="0" fillId="0" borderId="0" xfId="0" applyBorder="1"/>
    <xf numFmtId="4" fontId="7" fillId="5" borderId="5" xfId="0" applyNumberFormat="1" applyFont="1" applyFill="1" applyBorder="1" applyAlignment="1" applyProtection="1">
      <alignment horizontal="right"/>
      <protection locked="0"/>
    </xf>
    <xf numFmtId="4" fontId="7" fillId="6" borderId="6" xfId="0" applyNumberFormat="1" applyFont="1" applyFill="1" applyBorder="1" applyAlignment="1" applyProtection="1">
      <alignment horizontal="right"/>
      <protection locked="0"/>
    </xf>
    <xf numFmtId="0" fontId="7" fillId="5" borderId="5" xfId="0" applyFont="1" applyFill="1" applyBorder="1" applyAlignment="1">
      <alignment horizontal="center"/>
    </xf>
    <xf numFmtId="0" fontId="7" fillId="0" borderId="5" xfId="0" applyNumberFormat="1" applyFont="1" applyBorder="1" applyAlignment="1" applyProtection="1">
      <alignment horizontal="left"/>
      <protection locked="0"/>
    </xf>
    <xf numFmtId="164" fontId="7" fillId="0" borderId="5" xfId="0" applyNumberFormat="1" applyFont="1" applyBorder="1" applyAlignment="1" applyProtection="1">
      <alignment horizontal="left"/>
      <protection locked="0"/>
    </xf>
    <xf numFmtId="4" fontId="5" fillId="0" borderId="0" xfId="0" applyNumberFormat="1" applyFont="1" applyFill="1" applyBorder="1" applyAlignment="1" applyProtection="1">
      <alignment horizontal="right"/>
      <protection locked="0"/>
    </xf>
    <xf numFmtId="4" fontId="5" fillId="3" borderId="0" xfId="0" applyNumberFormat="1" applyFont="1" applyFill="1" applyBorder="1" applyAlignment="1" applyProtection="1">
      <alignment horizontal="right"/>
      <protection locked="0"/>
    </xf>
    <xf numFmtId="0" fontId="0" fillId="3" borderId="0" xfId="0" applyFill="1" applyBorder="1"/>
    <xf numFmtId="4" fontId="5" fillId="7" borderId="0" xfId="0" applyNumberFormat="1" applyFont="1" applyFill="1" applyBorder="1" applyAlignment="1" applyProtection="1">
      <alignment horizontal="right"/>
      <protection locked="0"/>
    </xf>
    <xf numFmtId="165" fontId="5" fillId="3" borderId="0" xfId="0" applyNumberFormat="1" applyFont="1" applyFill="1" applyBorder="1" applyAlignment="1" applyProtection="1">
      <alignment horizontal="right"/>
      <protection locked="0"/>
    </xf>
    <xf numFmtId="0" fontId="0" fillId="3" borderId="0" xfId="0" applyFill="1"/>
    <xf numFmtId="0" fontId="8" fillId="0" borderId="5" xfId="0" applyNumberFormat="1" applyFont="1" applyFill="1" applyBorder="1" applyAlignment="1" applyProtection="1">
      <alignment horizontal="left"/>
      <protection locked="0"/>
    </xf>
    <xf numFmtId="4" fontId="7" fillId="5" borderId="6" xfId="0" applyNumberFormat="1" applyFont="1" applyFill="1" applyBorder="1" applyAlignment="1" applyProtection="1">
      <alignment horizontal="right"/>
      <protection locked="0"/>
    </xf>
    <xf numFmtId="4" fontId="7" fillId="6" borderId="5" xfId="0" applyNumberFormat="1" applyFont="1" applyFill="1" applyBorder="1" applyAlignment="1" applyProtection="1">
      <alignment horizontal="right"/>
      <protection locked="0"/>
    </xf>
    <xf numFmtId="0" fontId="3" fillId="0" borderId="5" xfId="0" applyNumberFormat="1" applyFont="1" applyFill="1" applyBorder="1" applyAlignment="1" applyProtection="1">
      <alignment horizontal="left"/>
      <protection locked="0"/>
    </xf>
    <xf numFmtId="0" fontId="5" fillId="0" borderId="5" xfId="0" applyNumberFormat="1" applyFont="1" applyBorder="1" applyAlignment="1" applyProtection="1">
      <alignment horizontal="left"/>
      <protection locked="0"/>
    </xf>
    <xf numFmtId="4" fontId="7" fillId="0" borderId="0" xfId="0" applyNumberFormat="1" applyFont="1" applyFill="1" applyBorder="1" applyAlignment="1" applyProtection="1">
      <alignment horizontal="right"/>
      <protection locked="0"/>
    </xf>
    <xf numFmtId="4" fontId="1" fillId="0" borderId="0" xfId="0" applyNumberFormat="1" applyFont="1"/>
    <xf numFmtId="4" fontId="5" fillId="5" borderId="5" xfId="0" applyNumberFormat="1" applyFont="1" applyFill="1" applyBorder="1" applyAlignment="1" applyProtection="1">
      <alignment horizontal="right"/>
      <protection locked="0"/>
    </xf>
    <xf numFmtId="4" fontId="5" fillId="3" borderId="0" xfId="0" applyNumberFormat="1" applyFont="1" applyFill="1"/>
    <xf numFmtId="4" fontId="5" fillId="3" borderId="0" xfId="0" applyNumberFormat="1" applyFont="1" applyFill="1" applyAlignment="1"/>
    <xf numFmtId="4" fontId="6" fillId="5" borderId="5" xfId="0" applyNumberFormat="1" applyFont="1" applyFill="1" applyBorder="1" applyAlignment="1" applyProtection="1">
      <alignment horizontal="right"/>
      <protection locked="0"/>
    </xf>
    <xf numFmtId="4" fontId="5" fillId="0" borderId="5" xfId="0" applyNumberFormat="1" applyFont="1" applyBorder="1" applyAlignment="1" applyProtection="1">
      <alignment horizontal="right"/>
      <protection locked="0"/>
    </xf>
    <xf numFmtId="0" fontId="7" fillId="0" borderId="5" xfId="0" applyNumberFormat="1" applyFont="1" applyBorder="1" applyAlignment="1" applyProtection="1">
      <protection locked="0"/>
    </xf>
    <xf numFmtId="0" fontId="5" fillId="0" borderId="5" xfId="0" applyNumberFormat="1" applyFont="1" applyBorder="1" applyAlignment="1" applyProtection="1">
      <protection locked="0"/>
    </xf>
    <xf numFmtId="165" fontId="5" fillId="5" borderId="5" xfId="0" applyNumberFormat="1" applyFont="1" applyFill="1" applyBorder="1" applyAlignment="1" applyProtection="1">
      <alignment horizontal="right"/>
      <protection locked="0"/>
    </xf>
    <xf numFmtId="165" fontId="5" fillId="5" borderId="6" xfId="0" applyNumberFormat="1" applyFont="1" applyFill="1" applyBorder="1" applyAlignment="1" applyProtection="1">
      <alignment horizontal="right"/>
      <protection locked="0"/>
    </xf>
    <xf numFmtId="4" fontId="5" fillId="8" borderId="5" xfId="0" applyNumberFormat="1" applyFont="1" applyFill="1" applyBorder="1" applyAlignment="1" applyProtection="1">
      <alignment horizontal="right"/>
      <protection locked="0"/>
    </xf>
    <xf numFmtId="4" fontId="5" fillId="3" borderId="5" xfId="0" applyNumberFormat="1" applyFont="1" applyFill="1" applyBorder="1" applyAlignment="1" applyProtection="1">
      <alignment horizontal="right"/>
      <protection locked="0"/>
    </xf>
    <xf numFmtId="4" fontId="5" fillId="0" borderId="5" xfId="0" applyNumberFormat="1" applyFont="1" applyFill="1" applyBorder="1" applyAlignment="1" applyProtection="1">
      <alignment horizontal="right"/>
      <protection locked="0"/>
    </xf>
    <xf numFmtId="0" fontId="6" fillId="4" borderId="15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2" fillId="4" borderId="7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 vertical="center" wrapText="1"/>
    </xf>
    <xf numFmtId="0" fontId="2" fillId="5" borderId="16" xfId="0" applyFont="1" applyFill="1" applyBorder="1" applyAlignment="1">
      <alignment horizontal="center" vertical="center" wrapText="1"/>
    </xf>
    <xf numFmtId="0" fontId="2" fillId="5" borderId="17" xfId="0" applyFont="1" applyFill="1" applyBorder="1" applyAlignment="1">
      <alignment horizontal="center" vertical="center" wrapText="1"/>
    </xf>
    <xf numFmtId="0" fontId="2" fillId="4" borderId="18" xfId="0" applyFont="1" applyFill="1" applyBorder="1" applyAlignment="1">
      <alignment horizontal="center" vertical="center" wrapText="1"/>
    </xf>
    <xf numFmtId="0" fontId="2" fillId="4" borderId="19" xfId="0" applyFont="1" applyFill="1" applyBorder="1" applyAlignment="1">
      <alignment horizontal="center" vertical="center" wrapText="1"/>
    </xf>
    <xf numFmtId="0" fontId="6" fillId="4" borderId="20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/>
    </xf>
    <xf numFmtId="0" fontId="2" fillId="4" borderId="21" xfId="0" applyFont="1" applyFill="1" applyBorder="1" applyAlignment="1">
      <alignment horizontal="center" vertical="center"/>
    </xf>
    <xf numFmtId="0" fontId="6" fillId="4" borderId="17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447675</xdr:colOff>
      <xdr:row>0</xdr:row>
      <xdr:rowOff>0</xdr:rowOff>
    </xdr:from>
    <xdr:to>
      <xdr:col>10</xdr:col>
      <xdr:colOff>263769</xdr:colOff>
      <xdr:row>0</xdr:row>
      <xdr:rowOff>28575</xdr:rowOff>
    </xdr:to>
    <xdr:pic>
      <xdr:nvPicPr>
        <xdr:cNvPr id="1107" name="1 Imagen" descr="http://www.cnd.gob.do/Portals/0/images/Logo%20CND%202012.jp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15175" y="0"/>
          <a:ext cx="21907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10"/>
  <sheetViews>
    <sheetView tabSelected="1" topLeftCell="A139" zoomScale="130" zoomScaleNormal="130" workbookViewId="0">
      <selection activeCell="E150" sqref="E150"/>
    </sheetView>
  </sheetViews>
  <sheetFormatPr baseColWidth="10" defaultRowHeight="12.75" x14ac:dyDescent="0.2"/>
  <cols>
    <col min="1" max="1" width="0.85546875" customWidth="1"/>
    <col min="2" max="2" width="4" customWidth="1"/>
    <col min="3" max="3" width="30.5703125" customWidth="1"/>
    <col min="4" max="4" width="27.5703125" customWidth="1"/>
    <col min="5" max="5" width="31.5703125" bestFit="1" customWidth="1"/>
    <col min="6" max="6" width="8.28515625" customWidth="1"/>
    <col min="7" max="7" width="9.28515625" customWidth="1"/>
    <col min="8" max="8" width="9.42578125" style="8" customWidth="1"/>
    <col min="9" max="9" width="7.140625" customWidth="1"/>
    <col min="10" max="10" width="9.7109375" customWidth="1"/>
    <col min="11" max="11" width="11.140625" customWidth="1"/>
    <col min="12" max="12" width="9.28515625" customWidth="1"/>
    <col min="13" max="13" width="10.42578125" customWidth="1"/>
    <col min="14" max="14" width="11.28515625" customWidth="1"/>
    <col min="15" max="15" width="8.28515625" customWidth="1"/>
    <col min="16" max="16" width="9.7109375" customWidth="1"/>
    <col min="17" max="17" width="9.42578125" customWidth="1"/>
    <col min="18" max="18" width="8.42578125" customWidth="1"/>
    <col min="19" max="19" width="8.7109375" customWidth="1"/>
    <col min="20" max="20" width="4.140625" customWidth="1"/>
  </cols>
  <sheetData>
    <row r="1" spans="1:20" x14ac:dyDescent="0.2"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</row>
    <row r="2" spans="1:20" x14ac:dyDescent="0.2"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</row>
    <row r="3" spans="1:20" x14ac:dyDescent="0.2">
      <c r="B3" s="56" t="s">
        <v>369</v>
      </c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</row>
    <row r="4" spans="1:20" x14ac:dyDescent="0.2">
      <c r="B4" s="57" t="s">
        <v>412</v>
      </c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x14ac:dyDescent="0.2">
      <c r="B5" s="12"/>
      <c r="C5" s="12"/>
      <c r="D5" s="12"/>
      <c r="E5" s="12"/>
      <c r="F5" s="12"/>
      <c r="G5" s="12"/>
      <c r="H5" s="11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</row>
    <row r="6" spans="1:20" x14ac:dyDescent="0.2">
      <c r="B6" s="56" t="s">
        <v>0</v>
      </c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</row>
    <row r="7" spans="1:20" x14ac:dyDescent="0.2">
      <c r="B7" s="56" t="s">
        <v>508</v>
      </c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</row>
    <row r="8" spans="1:20" x14ac:dyDescent="0.2">
      <c r="B8" s="4"/>
      <c r="C8" s="4"/>
      <c r="D8" s="4"/>
      <c r="E8" s="4"/>
      <c r="F8" s="4"/>
      <c r="G8" s="4"/>
      <c r="H8" s="10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</row>
    <row r="9" spans="1:20" ht="14.25" customHeight="1" thickBot="1" x14ac:dyDescent="0.25">
      <c r="S9" s="1" t="s">
        <v>509</v>
      </c>
    </row>
    <row r="10" spans="1:20" ht="25.5" customHeight="1" x14ac:dyDescent="0.2">
      <c r="B10" s="70" t="s">
        <v>1</v>
      </c>
      <c r="C10" s="64" t="s">
        <v>2</v>
      </c>
      <c r="D10" s="2"/>
      <c r="E10" s="2"/>
      <c r="F10" s="2"/>
      <c r="G10" s="66" t="s">
        <v>3</v>
      </c>
      <c r="H10" s="68" t="s">
        <v>4</v>
      </c>
      <c r="I10" s="68" t="s">
        <v>5</v>
      </c>
      <c r="J10" s="76" t="s">
        <v>6</v>
      </c>
      <c r="K10" s="76"/>
      <c r="L10" s="76"/>
      <c r="M10" s="76"/>
      <c r="N10" s="76"/>
      <c r="O10" s="76"/>
      <c r="P10" s="77"/>
      <c r="Q10" s="58" t="s">
        <v>7</v>
      </c>
      <c r="R10" s="59"/>
      <c r="S10" s="60" t="s">
        <v>8</v>
      </c>
      <c r="T10" s="62" t="s">
        <v>9</v>
      </c>
    </row>
    <row r="11" spans="1:20" ht="28.5" customHeight="1" x14ac:dyDescent="0.2">
      <c r="B11" s="71"/>
      <c r="C11" s="65"/>
      <c r="D11" s="3" t="s">
        <v>10</v>
      </c>
      <c r="E11" s="3" t="s">
        <v>11</v>
      </c>
      <c r="F11" s="3" t="s">
        <v>12</v>
      </c>
      <c r="G11" s="67"/>
      <c r="H11" s="69"/>
      <c r="I11" s="69"/>
      <c r="J11" s="73" t="s">
        <v>13</v>
      </c>
      <c r="K11" s="73"/>
      <c r="L11" s="69" t="s">
        <v>14</v>
      </c>
      <c r="M11" s="72" t="s">
        <v>15</v>
      </c>
      <c r="N11" s="73"/>
      <c r="O11" s="74" t="s">
        <v>16</v>
      </c>
      <c r="P11" s="78" t="s">
        <v>17</v>
      </c>
      <c r="Q11" s="54" t="s">
        <v>18</v>
      </c>
      <c r="R11" s="54" t="s">
        <v>19</v>
      </c>
      <c r="S11" s="61"/>
      <c r="T11" s="63"/>
    </row>
    <row r="12" spans="1:20" ht="39" customHeight="1" x14ac:dyDescent="0.2">
      <c r="B12" s="71"/>
      <c r="C12" s="65"/>
      <c r="D12" s="3"/>
      <c r="E12" s="3"/>
      <c r="F12" s="3"/>
      <c r="G12" s="67"/>
      <c r="H12" s="69"/>
      <c r="I12" s="69"/>
      <c r="J12" s="6" t="s">
        <v>20</v>
      </c>
      <c r="K12" s="7" t="s">
        <v>21</v>
      </c>
      <c r="L12" s="69"/>
      <c r="M12" s="6" t="s">
        <v>22</v>
      </c>
      <c r="N12" s="7" t="s">
        <v>23</v>
      </c>
      <c r="O12" s="75"/>
      <c r="P12" s="78"/>
      <c r="Q12" s="55"/>
      <c r="R12" s="55"/>
      <c r="S12" s="61"/>
      <c r="T12" s="63"/>
    </row>
    <row r="13" spans="1:20" ht="16.5" customHeight="1" x14ac:dyDescent="0.2">
      <c r="B13" s="21">
        <v>1</v>
      </c>
      <c r="C13" s="35" t="s">
        <v>326</v>
      </c>
      <c r="D13" s="28" t="s">
        <v>24</v>
      </c>
      <c r="E13" s="27" t="s">
        <v>25</v>
      </c>
      <c r="F13" s="47" t="s">
        <v>454</v>
      </c>
      <c r="G13" s="46">
        <v>220000</v>
      </c>
      <c r="H13" s="42">
        <v>41105.589999999997</v>
      </c>
      <c r="I13" s="24">
        <v>25</v>
      </c>
      <c r="J13" s="37">
        <v>6314</v>
      </c>
      <c r="K13" s="24">
        <v>15620</v>
      </c>
      <c r="L13" s="49">
        <v>520.34</v>
      </c>
      <c r="M13" s="37">
        <v>3595.1</v>
      </c>
      <c r="N13" s="24">
        <v>8384.6299999999992</v>
      </c>
      <c r="O13" s="24"/>
      <c r="P13" s="24">
        <f>SUM(J13+K13+L13+M13+N13+O13)</f>
        <v>34434.07</v>
      </c>
      <c r="Q13" s="24">
        <f>SUM(R305)</f>
        <v>0</v>
      </c>
      <c r="R13" s="24">
        <f>SUM(K13+L13+N13)</f>
        <v>24524.97</v>
      </c>
      <c r="S13" s="24">
        <f>SUM(G13-Q13)</f>
        <v>220000</v>
      </c>
      <c r="T13" s="26">
        <v>111</v>
      </c>
    </row>
    <row r="14" spans="1:20" x14ac:dyDescent="0.2">
      <c r="A14" s="8" t="s">
        <v>432</v>
      </c>
      <c r="B14" s="21">
        <v>2</v>
      </c>
      <c r="C14" s="35" t="s">
        <v>26</v>
      </c>
      <c r="D14" s="28" t="s">
        <v>24</v>
      </c>
      <c r="E14" s="27" t="s">
        <v>27</v>
      </c>
      <c r="F14" s="47" t="s">
        <v>455</v>
      </c>
      <c r="G14" s="46">
        <v>30000</v>
      </c>
      <c r="H14" s="42">
        <v>0</v>
      </c>
      <c r="I14" s="24">
        <v>25</v>
      </c>
      <c r="J14" s="24">
        <f t="shared" ref="J14:J72" si="0">(G14*2.87%)</f>
        <v>861</v>
      </c>
      <c r="K14" s="24">
        <f t="shared" ref="K14:K72" si="1">(G14*7.1%)</f>
        <v>2130</v>
      </c>
      <c r="L14" s="49">
        <v>330</v>
      </c>
      <c r="M14" s="25">
        <f>(G14*3.04%)</f>
        <v>912</v>
      </c>
      <c r="N14" s="24">
        <f t="shared" ref="N14:N72" si="2">(G14*7.09%)</f>
        <v>2127</v>
      </c>
      <c r="O14" s="24"/>
      <c r="P14" s="24">
        <f t="shared" ref="P14:P72" si="3">SUM(J14+K14+L14+M14+N14+O14)</f>
        <v>6360</v>
      </c>
      <c r="Q14" s="24">
        <f t="shared" ref="Q14:Q72" si="4">SUM(H14+I14+J14+M14+O14)</f>
        <v>1798</v>
      </c>
      <c r="R14" s="24">
        <f t="shared" ref="R14:R72" si="5">SUM(K14+L14+N14)</f>
        <v>4587</v>
      </c>
      <c r="S14" s="24">
        <f t="shared" ref="S14:S72" si="6">SUM(G14-Q14)</f>
        <v>28202</v>
      </c>
      <c r="T14" s="26">
        <v>111</v>
      </c>
    </row>
    <row r="15" spans="1:20" x14ac:dyDescent="0.2">
      <c r="B15" s="21">
        <v>3</v>
      </c>
      <c r="C15" s="35" t="s">
        <v>31</v>
      </c>
      <c r="D15" s="28" t="s">
        <v>24</v>
      </c>
      <c r="E15" s="27" t="s">
        <v>135</v>
      </c>
      <c r="F15" s="47" t="s">
        <v>455</v>
      </c>
      <c r="G15" s="46">
        <v>22000</v>
      </c>
      <c r="H15" s="42">
        <v>0</v>
      </c>
      <c r="I15" s="24">
        <v>25</v>
      </c>
      <c r="J15" s="24">
        <f t="shared" si="0"/>
        <v>631.4</v>
      </c>
      <c r="K15" s="24">
        <f t="shared" si="1"/>
        <v>1561.9999999999998</v>
      </c>
      <c r="L15" s="49">
        <v>242</v>
      </c>
      <c r="M15" s="25">
        <f t="shared" ref="M15:M73" si="7">(G15*3.04%)</f>
        <v>668.8</v>
      </c>
      <c r="N15" s="24">
        <f t="shared" si="2"/>
        <v>1559.8000000000002</v>
      </c>
      <c r="O15" s="24"/>
      <c r="P15" s="24">
        <f t="shared" si="3"/>
        <v>4664</v>
      </c>
      <c r="Q15" s="24">
        <f t="shared" si="4"/>
        <v>1325.1999999999998</v>
      </c>
      <c r="R15" s="24">
        <f t="shared" si="5"/>
        <v>3363.8</v>
      </c>
      <c r="S15" s="24">
        <f t="shared" si="6"/>
        <v>20674.8</v>
      </c>
      <c r="T15" s="26">
        <v>111</v>
      </c>
    </row>
    <row r="16" spans="1:20" x14ac:dyDescent="0.2">
      <c r="B16" s="21">
        <v>4</v>
      </c>
      <c r="C16" s="35" t="s">
        <v>28</v>
      </c>
      <c r="D16" s="28" t="s">
        <v>24</v>
      </c>
      <c r="E16" s="27" t="s">
        <v>29</v>
      </c>
      <c r="F16" s="47" t="s">
        <v>457</v>
      </c>
      <c r="G16" s="46">
        <v>0</v>
      </c>
      <c r="H16" s="42">
        <v>0</v>
      </c>
      <c r="I16" s="24">
        <v>0</v>
      </c>
      <c r="J16" s="24">
        <f t="shared" si="0"/>
        <v>0</v>
      </c>
      <c r="K16" s="24">
        <f t="shared" si="1"/>
        <v>0</v>
      </c>
      <c r="L16" s="42">
        <v>0</v>
      </c>
      <c r="M16" s="25">
        <f t="shared" si="7"/>
        <v>0</v>
      </c>
      <c r="N16" s="24">
        <f t="shared" si="2"/>
        <v>0</v>
      </c>
      <c r="O16" s="24"/>
      <c r="P16" s="24">
        <f t="shared" si="3"/>
        <v>0</v>
      </c>
      <c r="Q16" s="24">
        <f t="shared" si="4"/>
        <v>0</v>
      </c>
      <c r="R16" s="24">
        <f t="shared" si="5"/>
        <v>0</v>
      </c>
      <c r="S16" s="24">
        <f t="shared" si="6"/>
        <v>0</v>
      </c>
      <c r="T16" s="26">
        <v>111</v>
      </c>
    </row>
    <row r="17" spans="2:20" x14ac:dyDescent="0.2">
      <c r="B17" s="21">
        <v>5</v>
      </c>
      <c r="C17" s="35" t="s">
        <v>352</v>
      </c>
      <c r="D17" s="28" t="s">
        <v>24</v>
      </c>
      <c r="E17" s="27" t="s">
        <v>351</v>
      </c>
      <c r="F17" s="47" t="s">
        <v>457</v>
      </c>
      <c r="G17" s="46">
        <v>60000</v>
      </c>
      <c r="H17" s="42">
        <v>3486.68</v>
      </c>
      <c r="I17" s="24">
        <v>25</v>
      </c>
      <c r="J17" s="24">
        <f t="shared" si="0"/>
        <v>1722</v>
      </c>
      <c r="K17" s="24">
        <f t="shared" si="1"/>
        <v>4260</v>
      </c>
      <c r="L17" s="49">
        <v>520.34</v>
      </c>
      <c r="M17" s="25">
        <f t="shared" si="7"/>
        <v>1824</v>
      </c>
      <c r="N17" s="24">
        <f t="shared" si="2"/>
        <v>4254</v>
      </c>
      <c r="O17" s="24"/>
      <c r="P17" s="24">
        <f t="shared" si="3"/>
        <v>12580.34</v>
      </c>
      <c r="Q17" s="24">
        <f t="shared" si="4"/>
        <v>7057.68</v>
      </c>
      <c r="R17" s="24">
        <f t="shared" si="5"/>
        <v>9034.34</v>
      </c>
      <c r="S17" s="24">
        <f t="shared" si="6"/>
        <v>52942.32</v>
      </c>
      <c r="T17" s="26">
        <v>111</v>
      </c>
    </row>
    <row r="18" spans="2:20" x14ac:dyDescent="0.2">
      <c r="B18" s="21">
        <v>6</v>
      </c>
      <c r="C18" s="35" t="s">
        <v>362</v>
      </c>
      <c r="D18" s="28" t="s">
        <v>24</v>
      </c>
      <c r="E18" s="27" t="s">
        <v>496</v>
      </c>
      <c r="F18" s="47" t="s">
        <v>458</v>
      </c>
      <c r="G18" s="46">
        <v>38000</v>
      </c>
      <c r="H18" s="42">
        <v>160.38</v>
      </c>
      <c r="I18" s="24">
        <v>25</v>
      </c>
      <c r="J18" s="24">
        <f t="shared" si="0"/>
        <v>1090.5999999999999</v>
      </c>
      <c r="K18" s="24">
        <f t="shared" si="1"/>
        <v>2697.9999999999995</v>
      </c>
      <c r="L18" s="49">
        <v>418</v>
      </c>
      <c r="M18" s="25">
        <f t="shared" si="7"/>
        <v>1155.2</v>
      </c>
      <c r="N18" s="24">
        <f t="shared" si="2"/>
        <v>2694.2000000000003</v>
      </c>
      <c r="O18" s="24"/>
      <c r="P18" s="24">
        <f t="shared" si="3"/>
        <v>8056</v>
      </c>
      <c r="Q18" s="24">
        <f t="shared" si="4"/>
        <v>2431.1800000000003</v>
      </c>
      <c r="R18" s="24">
        <f t="shared" si="5"/>
        <v>5810.2</v>
      </c>
      <c r="S18" s="24">
        <f t="shared" si="6"/>
        <v>35568.82</v>
      </c>
      <c r="T18" s="26">
        <v>111</v>
      </c>
    </row>
    <row r="19" spans="2:20" x14ac:dyDescent="0.2">
      <c r="B19" s="21">
        <v>7</v>
      </c>
      <c r="C19" s="35" t="s">
        <v>366</v>
      </c>
      <c r="D19" s="28" t="s">
        <v>24</v>
      </c>
      <c r="E19" s="27" t="s">
        <v>468</v>
      </c>
      <c r="F19" s="47" t="s">
        <v>455</v>
      </c>
      <c r="G19" s="46">
        <v>38000</v>
      </c>
      <c r="H19" s="42">
        <v>160.38</v>
      </c>
      <c r="I19" s="24">
        <v>25</v>
      </c>
      <c r="J19" s="24">
        <f t="shared" si="0"/>
        <v>1090.5999999999999</v>
      </c>
      <c r="K19" s="24">
        <f t="shared" si="1"/>
        <v>2697.9999999999995</v>
      </c>
      <c r="L19" s="49">
        <v>418</v>
      </c>
      <c r="M19" s="25">
        <f t="shared" si="7"/>
        <v>1155.2</v>
      </c>
      <c r="N19" s="24">
        <f t="shared" si="2"/>
        <v>2694.2000000000003</v>
      </c>
      <c r="O19" s="24"/>
      <c r="P19" s="24">
        <f t="shared" si="3"/>
        <v>8056</v>
      </c>
      <c r="Q19" s="24">
        <f t="shared" si="4"/>
        <v>2431.1800000000003</v>
      </c>
      <c r="R19" s="24">
        <f t="shared" si="5"/>
        <v>5810.2</v>
      </c>
      <c r="S19" s="24">
        <f t="shared" si="6"/>
        <v>35568.82</v>
      </c>
      <c r="T19" s="26">
        <v>111</v>
      </c>
    </row>
    <row r="20" spans="2:20" x14ac:dyDescent="0.2">
      <c r="B20" s="21">
        <v>8</v>
      </c>
      <c r="C20" s="35" t="s">
        <v>396</v>
      </c>
      <c r="D20" s="28" t="s">
        <v>24</v>
      </c>
      <c r="E20" s="27" t="s">
        <v>397</v>
      </c>
      <c r="F20" s="47" t="s">
        <v>457</v>
      </c>
      <c r="G20" s="46">
        <v>50000</v>
      </c>
      <c r="H20" s="42">
        <v>1854</v>
      </c>
      <c r="I20" s="24">
        <v>25</v>
      </c>
      <c r="J20" s="24">
        <f t="shared" si="0"/>
        <v>1435</v>
      </c>
      <c r="K20" s="24">
        <f t="shared" ref="K20:K25" si="8">(G20*7.1%)</f>
        <v>3549.9999999999995</v>
      </c>
      <c r="L20" s="49">
        <v>520.34</v>
      </c>
      <c r="M20" s="25">
        <f t="shared" si="7"/>
        <v>1520</v>
      </c>
      <c r="N20" s="24">
        <f t="shared" ref="N20:N25" si="9">(G20*7.09%)</f>
        <v>3545.0000000000005</v>
      </c>
      <c r="O20" s="24"/>
      <c r="P20" s="24">
        <f t="shared" ref="P20:P25" si="10">SUM(J20+K20+L20+M20+N20+O20)</f>
        <v>10570.34</v>
      </c>
      <c r="Q20" s="24">
        <f t="shared" ref="Q20:Q25" si="11">SUM(H20+I20+J20+M20+O20)</f>
        <v>4834</v>
      </c>
      <c r="R20" s="24">
        <f t="shared" ref="R20:R25" si="12">SUM(K20+L20+N20)</f>
        <v>7615.34</v>
      </c>
      <c r="S20" s="24">
        <f t="shared" ref="S20:S25" si="13">SUM(G20-Q20)</f>
        <v>45166</v>
      </c>
      <c r="T20" s="26">
        <v>111</v>
      </c>
    </row>
    <row r="21" spans="2:20" x14ac:dyDescent="0.2">
      <c r="B21" s="21">
        <v>9</v>
      </c>
      <c r="C21" s="35" t="s">
        <v>408</v>
      </c>
      <c r="D21" s="28" t="s">
        <v>24</v>
      </c>
      <c r="E21" s="27" t="s">
        <v>409</v>
      </c>
      <c r="F21" s="47" t="s">
        <v>455</v>
      </c>
      <c r="G21" s="46">
        <v>15000</v>
      </c>
      <c r="H21" s="42">
        <v>0</v>
      </c>
      <c r="I21" s="24">
        <v>25</v>
      </c>
      <c r="J21" s="24">
        <f t="shared" si="0"/>
        <v>430.5</v>
      </c>
      <c r="K21" s="24">
        <f t="shared" si="8"/>
        <v>1065</v>
      </c>
      <c r="L21" s="49">
        <v>165</v>
      </c>
      <c r="M21" s="25">
        <f t="shared" si="7"/>
        <v>456</v>
      </c>
      <c r="N21" s="24">
        <f t="shared" si="9"/>
        <v>1063.5</v>
      </c>
      <c r="O21" s="24"/>
      <c r="P21" s="24">
        <f t="shared" si="10"/>
        <v>3180</v>
      </c>
      <c r="Q21" s="24">
        <f t="shared" si="11"/>
        <v>911.5</v>
      </c>
      <c r="R21" s="24">
        <f t="shared" si="12"/>
        <v>2293.5</v>
      </c>
      <c r="S21" s="24">
        <f t="shared" si="13"/>
        <v>14088.5</v>
      </c>
      <c r="T21" s="26">
        <v>111</v>
      </c>
    </row>
    <row r="22" spans="2:20" x14ac:dyDescent="0.2">
      <c r="B22" s="21">
        <v>10</v>
      </c>
      <c r="C22" s="35" t="s">
        <v>419</v>
      </c>
      <c r="D22" s="28" t="s">
        <v>24</v>
      </c>
      <c r="E22" s="27" t="s">
        <v>433</v>
      </c>
      <c r="F22" s="47" t="s">
        <v>457</v>
      </c>
      <c r="G22" s="46">
        <v>0</v>
      </c>
      <c r="H22" s="42">
        <v>0</v>
      </c>
      <c r="I22" s="24">
        <v>0</v>
      </c>
      <c r="J22" s="24">
        <f t="shared" si="0"/>
        <v>0</v>
      </c>
      <c r="K22" s="24">
        <f t="shared" si="8"/>
        <v>0</v>
      </c>
      <c r="L22" s="49">
        <v>0</v>
      </c>
      <c r="M22" s="25">
        <f t="shared" si="7"/>
        <v>0</v>
      </c>
      <c r="N22" s="24">
        <f t="shared" si="9"/>
        <v>0</v>
      </c>
      <c r="O22" s="24"/>
      <c r="P22" s="24">
        <f t="shared" si="10"/>
        <v>0</v>
      </c>
      <c r="Q22" s="24">
        <f t="shared" si="11"/>
        <v>0</v>
      </c>
      <c r="R22" s="24">
        <f t="shared" si="12"/>
        <v>0</v>
      </c>
      <c r="S22" s="24">
        <f t="shared" si="13"/>
        <v>0</v>
      </c>
      <c r="T22" s="26">
        <v>111</v>
      </c>
    </row>
    <row r="23" spans="2:20" s="16" customFormat="1" x14ac:dyDescent="0.2">
      <c r="B23" s="21">
        <v>11</v>
      </c>
      <c r="C23" s="38" t="s">
        <v>464</v>
      </c>
      <c r="D23" s="28" t="s">
        <v>24</v>
      </c>
      <c r="E23" s="27" t="s">
        <v>507</v>
      </c>
      <c r="F23" s="47" t="s">
        <v>457</v>
      </c>
      <c r="G23" s="46">
        <v>0</v>
      </c>
      <c r="H23" s="42">
        <v>0</v>
      </c>
      <c r="I23" s="24">
        <v>0</v>
      </c>
      <c r="J23" s="24">
        <f t="shared" ref="J23:J25" si="14">(G23*2.87%)</f>
        <v>0</v>
      </c>
      <c r="K23" s="24">
        <f t="shared" si="8"/>
        <v>0</v>
      </c>
      <c r="L23" s="49">
        <v>0</v>
      </c>
      <c r="M23" s="25">
        <f t="shared" ref="M23:M25" si="15">(G23*3.04%)</f>
        <v>0</v>
      </c>
      <c r="N23" s="24">
        <f t="shared" si="9"/>
        <v>0</v>
      </c>
      <c r="O23" s="24"/>
      <c r="P23" s="24">
        <f t="shared" si="10"/>
        <v>0</v>
      </c>
      <c r="Q23" s="24">
        <f t="shared" si="11"/>
        <v>0</v>
      </c>
      <c r="R23" s="24">
        <f t="shared" si="12"/>
        <v>0</v>
      </c>
      <c r="S23" s="24">
        <f t="shared" si="13"/>
        <v>0</v>
      </c>
      <c r="T23" s="26">
        <v>111</v>
      </c>
    </row>
    <row r="24" spans="2:20" s="16" customFormat="1" x14ac:dyDescent="0.2">
      <c r="B24" s="21">
        <v>12</v>
      </c>
      <c r="C24" s="38" t="s">
        <v>504</v>
      </c>
      <c r="D24" s="28" t="s">
        <v>24</v>
      </c>
      <c r="E24" s="27" t="s">
        <v>506</v>
      </c>
      <c r="F24" s="47" t="s">
        <v>457</v>
      </c>
      <c r="G24" s="46">
        <v>0</v>
      </c>
      <c r="H24" s="42">
        <v>0</v>
      </c>
      <c r="I24" s="42">
        <v>0</v>
      </c>
      <c r="J24" s="42">
        <v>0</v>
      </c>
      <c r="K24" s="42">
        <v>0</v>
      </c>
      <c r="L24" s="42">
        <v>0</v>
      </c>
      <c r="M24" s="42">
        <v>0</v>
      </c>
      <c r="N24" s="42">
        <v>0</v>
      </c>
      <c r="O24" s="42">
        <v>0</v>
      </c>
      <c r="P24" s="42">
        <v>0</v>
      </c>
      <c r="Q24" s="42">
        <v>0</v>
      </c>
      <c r="R24" s="42">
        <v>0</v>
      </c>
      <c r="S24" s="42">
        <v>0</v>
      </c>
      <c r="T24" s="26"/>
    </row>
    <row r="25" spans="2:20" x14ac:dyDescent="0.2">
      <c r="B25" s="21">
        <v>13</v>
      </c>
      <c r="C25" s="35" t="s">
        <v>47</v>
      </c>
      <c r="D25" s="28" t="s">
        <v>37</v>
      </c>
      <c r="E25" s="27" t="s">
        <v>461</v>
      </c>
      <c r="F25" s="47" t="s">
        <v>459</v>
      </c>
      <c r="G25" s="46">
        <v>75000</v>
      </c>
      <c r="H25" s="42">
        <v>6309.38</v>
      </c>
      <c r="I25" s="24">
        <v>25</v>
      </c>
      <c r="J25" s="24">
        <f t="shared" si="14"/>
        <v>2152.5</v>
      </c>
      <c r="K25" s="24">
        <f t="shared" si="8"/>
        <v>5324.9999999999991</v>
      </c>
      <c r="L25" s="49">
        <v>520.34</v>
      </c>
      <c r="M25" s="25">
        <f t="shared" si="15"/>
        <v>2280</v>
      </c>
      <c r="N25" s="24">
        <f t="shared" si="9"/>
        <v>5317.5</v>
      </c>
      <c r="O25" s="24"/>
      <c r="P25" s="24">
        <f t="shared" si="10"/>
        <v>15595.34</v>
      </c>
      <c r="Q25" s="24">
        <f t="shared" si="11"/>
        <v>10766.880000000001</v>
      </c>
      <c r="R25" s="24">
        <f t="shared" si="12"/>
        <v>11162.84</v>
      </c>
      <c r="S25" s="24">
        <f t="shared" si="13"/>
        <v>64233.119999999995</v>
      </c>
      <c r="T25" s="26">
        <v>111</v>
      </c>
    </row>
    <row r="26" spans="2:20" x14ac:dyDescent="0.2">
      <c r="B26" s="21">
        <v>14</v>
      </c>
      <c r="C26" s="35" t="s">
        <v>48</v>
      </c>
      <c r="D26" s="28" t="s">
        <v>37</v>
      </c>
      <c r="E26" s="27" t="s">
        <v>462</v>
      </c>
      <c r="F26" s="47" t="s">
        <v>459</v>
      </c>
      <c r="G26" s="46">
        <v>45000</v>
      </c>
      <c r="H26" s="42">
        <v>1148.33</v>
      </c>
      <c r="I26" s="24">
        <v>25</v>
      </c>
      <c r="J26" s="24">
        <f t="shared" si="0"/>
        <v>1291.5</v>
      </c>
      <c r="K26" s="24">
        <f t="shared" si="1"/>
        <v>3194.9999999999995</v>
      </c>
      <c r="L26" s="49">
        <v>495</v>
      </c>
      <c r="M26" s="25">
        <f t="shared" si="7"/>
        <v>1368</v>
      </c>
      <c r="N26" s="24">
        <f t="shared" si="2"/>
        <v>3190.5</v>
      </c>
      <c r="O26" s="24"/>
      <c r="P26" s="24">
        <f t="shared" si="3"/>
        <v>9540</v>
      </c>
      <c r="Q26" s="24">
        <f t="shared" si="4"/>
        <v>3832.83</v>
      </c>
      <c r="R26" s="24">
        <f t="shared" si="5"/>
        <v>6880.5</v>
      </c>
      <c r="S26" s="24">
        <f t="shared" si="6"/>
        <v>41167.17</v>
      </c>
      <c r="T26" s="26">
        <v>111</v>
      </c>
    </row>
    <row r="27" spans="2:20" x14ac:dyDescent="0.2">
      <c r="B27" s="21">
        <v>15</v>
      </c>
      <c r="C27" s="35" t="s">
        <v>38</v>
      </c>
      <c r="D27" s="28" t="s">
        <v>37</v>
      </c>
      <c r="E27" s="27" t="s">
        <v>39</v>
      </c>
      <c r="F27" s="47" t="s">
        <v>459</v>
      </c>
      <c r="G27" s="46">
        <v>35000</v>
      </c>
      <c r="H27" s="42">
        <v>0</v>
      </c>
      <c r="I27" s="24">
        <v>25</v>
      </c>
      <c r="J27" s="24">
        <f t="shared" si="0"/>
        <v>1004.5</v>
      </c>
      <c r="K27" s="24">
        <f t="shared" si="1"/>
        <v>2485</v>
      </c>
      <c r="L27" s="49">
        <v>385</v>
      </c>
      <c r="M27" s="25">
        <f t="shared" si="7"/>
        <v>1064</v>
      </c>
      <c r="N27" s="24">
        <f t="shared" si="2"/>
        <v>2481.5</v>
      </c>
      <c r="O27" s="24"/>
      <c r="P27" s="24">
        <f t="shared" si="3"/>
        <v>7420</v>
      </c>
      <c r="Q27" s="24">
        <f t="shared" si="4"/>
        <v>2093.5</v>
      </c>
      <c r="R27" s="24">
        <f t="shared" si="5"/>
        <v>5351.5</v>
      </c>
      <c r="S27" s="24">
        <f t="shared" si="6"/>
        <v>32906.5</v>
      </c>
      <c r="T27" s="26">
        <v>111</v>
      </c>
    </row>
    <row r="28" spans="2:20" x14ac:dyDescent="0.2">
      <c r="B28" s="21">
        <v>16</v>
      </c>
      <c r="C28" s="35" t="s">
        <v>43</v>
      </c>
      <c r="D28" s="28" t="s">
        <v>37</v>
      </c>
      <c r="E28" s="27" t="s">
        <v>44</v>
      </c>
      <c r="F28" s="47" t="s">
        <v>459</v>
      </c>
      <c r="G28" s="46">
        <v>35000</v>
      </c>
      <c r="H28" s="42">
        <v>0</v>
      </c>
      <c r="I28" s="24">
        <v>25</v>
      </c>
      <c r="J28" s="24">
        <f t="shared" si="0"/>
        <v>1004.5</v>
      </c>
      <c r="K28" s="24">
        <f t="shared" si="1"/>
        <v>2485</v>
      </c>
      <c r="L28" s="49">
        <v>385</v>
      </c>
      <c r="M28" s="25">
        <f t="shared" si="7"/>
        <v>1064</v>
      </c>
      <c r="N28" s="24">
        <f t="shared" si="2"/>
        <v>2481.5</v>
      </c>
      <c r="O28" s="24">
        <v>1031.6199999999999</v>
      </c>
      <c r="P28" s="24">
        <f t="shared" si="3"/>
        <v>8451.619999999999</v>
      </c>
      <c r="Q28" s="24">
        <f t="shared" si="4"/>
        <v>3125.12</v>
      </c>
      <c r="R28" s="24">
        <f t="shared" si="5"/>
        <v>5351.5</v>
      </c>
      <c r="S28" s="24">
        <f t="shared" si="6"/>
        <v>31874.880000000001</v>
      </c>
      <c r="T28" s="26">
        <v>111</v>
      </c>
    </row>
    <row r="29" spans="2:20" x14ac:dyDescent="0.2">
      <c r="B29" s="21">
        <v>17</v>
      </c>
      <c r="C29" s="35" t="s">
        <v>46</v>
      </c>
      <c r="D29" s="28" t="s">
        <v>37</v>
      </c>
      <c r="E29" s="27" t="s">
        <v>44</v>
      </c>
      <c r="F29" s="47" t="s">
        <v>459</v>
      </c>
      <c r="G29" s="46">
        <v>35000</v>
      </c>
      <c r="H29" s="42">
        <v>0</v>
      </c>
      <c r="I29" s="24">
        <v>25</v>
      </c>
      <c r="J29" s="24">
        <f t="shared" si="0"/>
        <v>1004.5</v>
      </c>
      <c r="K29" s="24">
        <f t="shared" si="1"/>
        <v>2485</v>
      </c>
      <c r="L29" s="49">
        <v>385</v>
      </c>
      <c r="M29" s="25">
        <f t="shared" si="7"/>
        <v>1064</v>
      </c>
      <c r="N29" s="24">
        <f t="shared" si="2"/>
        <v>2481.5</v>
      </c>
      <c r="O29" s="24"/>
      <c r="P29" s="24">
        <f t="shared" si="3"/>
        <v>7420</v>
      </c>
      <c r="Q29" s="24">
        <f t="shared" si="4"/>
        <v>2093.5</v>
      </c>
      <c r="R29" s="24">
        <f t="shared" si="5"/>
        <v>5351.5</v>
      </c>
      <c r="S29" s="24">
        <f t="shared" si="6"/>
        <v>32906.5</v>
      </c>
      <c r="T29" s="26">
        <v>111</v>
      </c>
    </row>
    <row r="30" spans="2:20" x14ac:dyDescent="0.2">
      <c r="B30" s="21">
        <v>18</v>
      </c>
      <c r="C30" s="35" t="s">
        <v>45</v>
      </c>
      <c r="D30" s="28" t="s">
        <v>37</v>
      </c>
      <c r="E30" s="27" t="s">
        <v>44</v>
      </c>
      <c r="F30" s="47" t="s">
        <v>459</v>
      </c>
      <c r="G30" s="46">
        <v>33273</v>
      </c>
      <c r="H30" s="42">
        <v>0</v>
      </c>
      <c r="I30" s="24">
        <v>25</v>
      </c>
      <c r="J30" s="24">
        <f t="shared" si="0"/>
        <v>954.93510000000003</v>
      </c>
      <c r="K30" s="24">
        <f t="shared" si="1"/>
        <v>2362.3829999999998</v>
      </c>
      <c r="L30" s="49">
        <v>366</v>
      </c>
      <c r="M30" s="25">
        <f t="shared" si="7"/>
        <v>1011.4992</v>
      </c>
      <c r="N30" s="24">
        <f t="shared" si="2"/>
        <v>2359.0557000000003</v>
      </c>
      <c r="O30" s="24"/>
      <c r="P30" s="24">
        <f t="shared" si="3"/>
        <v>7053.8729999999996</v>
      </c>
      <c r="Q30" s="24">
        <f t="shared" si="4"/>
        <v>1991.4342999999999</v>
      </c>
      <c r="R30" s="24">
        <f t="shared" si="5"/>
        <v>5087.4387000000006</v>
      </c>
      <c r="S30" s="24">
        <f t="shared" si="6"/>
        <v>31281.565699999999</v>
      </c>
      <c r="T30" s="26">
        <v>111</v>
      </c>
    </row>
    <row r="31" spans="2:20" x14ac:dyDescent="0.2">
      <c r="B31" s="21">
        <v>19</v>
      </c>
      <c r="C31" s="35" t="s">
        <v>40</v>
      </c>
      <c r="D31" s="28" t="s">
        <v>37</v>
      </c>
      <c r="E31" s="27" t="s">
        <v>41</v>
      </c>
      <c r="F31" s="47" t="s">
        <v>459</v>
      </c>
      <c r="G31" s="46">
        <v>25000</v>
      </c>
      <c r="H31" s="42">
        <v>0</v>
      </c>
      <c r="I31" s="24">
        <v>25</v>
      </c>
      <c r="J31" s="24">
        <f t="shared" si="0"/>
        <v>717.5</v>
      </c>
      <c r="K31" s="24">
        <f t="shared" si="1"/>
        <v>1774.9999999999998</v>
      </c>
      <c r="L31" s="49">
        <v>275</v>
      </c>
      <c r="M31" s="25">
        <f t="shared" si="7"/>
        <v>760</v>
      </c>
      <c r="N31" s="24">
        <f t="shared" si="2"/>
        <v>1772.5000000000002</v>
      </c>
      <c r="O31" s="24"/>
      <c r="P31" s="24">
        <f t="shared" si="3"/>
        <v>5300</v>
      </c>
      <c r="Q31" s="24">
        <f t="shared" si="4"/>
        <v>1502.5</v>
      </c>
      <c r="R31" s="24">
        <f t="shared" si="5"/>
        <v>3822.5</v>
      </c>
      <c r="S31" s="24">
        <f t="shared" si="6"/>
        <v>23497.5</v>
      </c>
      <c r="T31" s="26">
        <v>111</v>
      </c>
    </row>
    <row r="32" spans="2:20" x14ac:dyDescent="0.2">
      <c r="B32" s="21">
        <v>20</v>
      </c>
      <c r="C32" s="35" t="s">
        <v>52</v>
      </c>
      <c r="D32" s="28" t="s">
        <v>37</v>
      </c>
      <c r="E32" s="27" t="s">
        <v>481</v>
      </c>
      <c r="F32" s="47" t="s">
        <v>458</v>
      </c>
      <c r="G32" s="46">
        <v>25000</v>
      </c>
      <c r="H32" s="42">
        <v>0</v>
      </c>
      <c r="I32" s="24">
        <v>25</v>
      </c>
      <c r="J32" s="24">
        <f t="shared" si="0"/>
        <v>717.5</v>
      </c>
      <c r="K32" s="24">
        <f t="shared" si="1"/>
        <v>1774.9999999999998</v>
      </c>
      <c r="L32" s="49">
        <v>275</v>
      </c>
      <c r="M32" s="25">
        <f t="shared" si="7"/>
        <v>760</v>
      </c>
      <c r="N32" s="24">
        <f t="shared" si="2"/>
        <v>1772.5000000000002</v>
      </c>
      <c r="O32" s="24"/>
      <c r="P32" s="24">
        <f t="shared" si="3"/>
        <v>5300</v>
      </c>
      <c r="Q32" s="24">
        <f t="shared" si="4"/>
        <v>1502.5</v>
      </c>
      <c r="R32" s="24">
        <f t="shared" si="5"/>
        <v>3822.5</v>
      </c>
      <c r="S32" s="24">
        <f t="shared" si="6"/>
        <v>23497.5</v>
      </c>
      <c r="T32" s="26">
        <v>111</v>
      </c>
    </row>
    <row r="33" spans="2:20" x14ac:dyDescent="0.2">
      <c r="B33" s="21">
        <v>21</v>
      </c>
      <c r="C33" s="35" t="s">
        <v>49</v>
      </c>
      <c r="D33" s="28" t="s">
        <v>37</v>
      </c>
      <c r="E33" s="27" t="s">
        <v>50</v>
      </c>
      <c r="F33" s="47" t="s">
        <v>457</v>
      </c>
      <c r="G33" s="46">
        <v>0</v>
      </c>
      <c r="H33" s="42">
        <v>0</v>
      </c>
      <c r="I33" s="24">
        <v>0</v>
      </c>
      <c r="J33" s="24">
        <f t="shared" si="0"/>
        <v>0</v>
      </c>
      <c r="K33" s="24">
        <f t="shared" si="1"/>
        <v>0</v>
      </c>
      <c r="L33" s="49">
        <v>0</v>
      </c>
      <c r="M33" s="25">
        <f t="shared" si="7"/>
        <v>0</v>
      </c>
      <c r="N33" s="24">
        <f t="shared" si="2"/>
        <v>0</v>
      </c>
      <c r="O33" s="24"/>
      <c r="P33" s="24">
        <f t="shared" si="3"/>
        <v>0</v>
      </c>
      <c r="Q33" s="24">
        <f t="shared" si="4"/>
        <v>0</v>
      </c>
      <c r="R33" s="24">
        <f t="shared" si="5"/>
        <v>0</v>
      </c>
      <c r="S33" s="24">
        <f t="shared" si="6"/>
        <v>0</v>
      </c>
      <c r="T33" s="26">
        <v>111</v>
      </c>
    </row>
    <row r="34" spans="2:20" x14ac:dyDescent="0.2">
      <c r="B34" s="21">
        <v>22</v>
      </c>
      <c r="C34" s="35" t="s">
        <v>334</v>
      </c>
      <c r="D34" s="28" t="s">
        <v>37</v>
      </c>
      <c r="E34" s="27" t="s">
        <v>36</v>
      </c>
      <c r="F34" s="47" t="s">
        <v>458</v>
      </c>
      <c r="G34" s="46">
        <v>30000</v>
      </c>
      <c r="H34" s="42">
        <v>0</v>
      </c>
      <c r="I34" s="24">
        <v>25</v>
      </c>
      <c r="J34" s="24">
        <f t="shared" si="0"/>
        <v>861</v>
      </c>
      <c r="K34" s="24">
        <f t="shared" si="1"/>
        <v>2130</v>
      </c>
      <c r="L34" s="49">
        <v>330</v>
      </c>
      <c r="M34" s="25">
        <f t="shared" si="7"/>
        <v>912</v>
      </c>
      <c r="N34" s="24">
        <f t="shared" si="2"/>
        <v>2127</v>
      </c>
      <c r="O34" s="24"/>
      <c r="P34" s="24">
        <f t="shared" si="3"/>
        <v>6360</v>
      </c>
      <c r="Q34" s="24">
        <f t="shared" si="4"/>
        <v>1798</v>
      </c>
      <c r="R34" s="24">
        <f t="shared" si="5"/>
        <v>4587</v>
      </c>
      <c r="S34" s="24">
        <f t="shared" si="6"/>
        <v>28202</v>
      </c>
      <c r="T34" s="26">
        <v>111</v>
      </c>
    </row>
    <row r="35" spans="2:20" x14ac:dyDescent="0.2">
      <c r="B35" s="21">
        <v>23</v>
      </c>
      <c r="C35" s="35" t="s">
        <v>359</v>
      </c>
      <c r="D35" s="28" t="s">
        <v>37</v>
      </c>
      <c r="E35" s="27" t="s">
        <v>493</v>
      </c>
      <c r="F35" s="47" t="s">
        <v>458</v>
      </c>
      <c r="G35" s="46">
        <v>45000</v>
      </c>
      <c r="H35" s="42">
        <v>1148.33</v>
      </c>
      <c r="I35" s="24">
        <v>25</v>
      </c>
      <c r="J35" s="24">
        <f t="shared" si="0"/>
        <v>1291.5</v>
      </c>
      <c r="K35" s="24">
        <f t="shared" si="1"/>
        <v>3194.9999999999995</v>
      </c>
      <c r="L35" s="49">
        <v>495</v>
      </c>
      <c r="M35" s="25">
        <f t="shared" si="7"/>
        <v>1368</v>
      </c>
      <c r="N35" s="24">
        <f t="shared" si="2"/>
        <v>3190.5</v>
      </c>
      <c r="O35" s="24"/>
      <c r="P35" s="24">
        <f t="shared" si="3"/>
        <v>9540</v>
      </c>
      <c r="Q35" s="24">
        <f t="shared" si="4"/>
        <v>3832.83</v>
      </c>
      <c r="R35" s="24">
        <f t="shared" si="5"/>
        <v>6880.5</v>
      </c>
      <c r="S35" s="24">
        <f t="shared" si="6"/>
        <v>41167.17</v>
      </c>
      <c r="T35" s="26">
        <v>111</v>
      </c>
    </row>
    <row r="36" spans="2:20" x14ac:dyDescent="0.2">
      <c r="B36" s="21">
        <v>24</v>
      </c>
      <c r="C36" s="35" t="s">
        <v>367</v>
      </c>
      <c r="D36" s="28" t="s">
        <v>37</v>
      </c>
      <c r="E36" s="27" t="s">
        <v>476</v>
      </c>
      <c r="F36" s="47" t="s">
        <v>458</v>
      </c>
      <c r="G36" s="46">
        <v>34000</v>
      </c>
      <c r="H36" s="42">
        <v>0</v>
      </c>
      <c r="I36" s="24">
        <v>25</v>
      </c>
      <c r="J36" s="24">
        <f t="shared" si="0"/>
        <v>975.8</v>
      </c>
      <c r="K36" s="24">
        <f t="shared" si="1"/>
        <v>2414</v>
      </c>
      <c r="L36" s="49">
        <v>374</v>
      </c>
      <c r="M36" s="25">
        <f t="shared" si="7"/>
        <v>1033.5999999999999</v>
      </c>
      <c r="N36" s="24">
        <f t="shared" si="2"/>
        <v>2410.6000000000004</v>
      </c>
      <c r="O36" s="24"/>
      <c r="P36" s="24">
        <f t="shared" si="3"/>
        <v>7208</v>
      </c>
      <c r="Q36" s="24">
        <f t="shared" si="4"/>
        <v>2034.3999999999999</v>
      </c>
      <c r="R36" s="24">
        <f t="shared" si="5"/>
        <v>5198.6000000000004</v>
      </c>
      <c r="S36" s="24">
        <f t="shared" si="6"/>
        <v>31965.599999999999</v>
      </c>
      <c r="T36" s="26">
        <v>111</v>
      </c>
    </row>
    <row r="37" spans="2:20" x14ac:dyDescent="0.2">
      <c r="B37" s="21">
        <v>25</v>
      </c>
      <c r="C37" s="35" t="s">
        <v>372</v>
      </c>
      <c r="D37" s="28" t="s">
        <v>37</v>
      </c>
      <c r="E37" s="27" t="s">
        <v>476</v>
      </c>
      <c r="F37" s="47" t="s">
        <v>458</v>
      </c>
      <c r="G37" s="46">
        <v>34000</v>
      </c>
      <c r="H37" s="42">
        <v>0</v>
      </c>
      <c r="I37" s="24">
        <v>25</v>
      </c>
      <c r="J37" s="24">
        <f t="shared" si="0"/>
        <v>975.8</v>
      </c>
      <c r="K37" s="24">
        <f>(G37*7.1%)</f>
        <v>2414</v>
      </c>
      <c r="L37" s="49">
        <v>374</v>
      </c>
      <c r="M37" s="25">
        <f t="shared" si="7"/>
        <v>1033.5999999999999</v>
      </c>
      <c r="N37" s="24">
        <f>(G37*7.09%)</f>
        <v>2410.6000000000004</v>
      </c>
      <c r="O37" s="24"/>
      <c r="P37" s="24">
        <f>SUM(J37+K37+L37+M37+N37+O37)</f>
        <v>7208</v>
      </c>
      <c r="Q37" s="24">
        <f>SUM(H37+I37+J37+M37+O37)</f>
        <v>2034.3999999999999</v>
      </c>
      <c r="R37" s="24">
        <f>SUM(K37+L37+N37)</f>
        <v>5198.6000000000004</v>
      </c>
      <c r="S37" s="24">
        <f>SUM(G37-Q37)</f>
        <v>31965.599999999999</v>
      </c>
      <c r="T37" s="26">
        <v>111</v>
      </c>
    </row>
    <row r="38" spans="2:20" x14ac:dyDescent="0.2">
      <c r="B38" s="21">
        <v>26</v>
      </c>
      <c r="C38" s="35" t="s">
        <v>394</v>
      </c>
      <c r="D38" s="28" t="s">
        <v>37</v>
      </c>
      <c r="E38" s="27" t="s">
        <v>373</v>
      </c>
      <c r="F38" s="47" t="s">
        <v>458</v>
      </c>
      <c r="G38" s="46">
        <v>30000</v>
      </c>
      <c r="H38" s="42">
        <v>0</v>
      </c>
      <c r="I38" s="24">
        <v>25</v>
      </c>
      <c r="J38" s="24">
        <f t="shared" si="0"/>
        <v>861</v>
      </c>
      <c r="K38" s="24">
        <f>(G38*7.1%)</f>
        <v>2130</v>
      </c>
      <c r="L38" s="49">
        <v>330</v>
      </c>
      <c r="M38" s="25">
        <f t="shared" si="7"/>
        <v>912</v>
      </c>
      <c r="N38" s="24">
        <f>(G38*7.09%)</f>
        <v>2127</v>
      </c>
      <c r="O38" s="24"/>
      <c r="P38" s="24">
        <f>SUM(J38+K38+L38+M38+N38+O38)</f>
        <v>6360</v>
      </c>
      <c r="Q38" s="24">
        <f>SUM(H38+I38+J38+M38+O38)</f>
        <v>1798</v>
      </c>
      <c r="R38" s="24">
        <f>SUM(K38+L38+N38)</f>
        <v>4587</v>
      </c>
      <c r="S38" s="24">
        <f>SUM(G38-Q38)</f>
        <v>28202</v>
      </c>
      <c r="T38" s="26">
        <v>111</v>
      </c>
    </row>
    <row r="39" spans="2:20" x14ac:dyDescent="0.2">
      <c r="B39" s="21">
        <v>27</v>
      </c>
      <c r="C39" s="38" t="s">
        <v>119</v>
      </c>
      <c r="D39" s="28" t="s">
        <v>37</v>
      </c>
      <c r="E39" s="39" t="s">
        <v>42</v>
      </c>
      <c r="F39" s="47" t="s">
        <v>458</v>
      </c>
      <c r="G39" s="46">
        <v>28000</v>
      </c>
      <c r="H39" s="42">
        <v>0</v>
      </c>
      <c r="I39" s="24">
        <v>25</v>
      </c>
      <c r="J39" s="24">
        <f t="shared" si="0"/>
        <v>803.6</v>
      </c>
      <c r="K39" s="24">
        <f>(G39*7.1%)</f>
        <v>1987.9999999999998</v>
      </c>
      <c r="L39" s="49">
        <v>308</v>
      </c>
      <c r="M39" s="25">
        <f t="shared" si="7"/>
        <v>851.2</v>
      </c>
      <c r="N39" s="24">
        <f>(G39*7.09%)</f>
        <v>1985.2</v>
      </c>
      <c r="O39" s="24"/>
      <c r="P39" s="24">
        <f>SUM(J39+K39+L39+M39+N39+O39)</f>
        <v>5936</v>
      </c>
      <c r="Q39" s="24">
        <f>SUM(H39+I39+J39+M39+O39)</f>
        <v>1679.8000000000002</v>
      </c>
      <c r="R39" s="24">
        <f>SUM(K39+L39+N39)</f>
        <v>4281.2</v>
      </c>
      <c r="S39" s="24">
        <f>SUM(G39-Q39)</f>
        <v>26320.2</v>
      </c>
      <c r="T39" s="26">
        <v>111</v>
      </c>
    </row>
    <row r="40" spans="2:20" x14ac:dyDescent="0.2">
      <c r="B40" s="21">
        <v>28</v>
      </c>
      <c r="C40" s="35" t="s">
        <v>204</v>
      </c>
      <c r="D40" s="28" t="s">
        <v>37</v>
      </c>
      <c r="E40" s="27" t="s">
        <v>27</v>
      </c>
      <c r="F40" s="47" t="s">
        <v>459</v>
      </c>
      <c r="G40" s="46">
        <v>20000</v>
      </c>
      <c r="H40" s="42">
        <v>0</v>
      </c>
      <c r="I40" s="24">
        <v>25</v>
      </c>
      <c r="J40" s="24">
        <f t="shared" si="0"/>
        <v>574</v>
      </c>
      <c r="K40" s="24">
        <f>(G40*7.1%)</f>
        <v>1419.9999999999998</v>
      </c>
      <c r="L40" s="49">
        <v>220</v>
      </c>
      <c r="M40" s="25">
        <f t="shared" si="7"/>
        <v>608</v>
      </c>
      <c r="N40" s="24">
        <f>(G40*7.09%)</f>
        <v>1418</v>
      </c>
      <c r="O40" s="24"/>
      <c r="P40" s="24">
        <f>SUM(J40+K40+L40+M40+N40+O40)</f>
        <v>4240</v>
      </c>
      <c r="Q40" s="24">
        <f>SUM(H40+I40+J40+M40+O40)</f>
        <v>1207</v>
      </c>
      <c r="R40" s="24">
        <f>SUM(K40+L40+N40)</f>
        <v>3058</v>
      </c>
      <c r="S40" s="24">
        <f>SUM(G40-Q40)</f>
        <v>18793</v>
      </c>
      <c r="T40" s="26">
        <v>111</v>
      </c>
    </row>
    <row r="41" spans="2:20" s="16" customFormat="1" x14ac:dyDescent="0.2">
      <c r="B41" s="21">
        <v>29</v>
      </c>
      <c r="C41" s="35" t="s">
        <v>463</v>
      </c>
      <c r="D41" s="28" t="s">
        <v>37</v>
      </c>
      <c r="E41" s="27" t="s">
        <v>373</v>
      </c>
      <c r="F41" s="47" t="s">
        <v>458</v>
      </c>
      <c r="G41" s="46">
        <v>50000</v>
      </c>
      <c r="H41" s="42">
        <v>1854</v>
      </c>
      <c r="I41" s="24">
        <v>25</v>
      </c>
      <c r="J41" s="24">
        <f t="shared" ref="J41:J43" si="16">(G41*2.87%)</f>
        <v>1435</v>
      </c>
      <c r="K41" s="24">
        <f t="shared" ref="K41:K43" si="17">(G41*7.1%)</f>
        <v>3549.9999999999995</v>
      </c>
      <c r="L41" s="49">
        <v>520.34</v>
      </c>
      <c r="M41" s="25">
        <f t="shared" ref="M41:M43" si="18">(G41*3.04%)</f>
        <v>1520</v>
      </c>
      <c r="N41" s="24">
        <f t="shared" ref="N41:N43" si="19">(G41*7.09%)</f>
        <v>3545.0000000000005</v>
      </c>
      <c r="O41" s="24"/>
      <c r="P41" s="24">
        <f t="shared" ref="P41:P43" si="20">SUM(J41+K41+L41+M41+N41+O41)</f>
        <v>10570.34</v>
      </c>
      <c r="Q41" s="24">
        <f t="shared" ref="Q41:Q43" si="21">SUM(H41+I41+J41+M41+O41)</f>
        <v>4834</v>
      </c>
      <c r="R41" s="24">
        <f t="shared" ref="R41:R43" si="22">SUM(K41+L41+N41)</f>
        <v>7615.34</v>
      </c>
      <c r="S41" s="24">
        <f t="shared" ref="S41:S43" si="23">SUM(G41-Q41)</f>
        <v>45166</v>
      </c>
      <c r="T41" s="26">
        <v>111</v>
      </c>
    </row>
    <row r="42" spans="2:20" s="16" customFormat="1" x14ac:dyDescent="0.2">
      <c r="B42" s="21">
        <v>30</v>
      </c>
      <c r="C42" s="35" t="s">
        <v>144</v>
      </c>
      <c r="D42" s="28" t="s">
        <v>37</v>
      </c>
      <c r="E42" s="27" t="s">
        <v>493</v>
      </c>
      <c r="F42" s="47" t="s">
        <v>459</v>
      </c>
      <c r="G42" s="46">
        <v>40000</v>
      </c>
      <c r="H42" s="42">
        <v>442.65</v>
      </c>
      <c r="I42" s="24">
        <v>25</v>
      </c>
      <c r="J42" s="24">
        <f t="shared" si="16"/>
        <v>1148</v>
      </c>
      <c r="K42" s="24">
        <f t="shared" si="17"/>
        <v>2839.9999999999995</v>
      </c>
      <c r="L42" s="49">
        <v>440</v>
      </c>
      <c r="M42" s="25">
        <f t="shared" si="18"/>
        <v>1216</v>
      </c>
      <c r="N42" s="24">
        <f t="shared" si="19"/>
        <v>2836</v>
      </c>
      <c r="O42" s="24"/>
      <c r="P42" s="24">
        <f t="shared" si="20"/>
        <v>8480</v>
      </c>
      <c r="Q42" s="24">
        <f t="shared" si="21"/>
        <v>2831.65</v>
      </c>
      <c r="R42" s="24">
        <f t="shared" si="22"/>
        <v>6116</v>
      </c>
      <c r="S42" s="24">
        <f t="shared" si="23"/>
        <v>37168.35</v>
      </c>
      <c r="T42" s="26">
        <v>111</v>
      </c>
    </row>
    <row r="43" spans="2:20" s="16" customFormat="1" x14ac:dyDescent="0.2">
      <c r="B43" s="21">
        <v>31</v>
      </c>
      <c r="C43" s="35" t="s">
        <v>64</v>
      </c>
      <c r="D43" s="28" t="s">
        <v>37</v>
      </c>
      <c r="E43" s="27" t="s">
        <v>495</v>
      </c>
      <c r="F43" s="47" t="s">
        <v>459</v>
      </c>
      <c r="G43" s="46">
        <v>40000</v>
      </c>
      <c r="H43" s="42">
        <v>442.65</v>
      </c>
      <c r="I43" s="24">
        <v>25</v>
      </c>
      <c r="J43" s="24">
        <f t="shared" si="16"/>
        <v>1148</v>
      </c>
      <c r="K43" s="24">
        <f t="shared" si="17"/>
        <v>2839.9999999999995</v>
      </c>
      <c r="L43" s="49">
        <v>440</v>
      </c>
      <c r="M43" s="25">
        <f t="shared" si="18"/>
        <v>1216</v>
      </c>
      <c r="N43" s="24">
        <f t="shared" si="19"/>
        <v>2836</v>
      </c>
      <c r="O43" s="24"/>
      <c r="P43" s="24">
        <f t="shared" si="20"/>
        <v>8480</v>
      </c>
      <c r="Q43" s="24">
        <f t="shared" si="21"/>
        <v>2831.65</v>
      </c>
      <c r="R43" s="24">
        <f t="shared" si="22"/>
        <v>6116</v>
      </c>
      <c r="S43" s="24">
        <f t="shared" si="23"/>
        <v>37168.35</v>
      </c>
      <c r="T43" s="26">
        <v>111</v>
      </c>
    </row>
    <row r="44" spans="2:20" x14ac:dyDescent="0.2">
      <c r="B44" s="21">
        <v>32</v>
      </c>
      <c r="C44" s="35" t="s">
        <v>57</v>
      </c>
      <c r="D44" s="28" t="s">
        <v>54</v>
      </c>
      <c r="E44" s="27" t="s">
        <v>58</v>
      </c>
      <c r="F44" s="47" t="s">
        <v>457</v>
      </c>
      <c r="G44" s="46">
        <v>35000</v>
      </c>
      <c r="H44" s="42">
        <v>0</v>
      </c>
      <c r="I44" s="24">
        <v>25</v>
      </c>
      <c r="J44" s="24">
        <f t="shared" si="0"/>
        <v>1004.5</v>
      </c>
      <c r="K44" s="24">
        <f t="shared" si="1"/>
        <v>2485</v>
      </c>
      <c r="L44" s="49">
        <v>385</v>
      </c>
      <c r="M44" s="25">
        <f t="shared" si="7"/>
        <v>1064</v>
      </c>
      <c r="N44" s="24">
        <f t="shared" si="2"/>
        <v>2481.5</v>
      </c>
      <c r="O44" s="24"/>
      <c r="P44" s="24">
        <f t="shared" si="3"/>
        <v>7420</v>
      </c>
      <c r="Q44" s="24">
        <f t="shared" si="4"/>
        <v>2093.5</v>
      </c>
      <c r="R44" s="24">
        <f t="shared" si="5"/>
        <v>5351.5</v>
      </c>
      <c r="S44" s="24">
        <f t="shared" si="6"/>
        <v>32906.5</v>
      </c>
      <c r="T44" s="26">
        <v>111</v>
      </c>
    </row>
    <row r="45" spans="2:20" x14ac:dyDescent="0.2">
      <c r="B45" s="21">
        <v>33</v>
      </c>
      <c r="C45" s="35" t="s">
        <v>56</v>
      </c>
      <c r="D45" s="28" t="s">
        <v>54</v>
      </c>
      <c r="E45" s="27" t="s">
        <v>441</v>
      </c>
      <c r="F45" s="47" t="s">
        <v>458</v>
      </c>
      <c r="G45" s="46">
        <v>30000</v>
      </c>
      <c r="H45" s="42">
        <v>0</v>
      </c>
      <c r="I45" s="24">
        <v>25</v>
      </c>
      <c r="J45" s="24">
        <f t="shared" si="0"/>
        <v>861</v>
      </c>
      <c r="K45" s="24">
        <f t="shared" si="1"/>
        <v>2130</v>
      </c>
      <c r="L45" s="49">
        <v>330</v>
      </c>
      <c r="M45" s="25">
        <f t="shared" si="7"/>
        <v>912</v>
      </c>
      <c r="N45" s="24">
        <f t="shared" si="2"/>
        <v>2127</v>
      </c>
      <c r="O45" s="24"/>
      <c r="P45" s="24">
        <f t="shared" si="3"/>
        <v>6360</v>
      </c>
      <c r="Q45" s="24">
        <f t="shared" si="4"/>
        <v>1798</v>
      </c>
      <c r="R45" s="24">
        <f t="shared" si="5"/>
        <v>4587</v>
      </c>
      <c r="S45" s="24">
        <f t="shared" si="6"/>
        <v>28202</v>
      </c>
      <c r="T45" s="26">
        <v>111</v>
      </c>
    </row>
    <row r="46" spans="2:20" x14ac:dyDescent="0.2">
      <c r="B46" s="21">
        <v>34</v>
      </c>
      <c r="C46" s="35" t="s">
        <v>59</v>
      </c>
      <c r="D46" s="28" t="s">
        <v>54</v>
      </c>
      <c r="E46" s="27" t="s">
        <v>60</v>
      </c>
      <c r="F46" s="47" t="s">
        <v>457</v>
      </c>
      <c r="G46" s="46">
        <v>0</v>
      </c>
      <c r="H46" s="42">
        <v>0</v>
      </c>
      <c r="I46" s="24">
        <v>0</v>
      </c>
      <c r="J46" s="24">
        <f t="shared" si="0"/>
        <v>0</v>
      </c>
      <c r="K46" s="24">
        <f t="shared" si="1"/>
        <v>0</v>
      </c>
      <c r="L46" s="42">
        <v>0</v>
      </c>
      <c r="M46" s="25">
        <f t="shared" si="7"/>
        <v>0</v>
      </c>
      <c r="N46" s="24">
        <f t="shared" si="2"/>
        <v>0</v>
      </c>
      <c r="O46" s="24"/>
      <c r="P46" s="24">
        <f t="shared" si="3"/>
        <v>0</v>
      </c>
      <c r="Q46" s="24">
        <f t="shared" si="4"/>
        <v>0</v>
      </c>
      <c r="R46" s="24">
        <f t="shared" si="5"/>
        <v>0</v>
      </c>
      <c r="S46" s="24">
        <f t="shared" si="6"/>
        <v>0</v>
      </c>
      <c r="T46" s="26">
        <v>111</v>
      </c>
    </row>
    <row r="47" spans="2:20" x14ac:dyDescent="0.2">
      <c r="B47" s="21">
        <v>35</v>
      </c>
      <c r="C47" s="35" t="s">
        <v>61</v>
      </c>
      <c r="D47" s="28" t="s">
        <v>54</v>
      </c>
      <c r="E47" s="27" t="s">
        <v>62</v>
      </c>
      <c r="F47" s="47" t="s">
        <v>457</v>
      </c>
      <c r="G47" s="46">
        <v>0</v>
      </c>
      <c r="H47" s="42">
        <v>0</v>
      </c>
      <c r="I47" s="24">
        <v>0</v>
      </c>
      <c r="J47" s="24">
        <f t="shared" si="0"/>
        <v>0</v>
      </c>
      <c r="K47" s="24">
        <f t="shared" si="1"/>
        <v>0</v>
      </c>
      <c r="L47" s="42">
        <v>0</v>
      </c>
      <c r="M47" s="25">
        <f t="shared" si="7"/>
        <v>0</v>
      </c>
      <c r="N47" s="24">
        <f t="shared" si="2"/>
        <v>0</v>
      </c>
      <c r="O47" s="24"/>
      <c r="P47" s="24">
        <f t="shared" si="3"/>
        <v>0</v>
      </c>
      <c r="Q47" s="24">
        <f t="shared" si="4"/>
        <v>0</v>
      </c>
      <c r="R47" s="24">
        <f t="shared" si="5"/>
        <v>0</v>
      </c>
      <c r="S47" s="24">
        <f t="shared" si="6"/>
        <v>0</v>
      </c>
      <c r="T47" s="26">
        <v>111</v>
      </c>
    </row>
    <row r="48" spans="2:20" x14ac:dyDescent="0.2">
      <c r="B48" s="21">
        <v>36</v>
      </c>
      <c r="C48" s="35" t="s">
        <v>353</v>
      </c>
      <c r="D48" s="28" t="s">
        <v>54</v>
      </c>
      <c r="E48" s="27" t="s">
        <v>441</v>
      </c>
      <c r="F48" s="47" t="s">
        <v>458</v>
      </c>
      <c r="G48" s="46">
        <v>34000</v>
      </c>
      <c r="H48" s="42">
        <v>0</v>
      </c>
      <c r="I48" s="24">
        <v>25</v>
      </c>
      <c r="J48" s="24">
        <f t="shared" si="0"/>
        <v>975.8</v>
      </c>
      <c r="K48" s="24">
        <f t="shared" si="1"/>
        <v>2414</v>
      </c>
      <c r="L48" s="49">
        <v>374</v>
      </c>
      <c r="M48" s="25">
        <f t="shared" si="7"/>
        <v>1033.5999999999999</v>
      </c>
      <c r="N48" s="24">
        <f t="shared" si="2"/>
        <v>2410.6000000000004</v>
      </c>
      <c r="O48" s="24"/>
      <c r="P48" s="24">
        <f t="shared" si="3"/>
        <v>7208</v>
      </c>
      <c r="Q48" s="24">
        <f t="shared" si="4"/>
        <v>2034.3999999999999</v>
      </c>
      <c r="R48" s="24">
        <f t="shared" si="5"/>
        <v>5198.6000000000004</v>
      </c>
      <c r="S48" s="24">
        <f t="shared" si="6"/>
        <v>31965.599999999999</v>
      </c>
      <c r="T48" s="26">
        <v>111</v>
      </c>
    </row>
    <row r="49" spans="2:20" x14ac:dyDescent="0.2">
      <c r="B49" s="21">
        <v>37</v>
      </c>
      <c r="C49" s="35" t="s">
        <v>65</v>
      </c>
      <c r="D49" s="28" t="s">
        <v>66</v>
      </c>
      <c r="E49" s="27" t="s">
        <v>488</v>
      </c>
      <c r="F49" s="47" t="s">
        <v>459</v>
      </c>
      <c r="G49" s="46">
        <v>52000</v>
      </c>
      <c r="H49" s="42">
        <v>1981.53</v>
      </c>
      <c r="I49" s="24">
        <v>25</v>
      </c>
      <c r="J49" s="24">
        <f t="shared" si="0"/>
        <v>1492.4</v>
      </c>
      <c r="K49" s="24">
        <f t="shared" si="1"/>
        <v>3691.9999999999995</v>
      </c>
      <c r="L49" s="49">
        <v>520.34</v>
      </c>
      <c r="M49" s="25">
        <f t="shared" si="7"/>
        <v>1580.8</v>
      </c>
      <c r="N49" s="24">
        <f t="shared" si="2"/>
        <v>3686.8</v>
      </c>
      <c r="O49" s="24">
        <v>1031.6199999999999</v>
      </c>
      <c r="P49" s="24">
        <f t="shared" si="3"/>
        <v>12003.96</v>
      </c>
      <c r="Q49" s="24">
        <f t="shared" si="4"/>
        <v>6111.35</v>
      </c>
      <c r="R49" s="24">
        <f t="shared" si="5"/>
        <v>7899.1399999999994</v>
      </c>
      <c r="S49" s="24">
        <f t="shared" si="6"/>
        <v>45888.65</v>
      </c>
      <c r="T49" s="26">
        <v>111</v>
      </c>
    </row>
    <row r="50" spans="2:20" x14ac:dyDescent="0.2">
      <c r="B50" s="21">
        <v>38</v>
      </c>
      <c r="C50" s="35" t="s">
        <v>67</v>
      </c>
      <c r="D50" s="28" t="s">
        <v>66</v>
      </c>
      <c r="E50" s="27" t="s">
        <v>42</v>
      </c>
      <c r="F50" s="48" t="s">
        <v>448</v>
      </c>
      <c r="G50" s="46">
        <v>28000</v>
      </c>
      <c r="H50" s="42">
        <v>0</v>
      </c>
      <c r="I50" s="24">
        <v>25</v>
      </c>
      <c r="J50" s="24">
        <f t="shared" si="0"/>
        <v>803.6</v>
      </c>
      <c r="K50" s="24">
        <f t="shared" si="1"/>
        <v>1987.9999999999998</v>
      </c>
      <c r="L50" s="49">
        <v>308</v>
      </c>
      <c r="M50" s="25">
        <f t="shared" si="7"/>
        <v>851.2</v>
      </c>
      <c r="N50" s="24">
        <f t="shared" si="2"/>
        <v>1985.2</v>
      </c>
      <c r="O50" s="24"/>
      <c r="P50" s="24">
        <f t="shared" si="3"/>
        <v>5936</v>
      </c>
      <c r="Q50" s="24">
        <f t="shared" si="4"/>
        <v>1679.8000000000002</v>
      </c>
      <c r="R50" s="24">
        <f t="shared" si="5"/>
        <v>4281.2</v>
      </c>
      <c r="S50" s="24">
        <f t="shared" si="6"/>
        <v>26320.2</v>
      </c>
      <c r="T50" s="26">
        <v>111</v>
      </c>
    </row>
    <row r="51" spans="2:20" x14ac:dyDescent="0.2">
      <c r="B51" s="21">
        <v>39</v>
      </c>
      <c r="C51" s="35" t="s">
        <v>68</v>
      </c>
      <c r="D51" s="28" t="s">
        <v>69</v>
      </c>
      <c r="E51" s="27" t="s">
        <v>485</v>
      </c>
      <c r="F51" s="47" t="s">
        <v>459</v>
      </c>
      <c r="G51" s="46">
        <v>63000</v>
      </c>
      <c r="H51" s="42">
        <v>4051.22</v>
      </c>
      <c r="I51" s="24">
        <v>25</v>
      </c>
      <c r="J51" s="24">
        <f t="shared" si="0"/>
        <v>1808.1</v>
      </c>
      <c r="K51" s="24">
        <f t="shared" si="1"/>
        <v>4473</v>
      </c>
      <c r="L51" s="49">
        <v>520.34</v>
      </c>
      <c r="M51" s="25">
        <f t="shared" si="7"/>
        <v>1915.2</v>
      </c>
      <c r="N51" s="24">
        <f t="shared" si="2"/>
        <v>4466.7000000000007</v>
      </c>
      <c r="O51" s="24"/>
      <c r="P51" s="24">
        <f t="shared" si="3"/>
        <v>13183.340000000002</v>
      </c>
      <c r="Q51" s="24">
        <f t="shared" si="4"/>
        <v>7799.5199999999995</v>
      </c>
      <c r="R51" s="24">
        <f t="shared" si="5"/>
        <v>9460.0400000000009</v>
      </c>
      <c r="S51" s="24">
        <f t="shared" si="6"/>
        <v>55200.480000000003</v>
      </c>
      <c r="T51" s="26">
        <v>111</v>
      </c>
    </row>
    <row r="52" spans="2:20" x14ac:dyDescent="0.2">
      <c r="B52" s="21">
        <v>40</v>
      </c>
      <c r="C52" s="35" t="s">
        <v>70</v>
      </c>
      <c r="D52" s="28" t="s">
        <v>69</v>
      </c>
      <c r="E52" s="28" t="s">
        <v>71</v>
      </c>
      <c r="F52" s="47" t="s">
        <v>459</v>
      </c>
      <c r="G52" s="46">
        <v>46000</v>
      </c>
      <c r="H52" s="42">
        <v>1289.46</v>
      </c>
      <c r="I52" s="24">
        <v>25</v>
      </c>
      <c r="J52" s="24">
        <f t="shared" si="0"/>
        <v>1320.2</v>
      </c>
      <c r="K52" s="24">
        <f t="shared" si="1"/>
        <v>3265.9999999999995</v>
      </c>
      <c r="L52" s="49">
        <v>506</v>
      </c>
      <c r="M52" s="25">
        <f t="shared" si="7"/>
        <v>1398.4</v>
      </c>
      <c r="N52" s="24">
        <f t="shared" si="2"/>
        <v>3261.4</v>
      </c>
      <c r="O52" s="24"/>
      <c r="P52" s="24">
        <f t="shared" si="3"/>
        <v>9752</v>
      </c>
      <c r="Q52" s="24">
        <f t="shared" si="4"/>
        <v>4033.06</v>
      </c>
      <c r="R52" s="24">
        <f t="shared" si="5"/>
        <v>7033.4</v>
      </c>
      <c r="S52" s="24">
        <f t="shared" si="6"/>
        <v>41966.94</v>
      </c>
      <c r="T52" s="26">
        <v>111</v>
      </c>
    </row>
    <row r="53" spans="2:20" x14ac:dyDescent="0.2">
      <c r="B53" s="21">
        <v>41</v>
      </c>
      <c r="C53" s="35" t="s">
        <v>72</v>
      </c>
      <c r="D53" s="28" t="s">
        <v>73</v>
      </c>
      <c r="E53" s="28" t="s">
        <v>478</v>
      </c>
      <c r="F53" s="47" t="s">
        <v>459</v>
      </c>
      <c r="G53" s="46">
        <v>48000</v>
      </c>
      <c r="H53" s="42">
        <v>1571.73</v>
      </c>
      <c r="I53" s="24">
        <v>25</v>
      </c>
      <c r="J53" s="24">
        <f t="shared" si="0"/>
        <v>1377.6</v>
      </c>
      <c r="K53" s="24">
        <f t="shared" si="1"/>
        <v>3407.9999999999995</v>
      </c>
      <c r="L53" s="49">
        <v>520.34</v>
      </c>
      <c r="M53" s="25">
        <f t="shared" si="7"/>
        <v>1459.2</v>
      </c>
      <c r="N53" s="24">
        <f t="shared" si="2"/>
        <v>3403.2000000000003</v>
      </c>
      <c r="O53" s="24"/>
      <c r="P53" s="24">
        <f t="shared" si="3"/>
        <v>10168.34</v>
      </c>
      <c r="Q53" s="24">
        <f t="shared" si="4"/>
        <v>4433.53</v>
      </c>
      <c r="R53" s="24">
        <f t="shared" si="5"/>
        <v>7331.54</v>
      </c>
      <c r="S53" s="24">
        <f t="shared" si="6"/>
        <v>43566.47</v>
      </c>
      <c r="T53" s="26">
        <v>111</v>
      </c>
    </row>
    <row r="54" spans="2:20" x14ac:dyDescent="0.2">
      <c r="B54" s="21">
        <v>42</v>
      </c>
      <c r="C54" s="35" t="s">
        <v>74</v>
      </c>
      <c r="D54" s="28" t="s">
        <v>75</v>
      </c>
      <c r="E54" s="27" t="s">
        <v>76</v>
      </c>
      <c r="F54" s="47" t="s">
        <v>459</v>
      </c>
      <c r="G54" s="46">
        <v>30000</v>
      </c>
      <c r="H54" s="42">
        <v>0</v>
      </c>
      <c r="I54" s="24">
        <v>25</v>
      </c>
      <c r="J54" s="24">
        <f t="shared" si="0"/>
        <v>861</v>
      </c>
      <c r="K54" s="24">
        <f t="shared" si="1"/>
        <v>2130</v>
      </c>
      <c r="L54" s="49">
        <v>330</v>
      </c>
      <c r="M54" s="25">
        <f t="shared" si="7"/>
        <v>912</v>
      </c>
      <c r="N54" s="24">
        <f t="shared" si="2"/>
        <v>2127</v>
      </c>
      <c r="O54" s="24"/>
      <c r="P54" s="24">
        <f t="shared" si="3"/>
        <v>6360</v>
      </c>
      <c r="Q54" s="24">
        <f t="shared" si="4"/>
        <v>1798</v>
      </c>
      <c r="R54" s="24">
        <f t="shared" si="5"/>
        <v>4587</v>
      </c>
      <c r="S54" s="24">
        <f t="shared" si="6"/>
        <v>28202</v>
      </c>
      <c r="T54" s="26">
        <v>111</v>
      </c>
    </row>
    <row r="55" spans="2:20" x14ac:dyDescent="0.2">
      <c r="B55" s="21">
        <v>43</v>
      </c>
      <c r="C55" s="35" t="s">
        <v>81</v>
      </c>
      <c r="D55" s="28" t="s">
        <v>75</v>
      </c>
      <c r="E55" s="27" t="s">
        <v>510</v>
      </c>
      <c r="F55" s="47" t="s">
        <v>458</v>
      </c>
      <c r="G55" s="46">
        <v>45000</v>
      </c>
      <c r="H55" s="42">
        <v>1148.33</v>
      </c>
      <c r="I55" s="24">
        <v>25</v>
      </c>
      <c r="J55" s="24">
        <f t="shared" ref="J55" si="24">(G55*2.87%)</f>
        <v>1291.5</v>
      </c>
      <c r="K55" s="24">
        <f t="shared" ref="K55" si="25">(G55*7.1%)</f>
        <v>3194.9999999999995</v>
      </c>
      <c r="L55" s="49">
        <v>495</v>
      </c>
      <c r="M55" s="25">
        <f t="shared" ref="M55" si="26">(G55*3.04%)</f>
        <v>1368</v>
      </c>
      <c r="N55" s="24">
        <f t="shared" ref="N55" si="27">(G55*7.09%)</f>
        <v>3190.5</v>
      </c>
      <c r="O55" s="24"/>
      <c r="P55" s="24">
        <f t="shared" ref="P55" si="28">SUM(J55+K55+L55+M55+N55+O55)</f>
        <v>9540</v>
      </c>
      <c r="Q55" s="24">
        <f t="shared" ref="Q55" si="29">SUM(H55+I55+J55+M55+O55)</f>
        <v>3832.83</v>
      </c>
      <c r="R55" s="24">
        <f t="shared" ref="R55" si="30">SUM(K55+L55+N55)</f>
        <v>6880.5</v>
      </c>
      <c r="S55" s="24">
        <f t="shared" ref="S55" si="31">SUM(G55-Q55)</f>
        <v>41167.17</v>
      </c>
      <c r="T55" s="26">
        <v>111</v>
      </c>
    </row>
    <row r="56" spans="2:20" x14ac:dyDescent="0.2">
      <c r="B56" s="21">
        <v>44</v>
      </c>
      <c r="C56" s="35" t="s">
        <v>79</v>
      </c>
      <c r="D56" s="28" t="s">
        <v>75</v>
      </c>
      <c r="E56" s="27" t="s">
        <v>80</v>
      </c>
      <c r="F56" s="47" t="s">
        <v>458</v>
      </c>
      <c r="G56" s="46">
        <v>26000</v>
      </c>
      <c r="H56" s="42">
        <v>0</v>
      </c>
      <c r="I56" s="24">
        <v>25</v>
      </c>
      <c r="J56" s="24">
        <f t="shared" si="0"/>
        <v>746.2</v>
      </c>
      <c r="K56" s="24">
        <f t="shared" si="1"/>
        <v>1845.9999999999998</v>
      </c>
      <c r="L56" s="49">
        <v>286</v>
      </c>
      <c r="M56" s="25">
        <f t="shared" si="7"/>
        <v>790.4</v>
      </c>
      <c r="N56" s="24">
        <f t="shared" si="2"/>
        <v>1843.4</v>
      </c>
      <c r="O56" s="24"/>
      <c r="P56" s="24">
        <f t="shared" si="3"/>
        <v>5512</v>
      </c>
      <c r="Q56" s="24">
        <f t="shared" si="4"/>
        <v>1561.6</v>
      </c>
      <c r="R56" s="24">
        <f t="shared" si="5"/>
        <v>3975.4</v>
      </c>
      <c r="S56" s="24">
        <f t="shared" si="6"/>
        <v>24438.400000000001</v>
      </c>
      <c r="T56" s="26">
        <v>111</v>
      </c>
    </row>
    <row r="57" spans="2:20" x14ac:dyDescent="0.2">
      <c r="B57" s="21">
        <v>45</v>
      </c>
      <c r="C57" s="35" t="s">
        <v>83</v>
      </c>
      <c r="D57" s="28" t="s">
        <v>75</v>
      </c>
      <c r="E57" s="27" t="s">
        <v>53</v>
      </c>
      <c r="F57" s="47" t="s">
        <v>458</v>
      </c>
      <c r="G57" s="46">
        <v>10000</v>
      </c>
      <c r="H57" s="42">
        <v>0</v>
      </c>
      <c r="I57" s="24">
        <v>25</v>
      </c>
      <c r="J57" s="24">
        <f t="shared" si="0"/>
        <v>287</v>
      </c>
      <c r="K57" s="24">
        <f t="shared" si="1"/>
        <v>709.99999999999989</v>
      </c>
      <c r="L57" s="49">
        <v>110</v>
      </c>
      <c r="M57" s="25">
        <f t="shared" si="7"/>
        <v>304</v>
      </c>
      <c r="N57" s="24">
        <f t="shared" si="2"/>
        <v>709</v>
      </c>
      <c r="O57" s="24"/>
      <c r="P57" s="24">
        <f t="shared" si="3"/>
        <v>2120</v>
      </c>
      <c r="Q57" s="24">
        <f t="shared" si="4"/>
        <v>616</v>
      </c>
      <c r="R57" s="24">
        <f t="shared" si="5"/>
        <v>1529</v>
      </c>
      <c r="S57" s="24">
        <f t="shared" si="6"/>
        <v>9384</v>
      </c>
      <c r="T57" s="26">
        <v>111</v>
      </c>
    </row>
    <row r="58" spans="2:20" x14ac:dyDescent="0.2">
      <c r="B58" s="21">
        <v>46</v>
      </c>
      <c r="C58" s="35" t="s">
        <v>77</v>
      </c>
      <c r="D58" s="28" t="s">
        <v>75</v>
      </c>
      <c r="E58" s="27" t="s">
        <v>78</v>
      </c>
      <c r="F58" s="47" t="s">
        <v>457</v>
      </c>
      <c r="G58" s="46">
        <v>0</v>
      </c>
      <c r="H58" s="42">
        <v>0</v>
      </c>
      <c r="I58" s="24">
        <v>0</v>
      </c>
      <c r="J58" s="24">
        <f t="shared" si="0"/>
        <v>0</v>
      </c>
      <c r="K58" s="24">
        <f t="shared" si="1"/>
        <v>0</v>
      </c>
      <c r="L58" s="49">
        <v>0</v>
      </c>
      <c r="M58" s="25">
        <f t="shared" si="7"/>
        <v>0</v>
      </c>
      <c r="N58" s="24">
        <f t="shared" si="2"/>
        <v>0</v>
      </c>
      <c r="O58" s="24"/>
      <c r="P58" s="24">
        <f t="shared" si="3"/>
        <v>0</v>
      </c>
      <c r="Q58" s="24">
        <f t="shared" si="4"/>
        <v>0</v>
      </c>
      <c r="R58" s="24">
        <f t="shared" si="5"/>
        <v>0</v>
      </c>
      <c r="S58" s="24">
        <f t="shared" si="6"/>
        <v>0</v>
      </c>
      <c r="T58" s="26">
        <v>111</v>
      </c>
    </row>
    <row r="59" spans="2:20" x14ac:dyDescent="0.2">
      <c r="B59" s="21">
        <v>47</v>
      </c>
      <c r="C59" s="35" t="s">
        <v>361</v>
      </c>
      <c r="D59" s="28" t="s">
        <v>75</v>
      </c>
      <c r="E59" s="27" t="s">
        <v>135</v>
      </c>
      <c r="F59" s="47" t="s">
        <v>458</v>
      </c>
      <c r="G59" s="46">
        <v>20000</v>
      </c>
      <c r="H59" s="42">
        <v>0</v>
      </c>
      <c r="I59" s="24">
        <v>25</v>
      </c>
      <c r="J59" s="24">
        <f t="shared" si="0"/>
        <v>574</v>
      </c>
      <c r="K59" s="24">
        <f t="shared" si="1"/>
        <v>1419.9999999999998</v>
      </c>
      <c r="L59" s="49">
        <v>220</v>
      </c>
      <c r="M59" s="25">
        <f t="shared" si="7"/>
        <v>608</v>
      </c>
      <c r="N59" s="24">
        <f t="shared" si="2"/>
        <v>1418</v>
      </c>
      <c r="O59" s="24"/>
      <c r="P59" s="24">
        <f t="shared" si="3"/>
        <v>4240</v>
      </c>
      <c r="Q59" s="24">
        <f t="shared" si="4"/>
        <v>1207</v>
      </c>
      <c r="R59" s="24">
        <f t="shared" si="5"/>
        <v>3058</v>
      </c>
      <c r="S59" s="24">
        <f t="shared" si="6"/>
        <v>18793</v>
      </c>
      <c r="T59" s="26">
        <v>111</v>
      </c>
    </row>
    <row r="60" spans="2:20" x14ac:dyDescent="0.2">
      <c r="B60" s="21">
        <v>48</v>
      </c>
      <c r="C60" s="35" t="s">
        <v>395</v>
      </c>
      <c r="D60" s="28" t="s">
        <v>75</v>
      </c>
      <c r="E60" s="27" t="s">
        <v>135</v>
      </c>
      <c r="F60" s="47" t="s">
        <v>458</v>
      </c>
      <c r="G60" s="46">
        <v>15000</v>
      </c>
      <c r="H60" s="42">
        <v>0</v>
      </c>
      <c r="I60" s="24">
        <v>25</v>
      </c>
      <c r="J60" s="24">
        <f t="shared" si="0"/>
        <v>430.5</v>
      </c>
      <c r="K60" s="24">
        <f>(G60*7.1%)</f>
        <v>1065</v>
      </c>
      <c r="L60" s="49">
        <v>165</v>
      </c>
      <c r="M60" s="25">
        <f t="shared" si="7"/>
        <v>456</v>
      </c>
      <c r="N60" s="24">
        <f>(G60*7.09%)</f>
        <v>1063.5</v>
      </c>
      <c r="O60" s="24"/>
      <c r="P60" s="24">
        <f>SUM(J60+K60+L60+M60+N60+O60)</f>
        <v>3180</v>
      </c>
      <c r="Q60" s="24">
        <f>SUM(H60+I60+J60+M60+O60)</f>
        <v>911.5</v>
      </c>
      <c r="R60" s="24">
        <f>SUM(K60+L60+N60)</f>
        <v>2293.5</v>
      </c>
      <c r="S60" s="24">
        <f>SUM(G60-Q60)</f>
        <v>14088.5</v>
      </c>
      <c r="T60" s="26">
        <v>111</v>
      </c>
    </row>
    <row r="61" spans="2:20" x14ac:dyDescent="0.2">
      <c r="B61" s="21">
        <v>49</v>
      </c>
      <c r="C61" s="35" t="s">
        <v>435</v>
      </c>
      <c r="D61" s="20" t="s">
        <v>75</v>
      </c>
      <c r="E61" s="39" t="s">
        <v>436</v>
      </c>
      <c r="F61" s="47" t="s">
        <v>458</v>
      </c>
      <c r="G61" s="46">
        <v>23000</v>
      </c>
      <c r="H61" s="42">
        <v>0</v>
      </c>
      <c r="I61" s="24">
        <v>25</v>
      </c>
      <c r="J61" s="24">
        <f>(G61*2.87%)</f>
        <v>660.1</v>
      </c>
      <c r="K61" s="24">
        <f>(G61*7.1%)</f>
        <v>1632.9999999999998</v>
      </c>
      <c r="L61" s="49">
        <v>253</v>
      </c>
      <c r="M61" s="25">
        <f>(G61*3.04%)</f>
        <v>699.2</v>
      </c>
      <c r="N61" s="24">
        <f>(G61*7.09%)</f>
        <v>1630.7</v>
      </c>
      <c r="O61" s="24"/>
      <c r="P61" s="24">
        <f>SUM(J61+K61+L61+M61+N61+O61)</f>
        <v>4876</v>
      </c>
      <c r="Q61" s="24">
        <f>SUM(H61+I61+J61+M61+O61)</f>
        <v>1384.3000000000002</v>
      </c>
      <c r="R61" s="24">
        <f>SUM(K61+L61+N61)</f>
        <v>3516.7</v>
      </c>
      <c r="S61" s="24">
        <f>SUM(G61-Q61)</f>
        <v>21615.7</v>
      </c>
      <c r="T61" s="26">
        <v>111</v>
      </c>
    </row>
    <row r="62" spans="2:20" x14ac:dyDescent="0.2">
      <c r="B62" s="21">
        <v>50</v>
      </c>
      <c r="C62" s="35" t="s">
        <v>84</v>
      </c>
      <c r="D62" s="28" t="s">
        <v>85</v>
      </c>
      <c r="E62" s="27" t="s">
        <v>484</v>
      </c>
      <c r="F62" s="47" t="s">
        <v>459</v>
      </c>
      <c r="G62" s="46">
        <v>50000</v>
      </c>
      <c r="H62" s="42">
        <v>1699.26</v>
      </c>
      <c r="I62" s="24">
        <v>25</v>
      </c>
      <c r="J62" s="24">
        <f t="shared" si="0"/>
        <v>1435</v>
      </c>
      <c r="K62" s="24">
        <f t="shared" si="1"/>
        <v>3549.9999999999995</v>
      </c>
      <c r="L62" s="49">
        <v>520.34</v>
      </c>
      <c r="M62" s="25">
        <f t="shared" si="7"/>
        <v>1520</v>
      </c>
      <c r="N62" s="24">
        <f t="shared" si="2"/>
        <v>3545.0000000000005</v>
      </c>
      <c r="O62" s="24">
        <v>1031.6199999999999</v>
      </c>
      <c r="P62" s="24">
        <f t="shared" si="3"/>
        <v>11601.96</v>
      </c>
      <c r="Q62" s="24">
        <f t="shared" si="4"/>
        <v>5710.88</v>
      </c>
      <c r="R62" s="24">
        <f t="shared" si="5"/>
        <v>7615.34</v>
      </c>
      <c r="S62" s="24">
        <f t="shared" si="6"/>
        <v>44289.120000000003</v>
      </c>
      <c r="T62" s="26">
        <v>111</v>
      </c>
    </row>
    <row r="63" spans="2:20" x14ac:dyDescent="0.2">
      <c r="B63" s="21">
        <v>51</v>
      </c>
      <c r="C63" s="35" t="s">
        <v>88</v>
      </c>
      <c r="D63" s="28" t="s">
        <v>85</v>
      </c>
      <c r="E63" s="27" t="s">
        <v>89</v>
      </c>
      <c r="F63" s="47" t="s">
        <v>458</v>
      </c>
      <c r="G63" s="46">
        <v>40000</v>
      </c>
      <c r="H63" s="42">
        <v>442.65</v>
      </c>
      <c r="I63" s="24">
        <v>25</v>
      </c>
      <c r="J63" s="24">
        <f t="shared" si="0"/>
        <v>1148</v>
      </c>
      <c r="K63" s="24">
        <f t="shared" si="1"/>
        <v>2839.9999999999995</v>
      </c>
      <c r="L63" s="49">
        <v>440</v>
      </c>
      <c r="M63" s="25">
        <f t="shared" si="7"/>
        <v>1216</v>
      </c>
      <c r="N63" s="24">
        <f t="shared" si="2"/>
        <v>2836</v>
      </c>
      <c r="O63" s="24"/>
      <c r="P63" s="24">
        <f t="shared" si="3"/>
        <v>8480</v>
      </c>
      <c r="Q63" s="24">
        <f t="shared" si="4"/>
        <v>2831.65</v>
      </c>
      <c r="R63" s="24">
        <f t="shared" si="5"/>
        <v>6116</v>
      </c>
      <c r="S63" s="24">
        <f t="shared" si="6"/>
        <v>37168.35</v>
      </c>
      <c r="T63" s="26">
        <v>111</v>
      </c>
    </row>
    <row r="64" spans="2:20" x14ac:dyDescent="0.2">
      <c r="B64" s="21">
        <v>52</v>
      </c>
      <c r="C64" s="35" t="s">
        <v>86</v>
      </c>
      <c r="D64" s="28" t="s">
        <v>85</v>
      </c>
      <c r="E64" s="27" t="s">
        <v>87</v>
      </c>
      <c r="F64" s="47" t="s">
        <v>458</v>
      </c>
      <c r="G64" s="46">
        <v>25000</v>
      </c>
      <c r="H64" s="42">
        <v>0</v>
      </c>
      <c r="I64" s="24">
        <v>25</v>
      </c>
      <c r="J64" s="24">
        <f t="shared" si="0"/>
        <v>717.5</v>
      </c>
      <c r="K64" s="24">
        <f t="shared" si="1"/>
        <v>1774.9999999999998</v>
      </c>
      <c r="L64" s="49">
        <v>275</v>
      </c>
      <c r="M64" s="25">
        <f t="shared" si="7"/>
        <v>760</v>
      </c>
      <c r="N64" s="24">
        <f t="shared" si="2"/>
        <v>1772.5000000000002</v>
      </c>
      <c r="O64" s="24"/>
      <c r="P64" s="24">
        <f t="shared" si="3"/>
        <v>5300</v>
      </c>
      <c r="Q64" s="24">
        <f t="shared" si="4"/>
        <v>1502.5</v>
      </c>
      <c r="R64" s="24">
        <f t="shared" si="5"/>
        <v>3822.5</v>
      </c>
      <c r="S64" s="24">
        <f t="shared" si="6"/>
        <v>23497.5</v>
      </c>
      <c r="T64" s="26">
        <v>111</v>
      </c>
    </row>
    <row r="65" spans="2:20" x14ac:dyDescent="0.2">
      <c r="B65" s="21">
        <v>53</v>
      </c>
      <c r="C65" s="35" t="s">
        <v>90</v>
      </c>
      <c r="D65" s="28" t="s">
        <v>85</v>
      </c>
      <c r="E65" s="27" t="s">
        <v>92</v>
      </c>
      <c r="F65" s="47" t="s">
        <v>458</v>
      </c>
      <c r="G65" s="46">
        <v>25000</v>
      </c>
      <c r="H65" s="42">
        <v>0</v>
      </c>
      <c r="I65" s="24">
        <v>25</v>
      </c>
      <c r="J65" s="24">
        <f t="shared" si="0"/>
        <v>717.5</v>
      </c>
      <c r="K65" s="24">
        <f t="shared" si="1"/>
        <v>1774.9999999999998</v>
      </c>
      <c r="L65" s="49">
        <v>275</v>
      </c>
      <c r="M65" s="25">
        <f t="shared" si="7"/>
        <v>760</v>
      </c>
      <c r="N65" s="24">
        <f t="shared" si="2"/>
        <v>1772.5000000000002</v>
      </c>
      <c r="O65" s="24"/>
      <c r="P65" s="24">
        <f t="shared" si="3"/>
        <v>5300</v>
      </c>
      <c r="Q65" s="24">
        <f t="shared" si="4"/>
        <v>1502.5</v>
      </c>
      <c r="R65" s="24">
        <f t="shared" si="5"/>
        <v>3822.5</v>
      </c>
      <c r="S65" s="24">
        <f t="shared" si="6"/>
        <v>23497.5</v>
      </c>
      <c r="T65" s="26">
        <v>111</v>
      </c>
    </row>
    <row r="66" spans="2:20" x14ac:dyDescent="0.2">
      <c r="B66" s="21">
        <v>54</v>
      </c>
      <c r="C66" s="35" t="s">
        <v>324</v>
      </c>
      <c r="D66" s="28" t="s">
        <v>85</v>
      </c>
      <c r="E66" s="27" t="s">
        <v>325</v>
      </c>
      <c r="F66" s="47" t="s">
        <v>458</v>
      </c>
      <c r="G66" s="46">
        <v>25000</v>
      </c>
      <c r="H66" s="42">
        <v>0</v>
      </c>
      <c r="I66" s="24">
        <v>25</v>
      </c>
      <c r="J66" s="24">
        <f t="shared" si="0"/>
        <v>717.5</v>
      </c>
      <c r="K66" s="24">
        <f t="shared" si="1"/>
        <v>1774.9999999999998</v>
      </c>
      <c r="L66" s="49">
        <v>275</v>
      </c>
      <c r="M66" s="25">
        <f t="shared" si="7"/>
        <v>760</v>
      </c>
      <c r="N66" s="24">
        <f t="shared" si="2"/>
        <v>1772.5000000000002</v>
      </c>
      <c r="O66" s="24"/>
      <c r="P66" s="24">
        <f t="shared" si="3"/>
        <v>5300</v>
      </c>
      <c r="Q66" s="24">
        <f t="shared" si="4"/>
        <v>1502.5</v>
      </c>
      <c r="R66" s="24">
        <f t="shared" si="5"/>
        <v>3822.5</v>
      </c>
      <c r="S66" s="24">
        <f t="shared" si="6"/>
        <v>23497.5</v>
      </c>
      <c r="T66" s="26">
        <v>111</v>
      </c>
    </row>
    <row r="67" spans="2:20" x14ac:dyDescent="0.2">
      <c r="B67" s="21">
        <v>55</v>
      </c>
      <c r="C67" s="35" t="s">
        <v>385</v>
      </c>
      <c r="D67" s="28" t="s">
        <v>85</v>
      </c>
      <c r="E67" s="27" t="s">
        <v>92</v>
      </c>
      <c r="F67" s="47" t="s">
        <v>458</v>
      </c>
      <c r="G67" s="46">
        <v>15000</v>
      </c>
      <c r="H67" s="42">
        <v>0</v>
      </c>
      <c r="I67" s="24">
        <v>25</v>
      </c>
      <c r="J67" s="24">
        <f t="shared" si="0"/>
        <v>430.5</v>
      </c>
      <c r="K67" s="24">
        <f t="shared" si="1"/>
        <v>1065</v>
      </c>
      <c r="L67" s="49">
        <v>165</v>
      </c>
      <c r="M67" s="25">
        <f t="shared" si="7"/>
        <v>456</v>
      </c>
      <c r="N67" s="24">
        <f t="shared" si="2"/>
        <v>1063.5</v>
      </c>
      <c r="O67" s="24"/>
      <c r="P67" s="24">
        <f t="shared" si="3"/>
        <v>3180</v>
      </c>
      <c r="Q67" s="24">
        <f t="shared" si="4"/>
        <v>911.5</v>
      </c>
      <c r="R67" s="24">
        <f t="shared" si="5"/>
        <v>2293.5</v>
      </c>
      <c r="S67" s="24">
        <f t="shared" si="6"/>
        <v>14088.5</v>
      </c>
      <c r="T67" s="26">
        <v>111</v>
      </c>
    </row>
    <row r="68" spans="2:20" x14ac:dyDescent="0.2">
      <c r="B68" s="21">
        <v>56</v>
      </c>
      <c r="C68" s="35" t="s">
        <v>93</v>
      </c>
      <c r="D68" s="28" t="s">
        <v>91</v>
      </c>
      <c r="E68" s="27" t="s">
        <v>477</v>
      </c>
      <c r="F68" s="47" t="s">
        <v>458</v>
      </c>
      <c r="G68" s="46">
        <v>55000</v>
      </c>
      <c r="H68" s="42">
        <v>2559.6799999999998</v>
      </c>
      <c r="I68" s="24">
        <v>25</v>
      </c>
      <c r="J68" s="24">
        <f t="shared" si="0"/>
        <v>1578.5</v>
      </c>
      <c r="K68" s="24">
        <f t="shared" si="1"/>
        <v>3904.9999999999995</v>
      </c>
      <c r="L68" s="49">
        <v>520.34</v>
      </c>
      <c r="M68" s="25">
        <f t="shared" si="7"/>
        <v>1672</v>
      </c>
      <c r="N68" s="24">
        <f t="shared" si="2"/>
        <v>3899.5000000000005</v>
      </c>
      <c r="O68" s="24"/>
      <c r="P68" s="24">
        <f t="shared" si="3"/>
        <v>11575.34</v>
      </c>
      <c r="Q68" s="24">
        <f t="shared" si="4"/>
        <v>5835.18</v>
      </c>
      <c r="R68" s="24">
        <f t="shared" si="5"/>
        <v>8324.84</v>
      </c>
      <c r="S68" s="24">
        <f t="shared" si="6"/>
        <v>49164.82</v>
      </c>
      <c r="T68" s="26">
        <v>111</v>
      </c>
    </row>
    <row r="69" spans="2:20" x14ac:dyDescent="0.2">
      <c r="B69" s="21">
        <v>57</v>
      </c>
      <c r="C69" s="35" t="s">
        <v>94</v>
      </c>
      <c r="D69" s="28" t="s">
        <v>91</v>
      </c>
      <c r="E69" s="27" t="s">
        <v>95</v>
      </c>
      <c r="F69" s="47" t="s">
        <v>447</v>
      </c>
      <c r="G69" s="46">
        <v>20000</v>
      </c>
      <c r="H69" s="42">
        <v>0</v>
      </c>
      <c r="I69" s="24">
        <v>25</v>
      </c>
      <c r="J69" s="24">
        <f t="shared" si="0"/>
        <v>574</v>
      </c>
      <c r="K69" s="24">
        <f t="shared" si="1"/>
        <v>1419.9999999999998</v>
      </c>
      <c r="L69" s="49">
        <v>220</v>
      </c>
      <c r="M69" s="25">
        <f t="shared" si="7"/>
        <v>608</v>
      </c>
      <c r="N69" s="24">
        <f t="shared" si="2"/>
        <v>1418</v>
      </c>
      <c r="O69" s="24">
        <v>1031.6199999999999</v>
      </c>
      <c r="P69" s="24">
        <f t="shared" si="3"/>
        <v>5271.62</v>
      </c>
      <c r="Q69" s="24">
        <f t="shared" si="4"/>
        <v>2238.62</v>
      </c>
      <c r="R69" s="24">
        <f t="shared" si="5"/>
        <v>3058</v>
      </c>
      <c r="S69" s="24">
        <f t="shared" si="6"/>
        <v>17761.38</v>
      </c>
      <c r="T69" s="26">
        <v>111</v>
      </c>
    </row>
    <row r="70" spans="2:20" x14ac:dyDescent="0.2">
      <c r="B70" s="21">
        <v>58</v>
      </c>
      <c r="C70" s="35" t="s">
        <v>96</v>
      </c>
      <c r="D70" s="28" t="s">
        <v>97</v>
      </c>
      <c r="E70" s="27" t="s">
        <v>482</v>
      </c>
      <c r="F70" s="47" t="s">
        <v>447</v>
      </c>
      <c r="G70" s="46">
        <v>75000</v>
      </c>
      <c r="H70" s="42">
        <v>6309.38</v>
      </c>
      <c r="I70" s="24">
        <v>25</v>
      </c>
      <c r="J70" s="24">
        <f t="shared" si="0"/>
        <v>2152.5</v>
      </c>
      <c r="K70" s="24">
        <f t="shared" si="1"/>
        <v>5324.9999999999991</v>
      </c>
      <c r="L70" s="49">
        <v>520.34</v>
      </c>
      <c r="M70" s="25">
        <f t="shared" si="7"/>
        <v>2280</v>
      </c>
      <c r="N70" s="24">
        <f t="shared" si="2"/>
        <v>5317.5</v>
      </c>
      <c r="O70" s="24"/>
      <c r="P70" s="24">
        <f t="shared" si="3"/>
        <v>15595.34</v>
      </c>
      <c r="Q70" s="24">
        <f t="shared" si="4"/>
        <v>10766.880000000001</v>
      </c>
      <c r="R70" s="24">
        <f t="shared" si="5"/>
        <v>11162.84</v>
      </c>
      <c r="S70" s="24">
        <f t="shared" si="6"/>
        <v>64233.119999999995</v>
      </c>
      <c r="T70" s="26">
        <v>111</v>
      </c>
    </row>
    <row r="71" spans="2:20" x14ac:dyDescent="0.2">
      <c r="B71" s="21">
        <v>59</v>
      </c>
      <c r="C71" s="35" t="s">
        <v>98</v>
      </c>
      <c r="D71" s="28" t="s">
        <v>97</v>
      </c>
      <c r="E71" s="27" t="s">
        <v>99</v>
      </c>
      <c r="F71" s="47" t="s">
        <v>459</v>
      </c>
      <c r="G71" s="46">
        <v>33500</v>
      </c>
      <c r="H71" s="42">
        <v>0</v>
      </c>
      <c r="I71" s="24">
        <v>25</v>
      </c>
      <c r="J71" s="24">
        <f t="shared" si="0"/>
        <v>961.45</v>
      </c>
      <c r="K71" s="24">
        <f t="shared" si="1"/>
        <v>2378.5</v>
      </c>
      <c r="L71" s="49">
        <v>368.5</v>
      </c>
      <c r="M71" s="25">
        <f t="shared" si="7"/>
        <v>1018.4</v>
      </c>
      <c r="N71" s="24">
        <f t="shared" si="2"/>
        <v>2375.15</v>
      </c>
      <c r="O71" s="24"/>
      <c r="P71" s="24">
        <f t="shared" si="3"/>
        <v>7102</v>
      </c>
      <c r="Q71" s="24">
        <f t="shared" si="4"/>
        <v>2004.85</v>
      </c>
      <c r="R71" s="24">
        <f t="shared" si="5"/>
        <v>5122.1499999999996</v>
      </c>
      <c r="S71" s="24">
        <f t="shared" si="6"/>
        <v>31495.15</v>
      </c>
      <c r="T71" s="26">
        <v>111</v>
      </c>
    </row>
    <row r="72" spans="2:20" x14ac:dyDescent="0.2">
      <c r="B72" s="21">
        <v>60</v>
      </c>
      <c r="C72" s="35" t="s">
        <v>100</v>
      </c>
      <c r="D72" s="28" t="s">
        <v>97</v>
      </c>
      <c r="E72" s="27" t="s">
        <v>429</v>
      </c>
      <c r="F72" s="47" t="s">
        <v>447</v>
      </c>
      <c r="G72" s="46">
        <v>33500</v>
      </c>
      <c r="H72" s="42">
        <v>0</v>
      </c>
      <c r="I72" s="24">
        <v>25</v>
      </c>
      <c r="J72" s="24">
        <f t="shared" si="0"/>
        <v>961.45</v>
      </c>
      <c r="K72" s="24">
        <f t="shared" si="1"/>
        <v>2378.5</v>
      </c>
      <c r="L72" s="49">
        <v>368.5</v>
      </c>
      <c r="M72" s="25">
        <f t="shared" si="7"/>
        <v>1018.4</v>
      </c>
      <c r="N72" s="24">
        <f t="shared" si="2"/>
        <v>2375.15</v>
      </c>
      <c r="O72" s="24"/>
      <c r="P72" s="24">
        <f t="shared" si="3"/>
        <v>7102</v>
      </c>
      <c r="Q72" s="24">
        <f t="shared" si="4"/>
        <v>2004.85</v>
      </c>
      <c r="R72" s="24">
        <f t="shared" si="5"/>
        <v>5122.1499999999996</v>
      </c>
      <c r="S72" s="24">
        <f t="shared" si="6"/>
        <v>31495.15</v>
      </c>
      <c r="T72" s="26">
        <v>111</v>
      </c>
    </row>
    <row r="73" spans="2:20" x14ac:dyDescent="0.2">
      <c r="B73" s="21">
        <v>61</v>
      </c>
      <c r="C73" s="35" t="s">
        <v>380</v>
      </c>
      <c r="D73" s="28" t="s">
        <v>97</v>
      </c>
      <c r="E73" s="27" t="s">
        <v>135</v>
      </c>
      <c r="F73" s="47" t="s">
        <v>447</v>
      </c>
      <c r="G73" s="46">
        <v>10000</v>
      </c>
      <c r="H73" s="42">
        <v>0</v>
      </c>
      <c r="I73" s="24">
        <v>25</v>
      </c>
      <c r="J73" s="24">
        <f t="shared" ref="J73:J144" si="32">(G73*2.87%)</f>
        <v>287</v>
      </c>
      <c r="K73" s="24">
        <f t="shared" ref="K73:K152" si="33">(G73*7.1%)</f>
        <v>709.99999999999989</v>
      </c>
      <c r="L73" s="49">
        <v>110</v>
      </c>
      <c r="M73" s="25">
        <f t="shared" si="7"/>
        <v>304</v>
      </c>
      <c r="N73" s="24">
        <f t="shared" ref="N73:N141" si="34">(G73*7.09%)</f>
        <v>709</v>
      </c>
      <c r="O73" s="24"/>
      <c r="P73" s="24">
        <f t="shared" ref="P73:P143" si="35">SUM(J73+K73+L73+M73+N73+O73)</f>
        <v>2120</v>
      </c>
      <c r="Q73" s="24">
        <f t="shared" ref="Q73:Q143" si="36">SUM(H73+I73+J73+M73+O73)</f>
        <v>616</v>
      </c>
      <c r="R73" s="24">
        <f t="shared" ref="R73:R143" si="37">SUM(K73+L73+N73)</f>
        <v>1529</v>
      </c>
      <c r="S73" s="24">
        <f t="shared" ref="S73:S143" si="38">SUM(G73-Q73)</f>
        <v>9384</v>
      </c>
      <c r="T73" s="26">
        <v>111</v>
      </c>
    </row>
    <row r="74" spans="2:20" x14ac:dyDescent="0.2">
      <c r="B74" s="21">
        <v>62</v>
      </c>
      <c r="C74" s="35" t="s">
        <v>329</v>
      </c>
      <c r="D74" s="28" t="s">
        <v>97</v>
      </c>
      <c r="E74" s="27" t="s">
        <v>420</v>
      </c>
      <c r="F74" s="47" t="s">
        <v>447</v>
      </c>
      <c r="G74" s="46">
        <v>35000</v>
      </c>
      <c r="H74" s="42">
        <v>0</v>
      </c>
      <c r="I74" s="24">
        <v>25</v>
      </c>
      <c r="J74" s="24">
        <f t="shared" si="32"/>
        <v>1004.5</v>
      </c>
      <c r="K74" s="24">
        <f t="shared" si="33"/>
        <v>2485</v>
      </c>
      <c r="L74" s="49">
        <v>385</v>
      </c>
      <c r="M74" s="25">
        <f t="shared" ref="M74:M145" si="39">(G74*3.04%)</f>
        <v>1064</v>
      </c>
      <c r="N74" s="24">
        <f t="shared" si="34"/>
        <v>2481.5</v>
      </c>
      <c r="O74" s="24"/>
      <c r="P74" s="24">
        <f t="shared" si="35"/>
        <v>7420</v>
      </c>
      <c r="Q74" s="24">
        <f t="shared" si="36"/>
        <v>2093.5</v>
      </c>
      <c r="R74" s="24">
        <f t="shared" si="37"/>
        <v>5351.5</v>
      </c>
      <c r="S74" s="24">
        <f t="shared" si="38"/>
        <v>32906.5</v>
      </c>
      <c r="T74" s="26">
        <v>111</v>
      </c>
    </row>
    <row r="75" spans="2:20" x14ac:dyDescent="0.2">
      <c r="B75" s="21">
        <v>63</v>
      </c>
      <c r="C75" s="35" t="s">
        <v>428</v>
      </c>
      <c r="D75" s="28" t="s">
        <v>97</v>
      </c>
      <c r="E75" s="27" t="s">
        <v>429</v>
      </c>
      <c r="F75" s="47" t="s">
        <v>447</v>
      </c>
      <c r="G75" s="46">
        <v>25000</v>
      </c>
      <c r="H75" s="42">
        <v>0</v>
      </c>
      <c r="I75" s="24">
        <v>25</v>
      </c>
      <c r="J75" s="24">
        <f t="shared" si="32"/>
        <v>717.5</v>
      </c>
      <c r="K75" s="24">
        <f t="shared" si="33"/>
        <v>1774.9999999999998</v>
      </c>
      <c r="L75" s="49">
        <v>275</v>
      </c>
      <c r="M75" s="25">
        <f t="shared" si="39"/>
        <v>760</v>
      </c>
      <c r="N75" s="24">
        <f t="shared" si="34"/>
        <v>1772.5000000000002</v>
      </c>
      <c r="O75" s="24"/>
      <c r="P75" s="24">
        <f t="shared" si="35"/>
        <v>5300</v>
      </c>
      <c r="Q75" s="24">
        <f t="shared" si="36"/>
        <v>1502.5</v>
      </c>
      <c r="R75" s="24">
        <f t="shared" si="37"/>
        <v>3822.5</v>
      </c>
      <c r="S75" s="24">
        <f t="shared" si="38"/>
        <v>23497.5</v>
      </c>
      <c r="T75" s="26">
        <v>111</v>
      </c>
    </row>
    <row r="76" spans="2:20" s="16" customFormat="1" x14ac:dyDescent="0.2">
      <c r="B76" s="21">
        <v>64</v>
      </c>
      <c r="C76" s="35" t="s">
        <v>55</v>
      </c>
      <c r="D76" s="28" t="s">
        <v>97</v>
      </c>
      <c r="E76" s="27" t="s">
        <v>467</v>
      </c>
      <c r="F76" s="47" t="s">
        <v>459</v>
      </c>
      <c r="G76" s="46">
        <v>46000</v>
      </c>
      <c r="H76" s="42">
        <v>1289.46</v>
      </c>
      <c r="I76" s="24">
        <v>25</v>
      </c>
      <c r="J76" s="24">
        <f t="shared" si="32"/>
        <v>1320.2</v>
      </c>
      <c r="K76" s="24">
        <f t="shared" si="33"/>
        <v>3265.9999999999995</v>
      </c>
      <c r="L76" s="49">
        <v>506</v>
      </c>
      <c r="M76" s="25">
        <f t="shared" si="39"/>
        <v>1398.4</v>
      </c>
      <c r="N76" s="24">
        <f t="shared" si="34"/>
        <v>3261.4</v>
      </c>
      <c r="O76" s="24"/>
      <c r="P76" s="24">
        <f t="shared" si="35"/>
        <v>9752</v>
      </c>
      <c r="Q76" s="24">
        <f t="shared" si="36"/>
        <v>4033.06</v>
      </c>
      <c r="R76" s="24">
        <f t="shared" si="37"/>
        <v>7033.4</v>
      </c>
      <c r="S76" s="24">
        <f t="shared" si="38"/>
        <v>41966.94</v>
      </c>
      <c r="T76" s="26">
        <v>111</v>
      </c>
    </row>
    <row r="77" spans="2:20" x14ac:dyDescent="0.2">
      <c r="B77" s="21">
        <v>65</v>
      </c>
      <c r="C77" s="35" t="s">
        <v>338</v>
      </c>
      <c r="D77" s="28" t="s">
        <v>102</v>
      </c>
      <c r="E77" s="27" t="s">
        <v>498</v>
      </c>
      <c r="F77" s="47" t="s">
        <v>447</v>
      </c>
      <c r="G77" s="46">
        <v>75000</v>
      </c>
      <c r="H77" s="42">
        <v>6309.38</v>
      </c>
      <c r="I77" s="24">
        <v>25</v>
      </c>
      <c r="J77" s="24">
        <f t="shared" si="32"/>
        <v>2152.5</v>
      </c>
      <c r="K77" s="24">
        <f t="shared" si="33"/>
        <v>5324.9999999999991</v>
      </c>
      <c r="L77" s="49">
        <v>520.34</v>
      </c>
      <c r="M77" s="25">
        <f t="shared" si="39"/>
        <v>2280</v>
      </c>
      <c r="N77" s="24">
        <f t="shared" si="34"/>
        <v>5317.5</v>
      </c>
      <c r="O77" s="24"/>
      <c r="P77" s="24">
        <f t="shared" si="35"/>
        <v>15595.34</v>
      </c>
      <c r="Q77" s="24">
        <f t="shared" si="36"/>
        <v>10766.880000000001</v>
      </c>
      <c r="R77" s="24">
        <f t="shared" si="37"/>
        <v>11162.84</v>
      </c>
      <c r="S77" s="24">
        <f t="shared" si="38"/>
        <v>64233.119999999995</v>
      </c>
      <c r="T77" s="26">
        <v>111</v>
      </c>
    </row>
    <row r="78" spans="2:20" x14ac:dyDescent="0.2">
      <c r="B78" s="21">
        <v>66</v>
      </c>
      <c r="C78" s="35" t="s">
        <v>103</v>
      </c>
      <c r="D78" s="28" t="s">
        <v>102</v>
      </c>
      <c r="E78" s="27" t="s">
        <v>499</v>
      </c>
      <c r="F78" s="47" t="s">
        <v>459</v>
      </c>
      <c r="G78" s="46">
        <v>49600</v>
      </c>
      <c r="H78" s="42">
        <v>1642.8</v>
      </c>
      <c r="I78" s="24">
        <v>25</v>
      </c>
      <c r="J78" s="24">
        <f t="shared" si="32"/>
        <v>1423.52</v>
      </c>
      <c r="K78" s="24">
        <f t="shared" si="33"/>
        <v>3521.6</v>
      </c>
      <c r="L78" s="49">
        <v>520.34</v>
      </c>
      <c r="M78" s="25">
        <f t="shared" si="39"/>
        <v>1507.84</v>
      </c>
      <c r="N78" s="24">
        <f t="shared" si="34"/>
        <v>3516.6400000000003</v>
      </c>
      <c r="O78" s="24">
        <v>1031.6199999999999</v>
      </c>
      <c r="P78" s="24">
        <f t="shared" si="35"/>
        <v>11521.560000000001</v>
      </c>
      <c r="Q78" s="24">
        <f t="shared" si="36"/>
        <v>5630.78</v>
      </c>
      <c r="R78" s="24">
        <f t="shared" si="37"/>
        <v>7558.58</v>
      </c>
      <c r="S78" s="24">
        <f t="shared" si="38"/>
        <v>43969.22</v>
      </c>
      <c r="T78" s="26">
        <v>111</v>
      </c>
    </row>
    <row r="79" spans="2:20" x14ac:dyDescent="0.2">
      <c r="B79" s="21">
        <v>67</v>
      </c>
      <c r="C79" s="35" t="s">
        <v>104</v>
      </c>
      <c r="D79" s="28" t="s">
        <v>102</v>
      </c>
      <c r="E79" s="27" t="s">
        <v>105</v>
      </c>
      <c r="F79" s="47" t="s">
        <v>457</v>
      </c>
      <c r="G79" s="46">
        <v>0</v>
      </c>
      <c r="H79" s="42">
        <v>0</v>
      </c>
      <c r="I79" s="24">
        <v>0</v>
      </c>
      <c r="J79" s="24">
        <f t="shared" si="32"/>
        <v>0</v>
      </c>
      <c r="K79" s="24">
        <f t="shared" si="33"/>
        <v>0</v>
      </c>
      <c r="L79" s="49">
        <v>0</v>
      </c>
      <c r="M79" s="25">
        <f t="shared" si="39"/>
        <v>0</v>
      </c>
      <c r="N79" s="24">
        <f t="shared" si="34"/>
        <v>0</v>
      </c>
      <c r="O79" s="24"/>
      <c r="P79" s="24">
        <f t="shared" si="35"/>
        <v>0</v>
      </c>
      <c r="Q79" s="24">
        <f t="shared" si="36"/>
        <v>0</v>
      </c>
      <c r="R79" s="24">
        <f t="shared" si="37"/>
        <v>0</v>
      </c>
      <c r="S79" s="24">
        <f t="shared" si="38"/>
        <v>0</v>
      </c>
      <c r="T79" s="26">
        <v>111</v>
      </c>
    </row>
    <row r="80" spans="2:20" s="16" customFormat="1" x14ac:dyDescent="0.2">
      <c r="B80" s="21">
        <v>68</v>
      </c>
      <c r="C80" s="35" t="s">
        <v>431</v>
      </c>
      <c r="D80" s="28" t="s">
        <v>102</v>
      </c>
      <c r="E80" s="27" t="s">
        <v>409</v>
      </c>
      <c r="F80" s="47" t="s">
        <v>447</v>
      </c>
      <c r="G80" s="46">
        <v>24000</v>
      </c>
      <c r="H80" s="42">
        <v>0</v>
      </c>
      <c r="I80" s="24">
        <v>25</v>
      </c>
      <c r="J80" s="24">
        <f t="shared" ref="J80:J81" si="40">(G80*2.87%)</f>
        <v>688.8</v>
      </c>
      <c r="K80" s="24">
        <f t="shared" ref="K80:K81" si="41">(G80*7.1%)</f>
        <v>1703.9999999999998</v>
      </c>
      <c r="L80" s="49">
        <v>264</v>
      </c>
      <c r="M80" s="25">
        <f t="shared" ref="M80:M81" si="42">(G80*3.04%)</f>
        <v>729.6</v>
      </c>
      <c r="N80" s="24">
        <f t="shared" ref="N80:N81" si="43">(G80*7.09%)</f>
        <v>1701.6000000000001</v>
      </c>
      <c r="O80" s="24"/>
      <c r="P80" s="24">
        <f t="shared" ref="P80:P81" si="44">SUM(J80+K80+L80+M80+N80+O80)</f>
        <v>5088</v>
      </c>
      <c r="Q80" s="24">
        <f t="shared" ref="Q80:Q81" si="45">SUM(H80+I80+J80+M80+O80)</f>
        <v>1443.4</v>
      </c>
      <c r="R80" s="24">
        <f t="shared" ref="R80:R81" si="46">SUM(K80+L80+N80)</f>
        <v>3669.6</v>
      </c>
      <c r="S80" s="24">
        <f t="shared" ref="S80:S81" si="47">SUM(G80-Q80)</f>
        <v>22556.6</v>
      </c>
      <c r="T80" s="26">
        <v>111</v>
      </c>
    </row>
    <row r="81" spans="2:20" s="16" customFormat="1" x14ac:dyDescent="0.2">
      <c r="B81" s="21">
        <v>69</v>
      </c>
      <c r="C81" s="35" t="s">
        <v>51</v>
      </c>
      <c r="D81" s="28" t="s">
        <v>102</v>
      </c>
      <c r="E81" s="27" t="s">
        <v>471</v>
      </c>
      <c r="F81" s="47" t="s">
        <v>447</v>
      </c>
      <c r="G81" s="46">
        <v>30000</v>
      </c>
      <c r="H81" s="42">
        <v>0</v>
      </c>
      <c r="I81" s="24">
        <v>25</v>
      </c>
      <c r="J81" s="24">
        <f t="shared" si="40"/>
        <v>861</v>
      </c>
      <c r="K81" s="24">
        <f t="shared" si="41"/>
        <v>2130</v>
      </c>
      <c r="L81" s="49">
        <v>330</v>
      </c>
      <c r="M81" s="25">
        <f t="shared" si="42"/>
        <v>912</v>
      </c>
      <c r="N81" s="24">
        <f t="shared" si="43"/>
        <v>2127</v>
      </c>
      <c r="O81" s="24"/>
      <c r="P81" s="24">
        <f t="shared" si="44"/>
        <v>6360</v>
      </c>
      <c r="Q81" s="24">
        <f t="shared" si="45"/>
        <v>1798</v>
      </c>
      <c r="R81" s="24">
        <f t="shared" si="46"/>
        <v>4587</v>
      </c>
      <c r="S81" s="24">
        <f t="shared" si="47"/>
        <v>28202</v>
      </c>
      <c r="T81" s="26">
        <v>111</v>
      </c>
    </row>
    <row r="82" spans="2:20" x14ac:dyDescent="0.2">
      <c r="B82" s="21">
        <v>70</v>
      </c>
      <c r="C82" s="38" t="s">
        <v>106</v>
      </c>
      <c r="D82" s="20" t="s">
        <v>107</v>
      </c>
      <c r="E82" s="39" t="s">
        <v>108</v>
      </c>
      <c r="F82" s="47" t="s">
        <v>459</v>
      </c>
      <c r="G82" s="46">
        <v>80000</v>
      </c>
      <c r="H82" s="42">
        <v>7400.87</v>
      </c>
      <c r="I82" s="24">
        <v>25</v>
      </c>
      <c r="J82" s="24">
        <f t="shared" si="32"/>
        <v>2296</v>
      </c>
      <c r="K82" s="24">
        <f t="shared" si="33"/>
        <v>5679.9999999999991</v>
      </c>
      <c r="L82" s="49">
        <v>520.34</v>
      </c>
      <c r="M82" s="25">
        <f t="shared" si="39"/>
        <v>2432</v>
      </c>
      <c r="N82" s="24">
        <f t="shared" si="34"/>
        <v>5672</v>
      </c>
      <c r="O82" s="24"/>
      <c r="P82" s="24">
        <f t="shared" si="35"/>
        <v>16600.339999999997</v>
      </c>
      <c r="Q82" s="24">
        <f t="shared" si="36"/>
        <v>12153.869999999999</v>
      </c>
      <c r="R82" s="24">
        <f t="shared" si="37"/>
        <v>11872.34</v>
      </c>
      <c r="S82" s="24">
        <f t="shared" si="38"/>
        <v>67846.13</v>
      </c>
      <c r="T82" s="26">
        <v>111</v>
      </c>
    </row>
    <row r="83" spans="2:20" x14ac:dyDescent="0.2">
      <c r="B83" s="21">
        <v>71</v>
      </c>
      <c r="C83" s="38" t="s">
        <v>143</v>
      </c>
      <c r="D83" s="20" t="s">
        <v>107</v>
      </c>
      <c r="E83" s="27" t="s">
        <v>110</v>
      </c>
      <c r="F83" s="48" t="s">
        <v>455</v>
      </c>
      <c r="G83" s="46">
        <v>26739.439999999999</v>
      </c>
      <c r="H83" s="42">
        <v>0</v>
      </c>
      <c r="I83" s="24">
        <v>25</v>
      </c>
      <c r="J83" s="24">
        <f t="shared" si="32"/>
        <v>767.42192799999998</v>
      </c>
      <c r="K83" s="24">
        <f t="shared" si="33"/>
        <v>1898.5002399999998</v>
      </c>
      <c r="L83" s="49">
        <v>294.13</v>
      </c>
      <c r="M83" s="25">
        <f t="shared" si="39"/>
        <v>812.87897599999997</v>
      </c>
      <c r="N83" s="24">
        <f t="shared" si="34"/>
        <v>1895.826296</v>
      </c>
      <c r="O83" s="24"/>
      <c r="P83" s="24">
        <f t="shared" si="35"/>
        <v>5668.7574400000003</v>
      </c>
      <c r="Q83" s="24">
        <f t="shared" si="36"/>
        <v>1605.3009039999999</v>
      </c>
      <c r="R83" s="24">
        <f t="shared" si="37"/>
        <v>4088.4565359999997</v>
      </c>
      <c r="S83" s="24">
        <f t="shared" si="38"/>
        <v>25134.139095999999</v>
      </c>
      <c r="T83" s="26">
        <v>111</v>
      </c>
    </row>
    <row r="84" spans="2:20" x14ac:dyDescent="0.2">
      <c r="B84" s="21">
        <v>72</v>
      </c>
      <c r="C84" s="38" t="s">
        <v>251</v>
      </c>
      <c r="D84" s="20" t="s">
        <v>107</v>
      </c>
      <c r="E84" s="39" t="s">
        <v>27</v>
      </c>
      <c r="F84" s="47" t="s">
        <v>458</v>
      </c>
      <c r="G84" s="46">
        <v>23000</v>
      </c>
      <c r="H84" s="42">
        <v>0</v>
      </c>
      <c r="I84" s="24">
        <v>25</v>
      </c>
      <c r="J84" s="24">
        <f t="shared" si="32"/>
        <v>660.1</v>
      </c>
      <c r="K84" s="24">
        <f t="shared" si="33"/>
        <v>1632.9999999999998</v>
      </c>
      <c r="L84" s="49">
        <v>253</v>
      </c>
      <c r="M84" s="25">
        <f t="shared" si="39"/>
        <v>699.2</v>
      </c>
      <c r="N84" s="24">
        <f t="shared" si="34"/>
        <v>1630.7</v>
      </c>
      <c r="O84" s="24"/>
      <c r="P84" s="24">
        <f t="shared" si="35"/>
        <v>4876</v>
      </c>
      <c r="Q84" s="24">
        <f t="shared" si="36"/>
        <v>1384.3000000000002</v>
      </c>
      <c r="R84" s="24">
        <f t="shared" si="37"/>
        <v>3516.7</v>
      </c>
      <c r="S84" s="24">
        <f t="shared" si="38"/>
        <v>21615.7</v>
      </c>
      <c r="T84" s="26">
        <v>111</v>
      </c>
    </row>
    <row r="85" spans="2:20" x14ac:dyDescent="0.2">
      <c r="B85" s="21">
        <v>73</v>
      </c>
      <c r="C85" s="35" t="s">
        <v>311</v>
      </c>
      <c r="D85" s="28" t="s">
        <v>107</v>
      </c>
      <c r="E85" s="27" t="s">
        <v>110</v>
      </c>
      <c r="F85" s="47" t="s">
        <v>458</v>
      </c>
      <c r="G85" s="46">
        <v>17273</v>
      </c>
      <c r="H85" s="42">
        <v>0</v>
      </c>
      <c r="I85" s="24">
        <v>25</v>
      </c>
      <c r="J85" s="24">
        <f t="shared" si="32"/>
        <v>495.73509999999999</v>
      </c>
      <c r="K85" s="24">
        <f t="shared" si="33"/>
        <v>1226.3829999999998</v>
      </c>
      <c r="L85" s="49">
        <v>190</v>
      </c>
      <c r="M85" s="25">
        <f t="shared" si="39"/>
        <v>525.0992</v>
      </c>
      <c r="N85" s="24">
        <f t="shared" si="34"/>
        <v>1224.6557</v>
      </c>
      <c r="O85" s="24"/>
      <c r="P85" s="24">
        <f t="shared" si="35"/>
        <v>3661.8729999999996</v>
      </c>
      <c r="Q85" s="24">
        <f t="shared" si="36"/>
        <v>1045.8343</v>
      </c>
      <c r="R85" s="24">
        <f t="shared" si="37"/>
        <v>2641.0387000000001</v>
      </c>
      <c r="S85" s="24">
        <f t="shared" si="38"/>
        <v>16227.1657</v>
      </c>
      <c r="T85" s="26">
        <v>111</v>
      </c>
    </row>
    <row r="86" spans="2:20" x14ac:dyDescent="0.2">
      <c r="B86" s="21">
        <v>74</v>
      </c>
      <c r="C86" s="38" t="s">
        <v>111</v>
      </c>
      <c r="D86" s="20" t="s">
        <v>112</v>
      </c>
      <c r="E86" s="39" t="s">
        <v>486</v>
      </c>
      <c r="F86" s="47" t="s">
        <v>459</v>
      </c>
      <c r="G86" s="46">
        <v>60000</v>
      </c>
      <c r="H86" s="42">
        <v>3280.35</v>
      </c>
      <c r="I86" s="24">
        <v>25</v>
      </c>
      <c r="J86" s="24">
        <f t="shared" si="32"/>
        <v>1722</v>
      </c>
      <c r="K86" s="24">
        <f t="shared" si="33"/>
        <v>4260</v>
      </c>
      <c r="L86" s="49">
        <v>520.34</v>
      </c>
      <c r="M86" s="25">
        <f t="shared" si="39"/>
        <v>1824</v>
      </c>
      <c r="N86" s="24">
        <f t="shared" si="34"/>
        <v>4254</v>
      </c>
      <c r="O86" s="24">
        <v>1031.6199999999999</v>
      </c>
      <c r="P86" s="24">
        <f t="shared" si="35"/>
        <v>13611.96</v>
      </c>
      <c r="Q86" s="24">
        <f t="shared" si="36"/>
        <v>7882.97</v>
      </c>
      <c r="R86" s="24">
        <f t="shared" si="37"/>
        <v>9034.34</v>
      </c>
      <c r="S86" s="24">
        <f t="shared" si="38"/>
        <v>52117.03</v>
      </c>
      <c r="T86" s="26">
        <v>111</v>
      </c>
    </row>
    <row r="87" spans="2:20" x14ac:dyDescent="0.2">
      <c r="B87" s="21">
        <v>75</v>
      </c>
      <c r="C87" s="38" t="s">
        <v>113</v>
      </c>
      <c r="D87" s="20" t="s">
        <v>112</v>
      </c>
      <c r="E87" s="39" t="s">
        <v>114</v>
      </c>
      <c r="F87" s="47" t="s">
        <v>459</v>
      </c>
      <c r="G87" s="46">
        <v>35000</v>
      </c>
      <c r="H87" s="42">
        <v>0</v>
      </c>
      <c r="I87" s="24">
        <v>25</v>
      </c>
      <c r="J87" s="24">
        <f t="shared" si="32"/>
        <v>1004.5</v>
      </c>
      <c r="K87" s="24">
        <f t="shared" si="33"/>
        <v>2485</v>
      </c>
      <c r="L87" s="49">
        <v>385</v>
      </c>
      <c r="M87" s="25">
        <f t="shared" si="39"/>
        <v>1064</v>
      </c>
      <c r="N87" s="24">
        <f t="shared" si="34"/>
        <v>2481.5</v>
      </c>
      <c r="O87" s="24"/>
      <c r="P87" s="24">
        <f t="shared" si="35"/>
        <v>7420</v>
      </c>
      <c r="Q87" s="24">
        <f t="shared" si="36"/>
        <v>2093.5</v>
      </c>
      <c r="R87" s="24">
        <f t="shared" si="37"/>
        <v>5351.5</v>
      </c>
      <c r="S87" s="24">
        <f t="shared" si="38"/>
        <v>32906.5</v>
      </c>
      <c r="T87" s="26">
        <v>111</v>
      </c>
    </row>
    <row r="88" spans="2:20" x14ac:dyDescent="0.2">
      <c r="B88" s="21">
        <v>76</v>
      </c>
      <c r="C88" s="38" t="s">
        <v>250</v>
      </c>
      <c r="D88" s="20" t="s">
        <v>112</v>
      </c>
      <c r="E88" s="27" t="s">
        <v>110</v>
      </c>
      <c r="F88" s="47" t="s">
        <v>459</v>
      </c>
      <c r="G88" s="46">
        <v>32000</v>
      </c>
      <c r="H88" s="42">
        <v>0</v>
      </c>
      <c r="I88" s="24">
        <v>25</v>
      </c>
      <c r="J88" s="24">
        <f t="shared" si="32"/>
        <v>918.4</v>
      </c>
      <c r="K88" s="24">
        <f t="shared" si="33"/>
        <v>2272</v>
      </c>
      <c r="L88" s="49">
        <v>352</v>
      </c>
      <c r="M88" s="25">
        <f t="shared" si="39"/>
        <v>972.8</v>
      </c>
      <c r="N88" s="24">
        <f t="shared" si="34"/>
        <v>2268.8000000000002</v>
      </c>
      <c r="O88" s="24"/>
      <c r="P88" s="24">
        <f t="shared" si="35"/>
        <v>6784</v>
      </c>
      <c r="Q88" s="24">
        <f t="shared" si="36"/>
        <v>1916.1999999999998</v>
      </c>
      <c r="R88" s="24">
        <f t="shared" si="37"/>
        <v>4892.8</v>
      </c>
      <c r="S88" s="24">
        <f t="shared" si="38"/>
        <v>30083.8</v>
      </c>
      <c r="T88" s="26">
        <v>111</v>
      </c>
    </row>
    <row r="89" spans="2:20" x14ac:dyDescent="0.2">
      <c r="B89" s="21">
        <v>77</v>
      </c>
      <c r="C89" s="38" t="s">
        <v>117</v>
      </c>
      <c r="D89" s="20" t="s">
        <v>112</v>
      </c>
      <c r="E89" s="39" t="s">
        <v>110</v>
      </c>
      <c r="F89" s="47" t="s">
        <v>458</v>
      </c>
      <c r="G89" s="46">
        <v>26000</v>
      </c>
      <c r="H89" s="42">
        <v>0</v>
      </c>
      <c r="I89" s="24">
        <v>25</v>
      </c>
      <c r="J89" s="24">
        <f t="shared" si="32"/>
        <v>746.2</v>
      </c>
      <c r="K89" s="24">
        <f t="shared" si="33"/>
        <v>1845.9999999999998</v>
      </c>
      <c r="L89" s="49">
        <v>286</v>
      </c>
      <c r="M89" s="25">
        <f t="shared" si="39"/>
        <v>790.4</v>
      </c>
      <c r="N89" s="24">
        <f t="shared" si="34"/>
        <v>1843.4</v>
      </c>
      <c r="O89" s="24"/>
      <c r="P89" s="24">
        <f t="shared" si="35"/>
        <v>5512</v>
      </c>
      <c r="Q89" s="24">
        <f t="shared" si="36"/>
        <v>1561.6</v>
      </c>
      <c r="R89" s="24">
        <f t="shared" si="37"/>
        <v>3975.4</v>
      </c>
      <c r="S89" s="24">
        <f t="shared" si="38"/>
        <v>24438.400000000001</v>
      </c>
      <c r="T89" s="26">
        <v>111</v>
      </c>
    </row>
    <row r="90" spans="2:20" x14ac:dyDescent="0.2">
      <c r="B90" s="21">
        <v>78</v>
      </c>
      <c r="C90" s="38" t="s">
        <v>121</v>
      </c>
      <c r="D90" s="20" t="s">
        <v>112</v>
      </c>
      <c r="E90" s="39" t="s">
        <v>42</v>
      </c>
      <c r="F90" s="47" t="s">
        <v>458</v>
      </c>
      <c r="G90" s="46">
        <v>24000</v>
      </c>
      <c r="H90" s="42">
        <v>0</v>
      </c>
      <c r="I90" s="24">
        <v>25</v>
      </c>
      <c r="J90" s="24">
        <f t="shared" si="32"/>
        <v>688.8</v>
      </c>
      <c r="K90" s="24">
        <f t="shared" si="33"/>
        <v>1703.9999999999998</v>
      </c>
      <c r="L90" s="49">
        <v>264</v>
      </c>
      <c r="M90" s="25">
        <f t="shared" si="39"/>
        <v>729.6</v>
      </c>
      <c r="N90" s="24">
        <f t="shared" si="34"/>
        <v>1701.6000000000001</v>
      </c>
      <c r="O90" s="24"/>
      <c r="P90" s="24">
        <f t="shared" si="35"/>
        <v>5088</v>
      </c>
      <c r="Q90" s="24">
        <f t="shared" si="36"/>
        <v>1443.4</v>
      </c>
      <c r="R90" s="24">
        <f t="shared" si="37"/>
        <v>3669.6</v>
      </c>
      <c r="S90" s="24">
        <f t="shared" si="38"/>
        <v>22556.6</v>
      </c>
      <c r="T90" s="26">
        <v>111</v>
      </c>
    </row>
    <row r="91" spans="2:20" x14ac:dyDescent="0.2">
      <c r="B91" s="21">
        <v>79</v>
      </c>
      <c r="C91" s="38" t="s">
        <v>115</v>
      </c>
      <c r="D91" s="20" t="s">
        <v>112</v>
      </c>
      <c r="E91" s="39" t="s">
        <v>116</v>
      </c>
      <c r="F91" s="47" t="s">
        <v>458</v>
      </c>
      <c r="G91" s="46">
        <v>25000</v>
      </c>
      <c r="H91" s="42">
        <v>0</v>
      </c>
      <c r="I91" s="24">
        <v>25</v>
      </c>
      <c r="J91" s="24">
        <f t="shared" si="32"/>
        <v>717.5</v>
      </c>
      <c r="K91" s="24">
        <f t="shared" si="33"/>
        <v>1774.9999999999998</v>
      </c>
      <c r="L91" s="49">
        <v>275</v>
      </c>
      <c r="M91" s="25">
        <f t="shared" si="39"/>
        <v>760</v>
      </c>
      <c r="N91" s="24">
        <f t="shared" si="34"/>
        <v>1772.5000000000002</v>
      </c>
      <c r="O91" s="24"/>
      <c r="P91" s="24">
        <f t="shared" si="35"/>
        <v>5300</v>
      </c>
      <c r="Q91" s="24">
        <f t="shared" si="36"/>
        <v>1502.5</v>
      </c>
      <c r="R91" s="24">
        <f t="shared" si="37"/>
        <v>3822.5</v>
      </c>
      <c r="S91" s="24">
        <f t="shared" si="38"/>
        <v>23497.5</v>
      </c>
      <c r="T91" s="26">
        <v>111</v>
      </c>
    </row>
    <row r="92" spans="2:20" x14ac:dyDescent="0.2">
      <c r="B92" s="21">
        <v>80</v>
      </c>
      <c r="C92" s="38" t="s">
        <v>118</v>
      </c>
      <c r="D92" s="20" t="s">
        <v>112</v>
      </c>
      <c r="E92" s="39" t="s">
        <v>110</v>
      </c>
      <c r="F92" s="47" t="s">
        <v>459</v>
      </c>
      <c r="G92" s="46">
        <v>25000</v>
      </c>
      <c r="H92" s="42">
        <v>0</v>
      </c>
      <c r="I92" s="24">
        <v>25</v>
      </c>
      <c r="J92" s="24">
        <f>(G92*2.87%)</f>
        <v>717.5</v>
      </c>
      <c r="K92" s="24">
        <f>(G92*7.1%)</f>
        <v>1774.9999999999998</v>
      </c>
      <c r="L92" s="49">
        <v>275</v>
      </c>
      <c r="M92" s="25">
        <f>(G92*3.04%)</f>
        <v>760</v>
      </c>
      <c r="N92" s="24">
        <f>(G92*7.09%)</f>
        <v>1772.5000000000002</v>
      </c>
      <c r="O92" s="24"/>
      <c r="P92" s="24">
        <f>SUM(J92+K92+L92+M92+N92+O92)</f>
        <v>5300</v>
      </c>
      <c r="Q92" s="24">
        <f>SUM(H92+I92+J92+M92+O92)</f>
        <v>1502.5</v>
      </c>
      <c r="R92" s="24">
        <f>SUM(K92+L92+N92)</f>
        <v>3822.5</v>
      </c>
      <c r="S92" s="24">
        <f>SUM(G92-Q92)</f>
        <v>23497.5</v>
      </c>
      <c r="T92" s="26">
        <v>111</v>
      </c>
    </row>
    <row r="93" spans="2:20" x14ac:dyDescent="0.2">
      <c r="B93" s="21">
        <v>81</v>
      </c>
      <c r="C93" s="38" t="s">
        <v>344</v>
      </c>
      <c r="D93" s="20" t="s">
        <v>112</v>
      </c>
      <c r="E93" s="39" t="s">
        <v>110</v>
      </c>
      <c r="F93" s="47" t="s">
        <v>458</v>
      </c>
      <c r="G93" s="46">
        <v>25000</v>
      </c>
      <c r="H93" s="42">
        <v>0</v>
      </c>
      <c r="I93" s="24">
        <v>25</v>
      </c>
      <c r="J93" s="24">
        <f t="shared" si="32"/>
        <v>717.5</v>
      </c>
      <c r="K93" s="24">
        <f t="shared" si="33"/>
        <v>1774.9999999999998</v>
      </c>
      <c r="L93" s="49">
        <v>275</v>
      </c>
      <c r="M93" s="25">
        <f t="shared" si="39"/>
        <v>760</v>
      </c>
      <c r="N93" s="24">
        <f t="shared" si="34"/>
        <v>1772.5000000000002</v>
      </c>
      <c r="O93" s="24"/>
      <c r="P93" s="24">
        <f t="shared" si="35"/>
        <v>5300</v>
      </c>
      <c r="Q93" s="24">
        <f t="shared" si="36"/>
        <v>1502.5</v>
      </c>
      <c r="R93" s="24">
        <f t="shared" si="37"/>
        <v>3822.5</v>
      </c>
      <c r="S93" s="24">
        <f t="shared" si="38"/>
        <v>23497.5</v>
      </c>
      <c r="T93" s="26">
        <v>111</v>
      </c>
    </row>
    <row r="94" spans="2:20" x14ac:dyDescent="0.2">
      <c r="B94" s="21">
        <v>82</v>
      </c>
      <c r="C94" s="38" t="s">
        <v>346</v>
      </c>
      <c r="D94" s="20" t="s">
        <v>112</v>
      </c>
      <c r="E94" s="39" t="s">
        <v>110</v>
      </c>
      <c r="F94" s="47" t="s">
        <v>458</v>
      </c>
      <c r="G94" s="46">
        <v>30000</v>
      </c>
      <c r="H94" s="42">
        <v>0</v>
      </c>
      <c r="I94" s="24">
        <v>25</v>
      </c>
      <c r="J94" s="24">
        <f t="shared" si="32"/>
        <v>861</v>
      </c>
      <c r="K94" s="24">
        <f t="shared" si="33"/>
        <v>2130</v>
      </c>
      <c r="L94" s="49">
        <v>330</v>
      </c>
      <c r="M94" s="25">
        <f t="shared" si="39"/>
        <v>912</v>
      </c>
      <c r="N94" s="24">
        <f t="shared" si="34"/>
        <v>2127</v>
      </c>
      <c r="O94" s="24"/>
      <c r="P94" s="24">
        <f t="shared" si="35"/>
        <v>6360</v>
      </c>
      <c r="Q94" s="24">
        <f t="shared" si="36"/>
        <v>1798</v>
      </c>
      <c r="R94" s="24">
        <f t="shared" si="37"/>
        <v>4587</v>
      </c>
      <c r="S94" s="24">
        <f t="shared" si="38"/>
        <v>28202</v>
      </c>
      <c r="T94" s="26">
        <v>111</v>
      </c>
    </row>
    <row r="95" spans="2:20" x14ac:dyDescent="0.2">
      <c r="B95" s="21">
        <v>83</v>
      </c>
      <c r="C95" s="38" t="s">
        <v>364</v>
      </c>
      <c r="D95" s="20" t="s">
        <v>112</v>
      </c>
      <c r="E95" s="39" t="s">
        <v>110</v>
      </c>
      <c r="F95" s="47" t="s">
        <v>458</v>
      </c>
      <c r="G95" s="46">
        <v>30000</v>
      </c>
      <c r="H95" s="42">
        <v>0</v>
      </c>
      <c r="I95" s="24">
        <v>25</v>
      </c>
      <c r="J95" s="24">
        <f t="shared" si="32"/>
        <v>861</v>
      </c>
      <c r="K95" s="24">
        <f t="shared" si="33"/>
        <v>2130</v>
      </c>
      <c r="L95" s="49">
        <v>330</v>
      </c>
      <c r="M95" s="25">
        <f t="shared" si="39"/>
        <v>912</v>
      </c>
      <c r="N95" s="24">
        <f t="shared" si="34"/>
        <v>2127</v>
      </c>
      <c r="O95" s="24"/>
      <c r="P95" s="24">
        <f t="shared" si="35"/>
        <v>6360</v>
      </c>
      <c r="Q95" s="24">
        <f t="shared" si="36"/>
        <v>1798</v>
      </c>
      <c r="R95" s="24">
        <f t="shared" si="37"/>
        <v>4587</v>
      </c>
      <c r="S95" s="24">
        <f t="shared" si="38"/>
        <v>28202</v>
      </c>
      <c r="T95" s="26">
        <v>111</v>
      </c>
    </row>
    <row r="96" spans="2:20" x14ac:dyDescent="0.2">
      <c r="B96" s="21">
        <v>84</v>
      </c>
      <c r="C96" s="38" t="s">
        <v>384</v>
      </c>
      <c r="D96" s="20" t="s">
        <v>112</v>
      </c>
      <c r="E96" s="39" t="s">
        <v>53</v>
      </c>
      <c r="F96" s="47" t="s">
        <v>458</v>
      </c>
      <c r="G96" s="46">
        <v>10000</v>
      </c>
      <c r="H96" s="42">
        <v>0</v>
      </c>
      <c r="I96" s="24">
        <v>25</v>
      </c>
      <c r="J96" s="24">
        <f t="shared" si="32"/>
        <v>287</v>
      </c>
      <c r="K96" s="24">
        <f>(G96*7.1%)</f>
        <v>709.99999999999989</v>
      </c>
      <c r="L96" s="49">
        <v>110</v>
      </c>
      <c r="M96" s="25">
        <f t="shared" si="39"/>
        <v>304</v>
      </c>
      <c r="N96" s="24">
        <f>(G96*7.09%)</f>
        <v>709</v>
      </c>
      <c r="O96" s="24"/>
      <c r="P96" s="24">
        <f>SUM(J96+K96+L96+M96+N96+O96)</f>
        <v>2120</v>
      </c>
      <c r="Q96" s="24">
        <f>SUM(H96+I96+J96+M96+O96)</f>
        <v>616</v>
      </c>
      <c r="R96" s="24">
        <f>SUM(K96+L96+N96)</f>
        <v>1529</v>
      </c>
      <c r="S96" s="24">
        <f>SUM(G96-Q96)</f>
        <v>9384</v>
      </c>
      <c r="T96" s="26">
        <v>111</v>
      </c>
    </row>
    <row r="97" spans="2:20" s="16" customFormat="1" x14ac:dyDescent="0.2">
      <c r="B97" s="21">
        <v>85</v>
      </c>
      <c r="C97" s="38" t="s">
        <v>466</v>
      </c>
      <c r="D97" s="20" t="s">
        <v>112</v>
      </c>
      <c r="E97" s="39" t="s">
        <v>114</v>
      </c>
      <c r="F97" s="47" t="s">
        <v>458</v>
      </c>
      <c r="G97" s="46">
        <v>35000</v>
      </c>
      <c r="H97" s="42">
        <v>0</v>
      </c>
      <c r="I97" s="24">
        <v>25</v>
      </c>
      <c r="J97" s="24">
        <f t="shared" si="32"/>
        <v>1004.5</v>
      </c>
      <c r="K97" s="24">
        <f>(G97*7.1%)</f>
        <v>2485</v>
      </c>
      <c r="L97" s="49">
        <v>385</v>
      </c>
      <c r="M97" s="25">
        <f t="shared" si="39"/>
        <v>1064</v>
      </c>
      <c r="N97" s="24">
        <f>(G97*7.09%)</f>
        <v>2481.5</v>
      </c>
      <c r="O97" s="24"/>
      <c r="P97" s="24">
        <f>SUM(J97+K97+L97+M97+N97+O97)</f>
        <v>7420</v>
      </c>
      <c r="Q97" s="24">
        <f>SUM(H97+I97+J97+M97+O97)</f>
        <v>2093.5</v>
      </c>
      <c r="R97" s="24">
        <f>SUM(K97+L97+N97)</f>
        <v>5351.5</v>
      </c>
      <c r="S97" s="24">
        <f>SUM(G97-Q97)</f>
        <v>32906.5</v>
      </c>
      <c r="T97" s="26">
        <v>111</v>
      </c>
    </row>
    <row r="98" spans="2:20" s="16" customFormat="1" x14ac:dyDescent="0.2">
      <c r="B98" s="21">
        <v>86</v>
      </c>
      <c r="C98" s="35" t="s">
        <v>465</v>
      </c>
      <c r="D98" s="20" t="s">
        <v>112</v>
      </c>
      <c r="E98" s="39" t="s">
        <v>110</v>
      </c>
      <c r="F98" s="47" t="s">
        <v>458</v>
      </c>
      <c r="G98" s="46">
        <v>40000</v>
      </c>
      <c r="H98" s="42">
        <v>442.65</v>
      </c>
      <c r="I98" s="24">
        <v>25</v>
      </c>
      <c r="J98" s="24">
        <f t="shared" si="32"/>
        <v>1148</v>
      </c>
      <c r="K98" s="24">
        <f t="shared" ref="K98:K99" si="48">(G98*7.1%)</f>
        <v>2839.9999999999995</v>
      </c>
      <c r="L98" s="49">
        <v>440</v>
      </c>
      <c r="M98" s="25">
        <f t="shared" si="39"/>
        <v>1216</v>
      </c>
      <c r="N98" s="24">
        <f t="shared" ref="N98:N99" si="49">(G98*7.09%)</f>
        <v>2836</v>
      </c>
      <c r="O98" s="24"/>
      <c r="P98" s="24">
        <f t="shared" ref="P98:P99" si="50">SUM(J98+K98+L98+M98+N98+O98)</f>
        <v>8480</v>
      </c>
      <c r="Q98" s="24">
        <f t="shared" ref="Q98:Q99" si="51">SUM(H98+I98+J98+M98+O98)</f>
        <v>2831.65</v>
      </c>
      <c r="R98" s="24">
        <f t="shared" ref="R98:R99" si="52">SUM(K98+L98+N98)</f>
        <v>6116</v>
      </c>
      <c r="S98" s="24">
        <f t="shared" ref="S98:S99" si="53">SUM(G98-Q98)</f>
        <v>37168.35</v>
      </c>
      <c r="T98" s="26">
        <v>111</v>
      </c>
    </row>
    <row r="99" spans="2:20" s="16" customFormat="1" x14ac:dyDescent="0.2">
      <c r="B99" s="21">
        <v>87</v>
      </c>
      <c r="C99" s="35" t="s">
        <v>377</v>
      </c>
      <c r="D99" s="20" t="s">
        <v>112</v>
      </c>
      <c r="E99" s="39" t="s">
        <v>110</v>
      </c>
      <c r="F99" s="47" t="s">
        <v>458</v>
      </c>
      <c r="G99" s="46">
        <v>40000</v>
      </c>
      <c r="H99" s="42">
        <v>442.65</v>
      </c>
      <c r="I99" s="24">
        <v>25</v>
      </c>
      <c r="J99" s="24">
        <f>(G99*2.87%)</f>
        <v>1148</v>
      </c>
      <c r="K99" s="24">
        <f t="shared" si="48"/>
        <v>2839.9999999999995</v>
      </c>
      <c r="L99" s="49">
        <v>440</v>
      </c>
      <c r="M99" s="25">
        <f>(G99*3.04%)</f>
        <v>1216</v>
      </c>
      <c r="N99" s="24">
        <f t="shared" si="49"/>
        <v>2836</v>
      </c>
      <c r="O99" s="24"/>
      <c r="P99" s="24">
        <f t="shared" si="50"/>
        <v>8480</v>
      </c>
      <c r="Q99" s="24">
        <f t="shared" si="51"/>
        <v>2831.65</v>
      </c>
      <c r="R99" s="24">
        <f t="shared" si="52"/>
        <v>6116</v>
      </c>
      <c r="S99" s="24">
        <f t="shared" si="53"/>
        <v>37168.35</v>
      </c>
      <c r="T99" s="26">
        <v>111</v>
      </c>
    </row>
    <row r="100" spans="2:20" x14ac:dyDescent="0.2">
      <c r="B100" s="21">
        <v>88</v>
      </c>
      <c r="C100" s="35" t="s">
        <v>122</v>
      </c>
      <c r="D100" s="28" t="s">
        <v>123</v>
      </c>
      <c r="E100" s="27" t="s">
        <v>494</v>
      </c>
      <c r="F100" s="47" t="s">
        <v>458</v>
      </c>
      <c r="G100" s="46">
        <v>60000</v>
      </c>
      <c r="H100" s="42">
        <v>3486.68</v>
      </c>
      <c r="I100" s="24">
        <v>25</v>
      </c>
      <c r="J100" s="24">
        <f t="shared" si="32"/>
        <v>1722</v>
      </c>
      <c r="K100" s="24">
        <f t="shared" si="33"/>
        <v>4260</v>
      </c>
      <c r="L100" s="49">
        <v>520.34</v>
      </c>
      <c r="M100" s="25">
        <f t="shared" si="39"/>
        <v>1824</v>
      </c>
      <c r="N100" s="24">
        <f t="shared" si="34"/>
        <v>4254</v>
      </c>
      <c r="O100" s="24"/>
      <c r="P100" s="24">
        <f t="shared" si="35"/>
        <v>12580.34</v>
      </c>
      <c r="Q100" s="24">
        <f t="shared" si="36"/>
        <v>7057.68</v>
      </c>
      <c r="R100" s="24">
        <f t="shared" si="37"/>
        <v>9034.34</v>
      </c>
      <c r="S100" s="24">
        <f t="shared" si="38"/>
        <v>52942.32</v>
      </c>
      <c r="T100" s="26">
        <v>111</v>
      </c>
    </row>
    <row r="101" spans="2:20" x14ac:dyDescent="0.2">
      <c r="B101" s="21">
        <v>89</v>
      </c>
      <c r="C101" s="35" t="s">
        <v>124</v>
      </c>
      <c r="D101" s="28" t="s">
        <v>123</v>
      </c>
      <c r="E101" s="27" t="s">
        <v>110</v>
      </c>
      <c r="F101" s="47" t="s">
        <v>459</v>
      </c>
      <c r="G101" s="46">
        <v>35000</v>
      </c>
      <c r="H101" s="42">
        <v>0</v>
      </c>
      <c r="I101" s="24">
        <v>25</v>
      </c>
      <c r="J101" s="24">
        <f t="shared" si="32"/>
        <v>1004.5</v>
      </c>
      <c r="K101" s="24">
        <f t="shared" si="33"/>
        <v>2485</v>
      </c>
      <c r="L101" s="49">
        <v>385</v>
      </c>
      <c r="M101" s="25">
        <f t="shared" si="39"/>
        <v>1064</v>
      </c>
      <c r="N101" s="24">
        <f t="shared" si="34"/>
        <v>2481.5</v>
      </c>
      <c r="O101" s="24">
        <v>2063.2399999999998</v>
      </c>
      <c r="P101" s="24">
        <f t="shared" si="35"/>
        <v>9483.24</v>
      </c>
      <c r="Q101" s="24">
        <f t="shared" si="36"/>
        <v>4156.74</v>
      </c>
      <c r="R101" s="24">
        <f t="shared" si="37"/>
        <v>5351.5</v>
      </c>
      <c r="S101" s="24">
        <f t="shared" si="38"/>
        <v>30843.260000000002</v>
      </c>
      <c r="T101" s="26">
        <v>111</v>
      </c>
    </row>
    <row r="102" spans="2:20" x14ac:dyDescent="0.2">
      <c r="B102" s="21">
        <v>90</v>
      </c>
      <c r="C102" s="35" t="s">
        <v>136</v>
      </c>
      <c r="D102" s="28" t="s">
        <v>123</v>
      </c>
      <c r="E102" s="27" t="s">
        <v>110</v>
      </c>
      <c r="F102" s="47" t="s">
        <v>458</v>
      </c>
      <c r="G102" s="46">
        <v>30000</v>
      </c>
      <c r="H102" s="42">
        <v>0</v>
      </c>
      <c r="I102" s="24">
        <v>25</v>
      </c>
      <c r="J102" s="24">
        <f t="shared" si="32"/>
        <v>861</v>
      </c>
      <c r="K102" s="24">
        <f t="shared" si="33"/>
        <v>2130</v>
      </c>
      <c r="L102" s="49">
        <v>330</v>
      </c>
      <c r="M102" s="25">
        <f t="shared" si="39"/>
        <v>912</v>
      </c>
      <c r="N102" s="24">
        <f t="shared" si="34"/>
        <v>2127</v>
      </c>
      <c r="O102" s="24"/>
      <c r="P102" s="24">
        <f t="shared" si="35"/>
        <v>6360</v>
      </c>
      <c r="Q102" s="24">
        <f t="shared" si="36"/>
        <v>1798</v>
      </c>
      <c r="R102" s="24">
        <f t="shared" si="37"/>
        <v>4587</v>
      </c>
      <c r="S102" s="24">
        <f t="shared" si="38"/>
        <v>28202</v>
      </c>
      <c r="T102" s="26">
        <v>111</v>
      </c>
    </row>
    <row r="103" spans="2:20" x14ac:dyDescent="0.2">
      <c r="B103" s="21">
        <v>91</v>
      </c>
      <c r="C103" s="35" t="s">
        <v>125</v>
      </c>
      <c r="D103" s="28" t="s">
        <v>123</v>
      </c>
      <c r="E103" s="27" t="s">
        <v>110</v>
      </c>
      <c r="F103" s="47" t="s">
        <v>458</v>
      </c>
      <c r="G103" s="46">
        <v>27000</v>
      </c>
      <c r="H103" s="42">
        <v>0</v>
      </c>
      <c r="I103" s="24">
        <v>25</v>
      </c>
      <c r="J103" s="24">
        <f t="shared" si="32"/>
        <v>774.9</v>
      </c>
      <c r="K103" s="24">
        <f t="shared" si="33"/>
        <v>1916.9999999999998</v>
      </c>
      <c r="L103" s="49">
        <v>297</v>
      </c>
      <c r="M103" s="25">
        <f t="shared" si="39"/>
        <v>820.8</v>
      </c>
      <c r="N103" s="24">
        <f t="shared" si="34"/>
        <v>1914.3000000000002</v>
      </c>
      <c r="O103" s="24"/>
      <c r="P103" s="24">
        <f t="shared" si="35"/>
        <v>5724</v>
      </c>
      <c r="Q103" s="24">
        <f t="shared" si="36"/>
        <v>1620.6999999999998</v>
      </c>
      <c r="R103" s="24">
        <f t="shared" si="37"/>
        <v>4128.3</v>
      </c>
      <c r="S103" s="24">
        <f t="shared" si="38"/>
        <v>25379.3</v>
      </c>
      <c r="T103" s="26">
        <v>111</v>
      </c>
    </row>
    <row r="104" spans="2:20" x14ac:dyDescent="0.2">
      <c r="B104" s="21">
        <v>92</v>
      </c>
      <c r="C104" s="35" t="s">
        <v>133</v>
      </c>
      <c r="D104" s="28" t="s">
        <v>123</v>
      </c>
      <c r="E104" s="27" t="s">
        <v>110</v>
      </c>
      <c r="F104" s="47" t="s">
        <v>458</v>
      </c>
      <c r="G104" s="46">
        <v>24000</v>
      </c>
      <c r="H104" s="42">
        <v>0</v>
      </c>
      <c r="I104" s="24">
        <v>25</v>
      </c>
      <c r="J104" s="24">
        <f t="shared" si="32"/>
        <v>688.8</v>
      </c>
      <c r="K104" s="24">
        <f t="shared" si="33"/>
        <v>1703.9999999999998</v>
      </c>
      <c r="L104" s="49">
        <v>264</v>
      </c>
      <c r="M104" s="25">
        <f t="shared" si="39"/>
        <v>729.6</v>
      </c>
      <c r="N104" s="24">
        <f t="shared" si="34"/>
        <v>1701.6000000000001</v>
      </c>
      <c r="O104" s="24"/>
      <c r="P104" s="24">
        <f t="shared" si="35"/>
        <v>5088</v>
      </c>
      <c r="Q104" s="24">
        <f t="shared" si="36"/>
        <v>1443.4</v>
      </c>
      <c r="R104" s="24">
        <f t="shared" si="37"/>
        <v>3669.6</v>
      </c>
      <c r="S104" s="24">
        <f t="shared" si="38"/>
        <v>22556.6</v>
      </c>
      <c r="T104" s="26">
        <v>111</v>
      </c>
    </row>
    <row r="105" spans="2:20" x14ac:dyDescent="0.2">
      <c r="B105" s="21">
        <v>93</v>
      </c>
      <c r="C105" s="35" t="s">
        <v>134</v>
      </c>
      <c r="D105" s="28" t="s">
        <v>123</v>
      </c>
      <c r="E105" s="27" t="s">
        <v>110</v>
      </c>
      <c r="F105" s="47" t="s">
        <v>458</v>
      </c>
      <c r="G105" s="46">
        <v>25000</v>
      </c>
      <c r="H105" s="42">
        <v>0</v>
      </c>
      <c r="I105" s="24">
        <v>25</v>
      </c>
      <c r="J105" s="24">
        <f t="shared" si="32"/>
        <v>717.5</v>
      </c>
      <c r="K105" s="24">
        <f t="shared" si="33"/>
        <v>1774.9999999999998</v>
      </c>
      <c r="L105" s="49">
        <v>275</v>
      </c>
      <c r="M105" s="25">
        <f t="shared" si="39"/>
        <v>760</v>
      </c>
      <c r="N105" s="24">
        <f t="shared" si="34"/>
        <v>1772.5000000000002</v>
      </c>
      <c r="O105" s="24"/>
      <c r="P105" s="24">
        <f t="shared" si="35"/>
        <v>5300</v>
      </c>
      <c r="Q105" s="24">
        <f t="shared" si="36"/>
        <v>1502.5</v>
      </c>
      <c r="R105" s="24">
        <f t="shared" si="37"/>
        <v>3822.5</v>
      </c>
      <c r="S105" s="24">
        <f t="shared" si="38"/>
        <v>23497.5</v>
      </c>
      <c r="T105" s="26">
        <v>111</v>
      </c>
    </row>
    <row r="106" spans="2:20" x14ac:dyDescent="0.2">
      <c r="B106" s="21">
        <v>94</v>
      </c>
      <c r="C106" s="35" t="s">
        <v>130</v>
      </c>
      <c r="D106" s="28" t="s">
        <v>123</v>
      </c>
      <c r="E106" s="27" t="s">
        <v>382</v>
      </c>
      <c r="F106" s="47" t="s">
        <v>458</v>
      </c>
      <c r="G106" s="46">
        <v>20227</v>
      </c>
      <c r="H106" s="42">
        <v>0</v>
      </c>
      <c r="I106" s="24">
        <v>25</v>
      </c>
      <c r="J106" s="24">
        <f t="shared" si="32"/>
        <v>580.51490000000001</v>
      </c>
      <c r="K106" s="24">
        <f t="shared" si="33"/>
        <v>1436.117</v>
      </c>
      <c r="L106" s="49">
        <v>222.5</v>
      </c>
      <c r="M106" s="25">
        <f t="shared" si="39"/>
        <v>614.9008</v>
      </c>
      <c r="N106" s="24">
        <f t="shared" si="34"/>
        <v>1434.0943000000002</v>
      </c>
      <c r="O106" s="24"/>
      <c r="P106" s="24">
        <f t="shared" si="35"/>
        <v>4288.1270000000004</v>
      </c>
      <c r="Q106" s="24">
        <f t="shared" si="36"/>
        <v>1220.4157</v>
      </c>
      <c r="R106" s="24">
        <f t="shared" si="37"/>
        <v>3092.7112999999999</v>
      </c>
      <c r="S106" s="24">
        <f t="shared" si="38"/>
        <v>19006.584299999999</v>
      </c>
      <c r="T106" s="26">
        <v>111</v>
      </c>
    </row>
    <row r="107" spans="2:20" x14ac:dyDescent="0.2">
      <c r="B107" s="21">
        <v>95</v>
      </c>
      <c r="C107" s="35" t="s">
        <v>128</v>
      </c>
      <c r="D107" s="28" t="s">
        <v>123</v>
      </c>
      <c r="E107" s="27" t="s">
        <v>110</v>
      </c>
      <c r="F107" s="47" t="s">
        <v>458</v>
      </c>
      <c r="G107" s="46">
        <v>23000</v>
      </c>
      <c r="H107" s="42">
        <v>0</v>
      </c>
      <c r="I107" s="24">
        <v>25</v>
      </c>
      <c r="J107" s="24">
        <f t="shared" si="32"/>
        <v>660.1</v>
      </c>
      <c r="K107" s="24">
        <f t="shared" si="33"/>
        <v>1632.9999999999998</v>
      </c>
      <c r="L107" s="49">
        <v>253</v>
      </c>
      <c r="M107" s="25">
        <f t="shared" si="39"/>
        <v>699.2</v>
      </c>
      <c r="N107" s="24">
        <f t="shared" si="34"/>
        <v>1630.7</v>
      </c>
      <c r="O107" s="24"/>
      <c r="P107" s="24">
        <f t="shared" si="35"/>
        <v>4876</v>
      </c>
      <c r="Q107" s="24">
        <f t="shared" si="36"/>
        <v>1384.3000000000002</v>
      </c>
      <c r="R107" s="24">
        <f t="shared" si="37"/>
        <v>3516.7</v>
      </c>
      <c r="S107" s="24">
        <f t="shared" si="38"/>
        <v>21615.7</v>
      </c>
      <c r="T107" s="26">
        <v>111</v>
      </c>
    </row>
    <row r="108" spans="2:20" x14ac:dyDescent="0.2">
      <c r="B108" s="21">
        <v>96</v>
      </c>
      <c r="C108" s="35" t="s">
        <v>126</v>
      </c>
      <c r="D108" s="28" t="s">
        <v>123</v>
      </c>
      <c r="E108" s="27" t="s">
        <v>127</v>
      </c>
      <c r="F108" s="47" t="s">
        <v>458</v>
      </c>
      <c r="G108" s="46">
        <v>10000</v>
      </c>
      <c r="H108" s="42">
        <v>0</v>
      </c>
      <c r="I108" s="24">
        <v>25</v>
      </c>
      <c r="J108" s="24">
        <f t="shared" si="32"/>
        <v>287</v>
      </c>
      <c r="K108" s="24">
        <f t="shared" si="33"/>
        <v>709.99999999999989</v>
      </c>
      <c r="L108" s="49">
        <v>110</v>
      </c>
      <c r="M108" s="25">
        <f t="shared" si="39"/>
        <v>304</v>
      </c>
      <c r="N108" s="24">
        <f t="shared" si="34"/>
        <v>709</v>
      </c>
      <c r="O108" s="24"/>
      <c r="P108" s="24">
        <f t="shared" si="35"/>
        <v>2120</v>
      </c>
      <c r="Q108" s="24">
        <f t="shared" si="36"/>
        <v>616</v>
      </c>
      <c r="R108" s="24">
        <f t="shared" si="37"/>
        <v>1529</v>
      </c>
      <c r="S108" s="24">
        <f t="shared" si="38"/>
        <v>9384</v>
      </c>
      <c r="T108" s="26">
        <v>111</v>
      </c>
    </row>
    <row r="109" spans="2:20" x14ac:dyDescent="0.2">
      <c r="B109" s="21">
        <v>97</v>
      </c>
      <c r="C109" s="35" t="s">
        <v>131</v>
      </c>
      <c r="D109" s="28" t="s">
        <v>123</v>
      </c>
      <c r="E109" s="27" t="s">
        <v>127</v>
      </c>
      <c r="F109" s="47" t="s">
        <v>457</v>
      </c>
      <c r="G109" s="46">
        <v>0</v>
      </c>
      <c r="H109" s="42">
        <v>0</v>
      </c>
      <c r="I109" s="24">
        <v>0</v>
      </c>
      <c r="J109" s="24">
        <f t="shared" si="32"/>
        <v>0</v>
      </c>
      <c r="K109" s="24">
        <f t="shared" si="33"/>
        <v>0</v>
      </c>
      <c r="L109" s="49">
        <f>SUM(G109*1.1%)</f>
        <v>0</v>
      </c>
      <c r="M109" s="25">
        <f t="shared" si="39"/>
        <v>0</v>
      </c>
      <c r="N109" s="24">
        <f t="shared" si="34"/>
        <v>0</v>
      </c>
      <c r="O109" s="24"/>
      <c r="P109" s="24">
        <f t="shared" si="35"/>
        <v>0</v>
      </c>
      <c r="Q109" s="24">
        <f t="shared" si="36"/>
        <v>0</v>
      </c>
      <c r="R109" s="24">
        <f t="shared" si="37"/>
        <v>0</v>
      </c>
      <c r="S109" s="24">
        <f t="shared" si="38"/>
        <v>0</v>
      </c>
      <c r="T109" s="26">
        <v>111</v>
      </c>
    </row>
    <row r="110" spans="2:20" x14ac:dyDescent="0.2">
      <c r="B110" s="21">
        <v>98</v>
      </c>
      <c r="C110" s="35" t="s">
        <v>132</v>
      </c>
      <c r="D110" s="28" t="s">
        <v>123</v>
      </c>
      <c r="E110" s="27" t="s">
        <v>127</v>
      </c>
      <c r="F110" s="47" t="s">
        <v>457</v>
      </c>
      <c r="G110" s="46">
        <v>0</v>
      </c>
      <c r="H110" s="42">
        <v>0</v>
      </c>
      <c r="I110" s="24">
        <v>0</v>
      </c>
      <c r="J110" s="24">
        <f t="shared" si="32"/>
        <v>0</v>
      </c>
      <c r="K110" s="24">
        <f t="shared" si="33"/>
        <v>0</v>
      </c>
      <c r="L110" s="49">
        <f>SUM(G110*1.1%)</f>
        <v>0</v>
      </c>
      <c r="M110" s="25">
        <f t="shared" si="39"/>
        <v>0</v>
      </c>
      <c r="N110" s="24">
        <f t="shared" si="34"/>
        <v>0</v>
      </c>
      <c r="O110" s="24"/>
      <c r="P110" s="24">
        <f t="shared" si="35"/>
        <v>0</v>
      </c>
      <c r="Q110" s="24">
        <f t="shared" si="36"/>
        <v>0</v>
      </c>
      <c r="R110" s="24">
        <f t="shared" si="37"/>
        <v>0</v>
      </c>
      <c r="S110" s="24">
        <f t="shared" si="38"/>
        <v>0</v>
      </c>
      <c r="T110" s="26">
        <v>111</v>
      </c>
    </row>
    <row r="111" spans="2:20" x14ac:dyDescent="0.2">
      <c r="B111" s="21">
        <v>99</v>
      </c>
      <c r="C111" s="35" t="s">
        <v>354</v>
      </c>
      <c r="D111" s="28" t="s">
        <v>123</v>
      </c>
      <c r="E111" s="27" t="s">
        <v>63</v>
      </c>
      <c r="F111" s="47" t="s">
        <v>458</v>
      </c>
      <c r="G111" s="46">
        <v>15000</v>
      </c>
      <c r="H111" s="42">
        <v>0</v>
      </c>
      <c r="I111" s="24">
        <v>25</v>
      </c>
      <c r="J111" s="24">
        <f t="shared" si="32"/>
        <v>430.5</v>
      </c>
      <c r="K111" s="24">
        <f t="shared" si="33"/>
        <v>1065</v>
      </c>
      <c r="L111" s="49">
        <v>165</v>
      </c>
      <c r="M111" s="25">
        <f t="shared" si="39"/>
        <v>456</v>
      </c>
      <c r="N111" s="24">
        <f t="shared" si="34"/>
        <v>1063.5</v>
      </c>
      <c r="O111" s="24"/>
      <c r="P111" s="24">
        <f t="shared" si="35"/>
        <v>3180</v>
      </c>
      <c r="Q111" s="24">
        <f t="shared" si="36"/>
        <v>911.5</v>
      </c>
      <c r="R111" s="24">
        <f t="shared" si="37"/>
        <v>2293.5</v>
      </c>
      <c r="S111" s="24">
        <f t="shared" si="38"/>
        <v>14088.5</v>
      </c>
      <c r="T111" s="26">
        <v>111</v>
      </c>
    </row>
    <row r="112" spans="2:20" x14ac:dyDescent="0.2">
      <c r="B112" s="21">
        <v>100</v>
      </c>
      <c r="C112" s="35" t="s">
        <v>388</v>
      </c>
      <c r="D112" s="28" t="s">
        <v>123</v>
      </c>
      <c r="E112" s="27" t="s">
        <v>110</v>
      </c>
      <c r="F112" s="47" t="s">
        <v>458</v>
      </c>
      <c r="G112" s="46">
        <v>30000</v>
      </c>
      <c r="H112" s="42">
        <v>0</v>
      </c>
      <c r="I112" s="24">
        <v>25</v>
      </c>
      <c r="J112" s="24">
        <f t="shared" si="32"/>
        <v>861</v>
      </c>
      <c r="K112" s="24">
        <f>(G112*7.1%)</f>
        <v>2130</v>
      </c>
      <c r="L112" s="49">
        <v>330</v>
      </c>
      <c r="M112" s="25">
        <f t="shared" si="39"/>
        <v>912</v>
      </c>
      <c r="N112" s="24">
        <f>(G112*7.09%)</f>
        <v>2127</v>
      </c>
      <c r="O112" s="24"/>
      <c r="P112" s="24">
        <f t="shared" ref="P112:P117" si="54">SUM(J112+K112+L112+M112+N112+O112)</f>
        <v>6360</v>
      </c>
      <c r="Q112" s="24">
        <f t="shared" ref="Q112:Q117" si="55">SUM(H112+I112+J112+M112+O112)</f>
        <v>1798</v>
      </c>
      <c r="R112" s="24">
        <f t="shared" ref="R112:R117" si="56">SUM(K112+L112+N112)</f>
        <v>4587</v>
      </c>
      <c r="S112" s="24">
        <f t="shared" ref="S112:S117" si="57">SUM(G112-Q112)</f>
        <v>28202</v>
      </c>
      <c r="T112" s="26">
        <v>111</v>
      </c>
    </row>
    <row r="113" spans="2:20" x14ac:dyDescent="0.2">
      <c r="B113" s="21">
        <v>101</v>
      </c>
      <c r="C113" s="35" t="s">
        <v>402</v>
      </c>
      <c r="D113" s="28" t="s">
        <v>123</v>
      </c>
      <c r="E113" s="27" t="s">
        <v>127</v>
      </c>
      <c r="F113" s="47" t="s">
        <v>458</v>
      </c>
      <c r="G113" s="46">
        <v>10000</v>
      </c>
      <c r="H113" s="42">
        <v>0</v>
      </c>
      <c r="I113" s="24">
        <v>25</v>
      </c>
      <c r="J113" s="24">
        <f t="shared" si="32"/>
        <v>287</v>
      </c>
      <c r="K113" s="24">
        <f>(G113*7.1%)</f>
        <v>709.99999999999989</v>
      </c>
      <c r="L113" s="49">
        <v>110</v>
      </c>
      <c r="M113" s="25">
        <f t="shared" si="39"/>
        <v>304</v>
      </c>
      <c r="N113" s="24">
        <f>(G113*7.09%)</f>
        <v>709</v>
      </c>
      <c r="O113" s="24"/>
      <c r="P113" s="24">
        <f t="shared" si="54"/>
        <v>2120</v>
      </c>
      <c r="Q113" s="24">
        <f t="shared" si="55"/>
        <v>616</v>
      </c>
      <c r="R113" s="24">
        <f t="shared" si="56"/>
        <v>1529</v>
      </c>
      <c r="S113" s="24">
        <f t="shared" si="57"/>
        <v>9384</v>
      </c>
      <c r="T113" s="26">
        <v>111</v>
      </c>
    </row>
    <row r="114" spans="2:20" x14ac:dyDescent="0.2">
      <c r="B114" s="21">
        <v>102</v>
      </c>
      <c r="C114" s="35" t="s">
        <v>422</v>
      </c>
      <c r="D114" s="28" t="s">
        <v>123</v>
      </c>
      <c r="E114" s="27" t="s">
        <v>127</v>
      </c>
      <c r="F114" s="47" t="s">
        <v>458</v>
      </c>
      <c r="G114" s="46">
        <v>10000</v>
      </c>
      <c r="H114" s="42">
        <v>0</v>
      </c>
      <c r="I114" s="24">
        <v>25</v>
      </c>
      <c r="J114" s="24">
        <f t="shared" si="32"/>
        <v>287</v>
      </c>
      <c r="K114" s="24">
        <f>(G114*7.1%)</f>
        <v>709.99999999999989</v>
      </c>
      <c r="L114" s="49">
        <v>110</v>
      </c>
      <c r="M114" s="25">
        <f t="shared" si="39"/>
        <v>304</v>
      </c>
      <c r="N114" s="24">
        <f>(G114*7.09%)</f>
        <v>709</v>
      </c>
      <c r="O114" s="24"/>
      <c r="P114" s="24">
        <f t="shared" si="54"/>
        <v>2120</v>
      </c>
      <c r="Q114" s="24">
        <f t="shared" si="55"/>
        <v>616</v>
      </c>
      <c r="R114" s="24">
        <f t="shared" si="56"/>
        <v>1529</v>
      </c>
      <c r="S114" s="24">
        <f t="shared" si="57"/>
        <v>9384</v>
      </c>
      <c r="T114" s="26">
        <v>111</v>
      </c>
    </row>
    <row r="115" spans="2:20" s="16" customFormat="1" x14ac:dyDescent="0.2">
      <c r="B115" s="21">
        <v>103</v>
      </c>
      <c r="C115" s="35" t="s">
        <v>452</v>
      </c>
      <c r="D115" s="28" t="s">
        <v>123</v>
      </c>
      <c r="E115" s="27" t="s">
        <v>27</v>
      </c>
      <c r="F115" s="47" t="s">
        <v>458</v>
      </c>
      <c r="G115" s="46">
        <v>25000</v>
      </c>
      <c r="H115" s="42">
        <v>0</v>
      </c>
      <c r="I115" s="24">
        <v>25</v>
      </c>
      <c r="J115" s="24">
        <f>(G115*2.87%)</f>
        <v>717.5</v>
      </c>
      <c r="K115" s="24">
        <f>(G115*7.1%)</f>
        <v>1774.9999999999998</v>
      </c>
      <c r="L115" s="49">
        <v>275</v>
      </c>
      <c r="M115" s="25">
        <f>(G115*3.04%)</f>
        <v>760</v>
      </c>
      <c r="N115" s="24">
        <f>(G115*7.09%)</f>
        <v>1772.5000000000002</v>
      </c>
      <c r="O115" s="24"/>
      <c r="P115" s="24">
        <f t="shared" si="54"/>
        <v>5300</v>
      </c>
      <c r="Q115" s="24">
        <f t="shared" si="55"/>
        <v>1502.5</v>
      </c>
      <c r="R115" s="24">
        <f t="shared" si="56"/>
        <v>3822.5</v>
      </c>
      <c r="S115" s="24">
        <f t="shared" si="57"/>
        <v>23497.5</v>
      </c>
      <c r="T115" s="26">
        <v>111</v>
      </c>
    </row>
    <row r="116" spans="2:20" s="16" customFormat="1" x14ac:dyDescent="0.2">
      <c r="B116" s="21">
        <v>104</v>
      </c>
      <c r="C116" s="35" t="s">
        <v>142</v>
      </c>
      <c r="D116" s="28" t="s">
        <v>123</v>
      </c>
      <c r="E116" s="27" t="s">
        <v>442</v>
      </c>
      <c r="F116" s="47" t="s">
        <v>458</v>
      </c>
      <c r="G116" s="46">
        <v>35000</v>
      </c>
      <c r="H116" s="42">
        <v>0</v>
      </c>
      <c r="I116" s="24">
        <v>25</v>
      </c>
      <c r="J116" s="24">
        <f>(G116*2.87%)</f>
        <v>1004.5</v>
      </c>
      <c r="K116" s="24">
        <f>(G116*7.1%)</f>
        <v>2485</v>
      </c>
      <c r="L116" s="49">
        <v>385</v>
      </c>
      <c r="M116" s="25">
        <f>(G116*3.04%)</f>
        <v>1064</v>
      </c>
      <c r="N116" s="24">
        <f>(G116*7.09%)</f>
        <v>2481.5</v>
      </c>
      <c r="O116" s="24"/>
      <c r="P116" s="24">
        <f t="shared" si="54"/>
        <v>7420</v>
      </c>
      <c r="Q116" s="24">
        <f t="shared" si="55"/>
        <v>2093.5</v>
      </c>
      <c r="R116" s="24">
        <f t="shared" si="56"/>
        <v>5351.5</v>
      </c>
      <c r="S116" s="24">
        <f t="shared" si="57"/>
        <v>32906.5</v>
      </c>
      <c r="T116" s="26">
        <v>111</v>
      </c>
    </row>
    <row r="117" spans="2:20" s="16" customFormat="1" x14ac:dyDescent="0.2">
      <c r="B117" s="21">
        <v>105</v>
      </c>
      <c r="C117" s="35" t="s">
        <v>434</v>
      </c>
      <c r="D117" s="28" t="s">
        <v>123</v>
      </c>
      <c r="E117" s="39" t="s">
        <v>129</v>
      </c>
      <c r="F117" s="47" t="s">
        <v>458</v>
      </c>
      <c r="G117" s="46">
        <v>25000</v>
      </c>
      <c r="H117" s="42">
        <v>0</v>
      </c>
      <c r="I117" s="24">
        <v>25</v>
      </c>
      <c r="J117" s="24">
        <f t="shared" ref="J117" si="58">(G117*2.87%)</f>
        <v>717.5</v>
      </c>
      <c r="K117" s="24">
        <f t="shared" ref="K117" si="59">(G117*7.1%)</f>
        <v>1774.9999999999998</v>
      </c>
      <c r="L117" s="49">
        <v>275</v>
      </c>
      <c r="M117" s="25">
        <f t="shared" ref="M117" si="60">(G117*3.04%)</f>
        <v>760</v>
      </c>
      <c r="N117" s="24">
        <f t="shared" ref="N117" si="61">(G117*7.09%)</f>
        <v>1772.5000000000002</v>
      </c>
      <c r="O117" s="24"/>
      <c r="P117" s="24">
        <f t="shared" si="54"/>
        <v>5300</v>
      </c>
      <c r="Q117" s="24">
        <f t="shared" si="55"/>
        <v>1502.5</v>
      </c>
      <c r="R117" s="24">
        <f t="shared" si="56"/>
        <v>3822.5</v>
      </c>
      <c r="S117" s="24">
        <f t="shared" si="57"/>
        <v>23497.5</v>
      </c>
      <c r="T117" s="26">
        <v>111</v>
      </c>
    </row>
    <row r="118" spans="2:20" x14ac:dyDescent="0.2">
      <c r="B118" s="21">
        <v>106</v>
      </c>
      <c r="C118" s="35" t="s">
        <v>137</v>
      </c>
      <c r="D118" s="28" t="s">
        <v>138</v>
      </c>
      <c r="E118" s="27" t="s">
        <v>479</v>
      </c>
      <c r="F118" s="47" t="s">
        <v>458</v>
      </c>
      <c r="G118" s="46">
        <v>60000</v>
      </c>
      <c r="H118" s="42">
        <v>3074.03</v>
      </c>
      <c r="I118" s="24">
        <v>25</v>
      </c>
      <c r="J118" s="24">
        <f t="shared" si="32"/>
        <v>1722</v>
      </c>
      <c r="K118" s="24">
        <f t="shared" si="33"/>
        <v>4260</v>
      </c>
      <c r="L118" s="49">
        <v>520.34</v>
      </c>
      <c r="M118" s="25">
        <f t="shared" si="39"/>
        <v>1824</v>
      </c>
      <c r="N118" s="24">
        <f t="shared" si="34"/>
        <v>4254</v>
      </c>
      <c r="O118" s="24">
        <v>2063.2399999999998</v>
      </c>
      <c r="P118" s="24">
        <f t="shared" si="35"/>
        <v>14643.58</v>
      </c>
      <c r="Q118" s="24">
        <f t="shared" si="36"/>
        <v>8708.27</v>
      </c>
      <c r="R118" s="24">
        <f t="shared" si="37"/>
        <v>9034.34</v>
      </c>
      <c r="S118" s="24">
        <f t="shared" si="38"/>
        <v>51291.729999999996</v>
      </c>
      <c r="T118" s="26">
        <v>111</v>
      </c>
    </row>
    <row r="119" spans="2:20" x14ac:dyDescent="0.2">
      <c r="B119" s="21">
        <v>107</v>
      </c>
      <c r="C119" s="35" t="s">
        <v>120</v>
      </c>
      <c r="D119" s="28" t="s">
        <v>138</v>
      </c>
      <c r="E119" s="27" t="s">
        <v>110</v>
      </c>
      <c r="F119" s="47" t="s">
        <v>458</v>
      </c>
      <c r="G119" s="46">
        <v>39000</v>
      </c>
      <c r="H119" s="42">
        <v>301.52</v>
      </c>
      <c r="I119" s="24">
        <v>25</v>
      </c>
      <c r="J119" s="24">
        <f t="shared" si="32"/>
        <v>1119.3</v>
      </c>
      <c r="K119" s="24">
        <f t="shared" si="33"/>
        <v>2768.9999999999995</v>
      </c>
      <c r="L119" s="49">
        <v>429</v>
      </c>
      <c r="M119" s="25">
        <f t="shared" si="39"/>
        <v>1185.5999999999999</v>
      </c>
      <c r="N119" s="24">
        <f t="shared" si="34"/>
        <v>2765.1000000000004</v>
      </c>
      <c r="O119" s="24"/>
      <c r="P119" s="24">
        <f t="shared" si="35"/>
        <v>8268</v>
      </c>
      <c r="Q119" s="24">
        <f t="shared" si="36"/>
        <v>2631.42</v>
      </c>
      <c r="R119" s="24">
        <f t="shared" si="37"/>
        <v>5963.1</v>
      </c>
      <c r="S119" s="24">
        <f t="shared" si="38"/>
        <v>36368.58</v>
      </c>
      <c r="T119" s="26">
        <v>111</v>
      </c>
    </row>
    <row r="120" spans="2:20" x14ac:dyDescent="0.2">
      <c r="B120" s="21">
        <v>108</v>
      </c>
      <c r="C120" s="35" t="s">
        <v>139</v>
      </c>
      <c r="D120" s="28" t="s">
        <v>138</v>
      </c>
      <c r="E120" s="27" t="s">
        <v>140</v>
      </c>
      <c r="F120" s="47" t="s">
        <v>458</v>
      </c>
      <c r="G120" s="46">
        <v>35000</v>
      </c>
      <c r="H120" s="42">
        <v>0</v>
      </c>
      <c r="I120" s="24">
        <v>25</v>
      </c>
      <c r="J120" s="24">
        <f t="shared" si="32"/>
        <v>1004.5</v>
      </c>
      <c r="K120" s="24">
        <f t="shared" si="33"/>
        <v>2485</v>
      </c>
      <c r="L120" s="49">
        <v>385</v>
      </c>
      <c r="M120" s="25">
        <f t="shared" si="39"/>
        <v>1064</v>
      </c>
      <c r="N120" s="24">
        <f t="shared" si="34"/>
        <v>2481.5</v>
      </c>
      <c r="O120" s="24"/>
      <c r="P120" s="24">
        <f t="shared" si="35"/>
        <v>7420</v>
      </c>
      <c r="Q120" s="24">
        <f t="shared" si="36"/>
        <v>2093.5</v>
      </c>
      <c r="R120" s="24">
        <f t="shared" si="37"/>
        <v>5351.5</v>
      </c>
      <c r="S120" s="24">
        <f t="shared" si="38"/>
        <v>32906.5</v>
      </c>
      <c r="T120" s="26">
        <v>111</v>
      </c>
    </row>
    <row r="121" spans="2:20" x14ac:dyDescent="0.2">
      <c r="B121" s="21">
        <v>109</v>
      </c>
      <c r="C121" s="35" t="s">
        <v>141</v>
      </c>
      <c r="D121" s="28" t="s">
        <v>138</v>
      </c>
      <c r="E121" s="27" t="s">
        <v>110</v>
      </c>
      <c r="F121" s="47" t="s">
        <v>459</v>
      </c>
      <c r="G121" s="46">
        <v>25000</v>
      </c>
      <c r="H121" s="42">
        <v>0</v>
      </c>
      <c r="I121" s="24">
        <v>25</v>
      </c>
      <c r="J121" s="24">
        <f t="shared" si="32"/>
        <v>717.5</v>
      </c>
      <c r="K121" s="24">
        <f t="shared" si="33"/>
        <v>1774.9999999999998</v>
      </c>
      <c r="L121" s="49">
        <v>275</v>
      </c>
      <c r="M121" s="25">
        <f t="shared" si="39"/>
        <v>760</v>
      </c>
      <c r="N121" s="24">
        <f t="shared" si="34"/>
        <v>1772.5000000000002</v>
      </c>
      <c r="O121" s="24"/>
      <c r="P121" s="24">
        <f t="shared" si="35"/>
        <v>5300</v>
      </c>
      <c r="Q121" s="24">
        <f t="shared" si="36"/>
        <v>1502.5</v>
      </c>
      <c r="R121" s="24">
        <f t="shared" si="37"/>
        <v>3822.5</v>
      </c>
      <c r="S121" s="24">
        <f t="shared" si="38"/>
        <v>23497.5</v>
      </c>
      <c r="T121" s="26">
        <v>111</v>
      </c>
    </row>
    <row r="122" spans="2:20" x14ac:dyDescent="0.2">
      <c r="B122" s="21">
        <v>110</v>
      </c>
      <c r="C122" s="35" t="s">
        <v>348</v>
      </c>
      <c r="D122" s="28" t="s">
        <v>138</v>
      </c>
      <c r="E122" s="27" t="s">
        <v>110</v>
      </c>
      <c r="F122" s="47" t="s">
        <v>458</v>
      </c>
      <c r="G122" s="46">
        <v>25000</v>
      </c>
      <c r="H122" s="42">
        <v>0</v>
      </c>
      <c r="I122" s="24">
        <v>25</v>
      </c>
      <c r="J122" s="24">
        <f t="shared" si="32"/>
        <v>717.5</v>
      </c>
      <c r="K122" s="24">
        <f t="shared" si="33"/>
        <v>1774.9999999999998</v>
      </c>
      <c r="L122" s="49">
        <v>275</v>
      </c>
      <c r="M122" s="25">
        <f t="shared" si="39"/>
        <v>760</v>
      </c>
      <c r="N122" s="24">
        <f t="shared" si="34"/>
        <v>1772.5000000000002</v>
      </c>
      <c r="O122" s="24"/>
      <c r="P122" s="24">
        <f t="shared" si="35"/>
        <v>5300</v>
      </c>
      <c r="Q122" s="24">
        <f t="shared" si="36"/>
        <v>1502.5</v>
      </c>
      <c r="R122" s="24">
        <f t="shared" si="37"/>
        <v>3822.5</v>
      </c>
      <c r="S122" s="24">
        <f t="shared" si="38"/>
        <v>23497.5</v>
      </c>
      <c r="T122" s="26">
        <v>111</v>
      </c>
    </row>
    <row r="123" spans="2:20" x14ac:dyDescent="0.2">
      <c r="B123" s="21">
        <v>111</v>
      </c>
      <c r="C123" s="35" t="s">
        <v>381</v>
      </c>
      <c r="D123" s="28" t="s">
        <v>138</v>
      </c>
      <c r="E123" s="27" t="s">
        <v>382</v>
      </c>
      <c r="F123" s="47" t="s">
        <v>458</v>
      </c>
      <c r="G123" s="46">
        <v>15000</v>
      </c>
      <c r="H123" s="42">
        <v>0</v>
      </c>
      <c r="I123" s="24">
        <v>25</v>
      </c>
      <c r="J123" s="24">
        <f t="shared" si="32"/>
        <v>430.5</v>
      </c>
      <c r="K123" s="24">
        <f>(G123*7.1%)</f>
        <v>1065</v>
      </c>
      <c r="L123" s="49">
        <v>165</v>
      </c>
      <c r="M123" s="25">
        <f t="shared" si="39"/>
        <v>456</v>
      </c>
      <c r="N123" s="24">
        <f>(G123*7.09%)</f>
        <v>1063.5</v>
      </c>
      <c r="O123" s="24"/>
      <c r="P123" s="24">
        <f>SUM(J123+K123+L123+M123+N123+O123)</f>
        <v>3180</v>
      </c>
      <c r="Q123" s="24">
        <f>SUM(H123+I123+J123+M123+O123)</f>
        <v>911.5</v>
      </c>
      <c r="R123" s="24">
        <f>SUM(K123+L123+N123)</f>
        <v>2293.5</v>
      </c>
      <c r="S123" s="24">
        <f>SUM(G123-Q123)</f>
        <v>14088.5</v>
      </c>
      <c r="T123" s="26">
        <v>111</v>
      </c>
    </row>
    <row r="124" spans="2:20" x14ac:dyDescent="0.2">
      <c r="B124" s="21">
        <v>112</v>
      </c>
      <c r="C124" s="35" t="s">
        <v>33</v>
      </c>
      <c r="D124" s="28" t="s">
        <v>138</v>
      </c>
      <c r="E124" s="27" t="s">
        <v>34</v>
      </c>
      <c r="F124" s="47" t="s">
        <v>458</v>
      </c>
      <c r="G124" s="46">
        <v>35000</v>
      </c>
      <c r="H124" s="42">
        <v>0</v>
      </c>
      <c r="I124" s="24">
        <v>25</v>
      </c>
      <c r="J124" s="24">
        <f t="shared" si="32"/>
        <v>1004.5</v>
      </c>
      <c r="K124" s="24">
        <f>(G124*7.1%)</f>
        <v>2485</v>
      </c>
      <c r="L124" s="49">
        <v>385</v>
      </c>
      <c r="M124" s="25">
        <f t="shared" si="39"/>
        <v>1064</v>
      </c>
      <c r="N124" s="24">
        <f>(G124*7.09%)</f>
        <v>2481.5</v>
      </c>
      <c r="O124" s="24">
        <v>1031.6199999999999</v>
      </c>
      <c r="P124" s="24">
        <f>SUM(J124+K124+L124+M124+N124+O124)</f>
        <v>8451.619999999999</v>
      </c>
      <c r="Q124" s="24">
        <f>SUM(H124+I124+J124+M124+O124)</f>
        <v>3125.12</v>
      </c>
      <c r="R124" s="24">
        <f>SUM(K124+L124+N124)</f>
        <v>5351.5</v>
      </c>
      <c r="S124" s="24">
        <f>SUM(G124-Q124)</f>
        <v>31874.880000000001</v>
      </c>
      <c r="T124" s="26">
        <v>111</v>
      </c>
    </row>
    <row r="125" spans="2:20" x14ac:dyDescent="0.2">
      <c r="B125" s="21">
        <v>113</v>
      </c>
      <c r="C125" s="35" t="s">
        <v>418</v>
      </c>
      <c r="D125" s="28" t="s">
        <v>138</v>
      </c>
      <c r="E125" s="27" t="s">
        <v>317</v>
      </c>
      <c r="F125" s="47" t="s">
        <v>458</v>
      </c>
      <c r="G125" s="46">
        <v>15000</v>
      </c>
      <c r="H125" s="42">
        <v>0</v>
      </c>
      <c r="I125" s="24">
        <v>25</v>
      </c>
      <c r="J125" s="24">
        <f t="shared" si="32"/>
        <v>430.5</v>
      </c>
      <c r="K125" s="24">
        <f>(G125*7.1%)</f>
        <v>1065</v>
      </c>
      <c r="L125" s="49">
        <v>165</v>
      </c>
      <c r="M125" s="25">
        <f t="shared" si="39"/>
        <v>456</v>
      </c>
      <c r="N125" s="24">
        <f>(G125*7.09%)</f>
        <v>1063.5</v>
      </c>
      <c r="O125" s="24"/>
      <c r="P125" s="24">
        <f>SUM(J125+K125+L125+M125+N125+O125)</f>
        <v>3180</v>
      </c>
      <c r="Q125" s="24">
        <f>SUM(H125+I125+J125+M125+O125)</f>
        <v>911.5</v>
      </c>
      <c r="R125" s="24">
        <f>SUM(K125+L125+N125)</f>
        <v>2293.5</v>
      </c>
      <c r="S125" s="24">
        <f>SUM(G125-Q125)</f>
        <v>14088.5</v>
      </c>
      <c r="T125" s="26">
        <v>111</v>
      </c>
    </row>
    <row r="126" spans="2:20" s="16" customFormat="1" x14ac:dyDescent="0.2">
      <c r="B126" s="21">
        <v>114</v>
      </c>
      <c r="C126" s="35" t="s">
        <v>439</v>
      </c>
      <c r="D126" s="28" t="s">
        <v>138</v>
      </c>
      <c r="E126" s="27" t="s">
        <v>127</v>
      </c>
      <c r="F126" s="47" t="s">
        <v>458</v>
      </c>
      <c r="G126" s="46">
        <v>10000</v>
      </c>
      <c r="H126" s="42">
        <v>0</v>
      </c>
      <c r="I126" s="24">
        <v>25</v>
      </c>
      <c r="J126" s="24">
        <f>(G126*2.87%)</f>
        <v>287</v>
      </c>
      <c r="K126" s="24">
        <f>(G126*7.1%)</f>
        <v>709.99999999999989</v>
      </c>
      <c r="L126" s="49">
        <v>110</v>
      </c>
      <c r="M126" s="25">
        <f>(G126*3.04%)</f>
        <v>304</v>
      </c>
      <c r="N126" s="24">
        <f>(G126*7.09%)</f>
        <v>709</v>
      </c>
      <c r="O126" s="24"/>
      <c r="P126" s="24">
        <f>SUM(J126+K126+L126+M126+N126+O126)</f>
        <v>2120</v>
      </c>
      <c r="Q126" s="24">
        <f>SUM(H126+I126+J126+M126+O126)</f>
        <v>616</v>
      </c>
      <c r="R126" s="24">
        <f>SUM(K126+L126+N126)</f>
        <v>1529</v>
      </c>
      <c r="S126" s="24">
        <f>SUM(G126-Q126)</f>
        <v>9384</v>
      </c>
      <c r="T126" s="26">
        <v>111</v>
      </c>
    </row>
    <row r="127" spans="2:20" s="16" customFormat="1" x14ac:dyDescent="0.2">
      <c r="B127" s="21">
        <v>115</v>
      </c>
      <c r="C127" s="35" t="s">
        <v>368</v>
      </c>
      <c r="D127" s="28" t="s">
        <v>138</v>
      </c>
      <c r="E127" s="27" t="s">
        <v>110</v>
      </c>
      <c r="F127" s="47" t="s">
        <v>458</v>
      </c>
      <c r="G127" s="52">
        <v>46000</v>
      </c>
      <c r="H127" s="42">
        <v>1289.46</v>
      </c>
      <c r="I127" s="24">
        <v>25</v>
      </c>
      <c r="J127" s="24">
        <f t="shared" ref="J127:J130" si="62">(G127*2.87%)</f>
        <v>1320.2</v>
      </c>
      <c r="K127" s="24">
        <f t="shared" ref="K127:K130" si="63">(G127*7.1%)</f>
        <v>3265.9999999999995</v>
      </c>
      <c r="L127" s="49">
        <v>506</v>
      </c>
      <c r="M127" s="25">
        <f t="shared" ref="M127:M130" si="64">(G127*3.04%)</f>
        <v>1398.4</v>
      </c>
      <c r="N127" s="24">
        <f t="shared" ref="N127:N130" si="65">(G127*7.09%)</f>
        <v>3261.4</v>
      </c>
      <c r="O127" s="24"/>
      <c r="P127" s="24">
        <f t="shared" ref="P127" si="66">SUM(J127+K127+L127+M127+N127+O127)</f>
        <v>9752</v>
      </c>
      <c r="Q127" s="24">
        <f t="shared" ref="Q127" si="67">SUM(H127+I127+J127+M127+O127)</f>
        <v>4033.06</v>
      </c>
      <c r="R127" s="24">
        <f t="shared" ref="R127" si="68">SUM(K127+L127+N127)</f>
        <v>7033.4</v>
      </c>
      <c r="S127" s="24">
        <f t="shared" ref="S127" si="69">SUM(G127-Q127)</f>
        <v>41966.94</v>
      </c>
      <c r="T127" s="26">
        <v>111</v>
      </c>
    </row>
    <row r="128" spans="2:20" s="16" customFormat="1" x14ac:dyDescent="0.2">
      <c r="B128" s="21">
        <v>116</v>
      </c>
      <c r="C128" s="35" t="s">
        <v>449</v>
      </c>
      <c r="D128" s="28" t="s">
        <v>138</v>
      </c>
      <c r="E128" s="27" t="s">
        <v>382</v>
      </c>
      <c r="F128" s="48" t="s">
        <v>448</v>
      </c>
      <c r="G128" s="46">
        <v>39500</v>
      </c>
      <c r="H128" s="42">
        <v>372.08</v>
      </c>
      <c r="I128" s="24">
        <v>25</v>
      </c>
      <c r="J128" s="24">
        <f t="shared" si="62"/>
        <v>1133.6500000000001</v>
      </c>
      <c r="K128" s="24">
        <f t="shared" si="63"/>
        <v>2804.4999999999995</v>
      </c>
      <c r="L128" s="49">
        <v>434.5</v>
      </c>
      <c r="M128" s="25">
        <f t="shared" si="64"/>
        <v>1200.8</v>
      </c>
      <c r="N128" s="24">
        <f t="shared" si="65"/>
        <v>2800.55</v>
      </c>
      <c r="O128" s="24"/>
      <c r="P128" s="24">
        <f>SUM(J128+K128+L128+M128+N128+O128)</f>
        <v>8374</v>
      </c>
      <c r="Q128" s="24">
        <f>SUM(H128+I128+J128+M128+O128)</f>
        <v>2731.5299999999997</v>
      </c>
      <c r="R128" s="24">
        <f>SUM(K128+L128+N128)</f>
        <v>6039.5499999999993</v>
      </c>
      <c r="S128" s="24">
        <f>SUM(G128-Q128)</f>
        <v>36768.47</v>
      </c>
      <c r="T128" s="26">
        <v>111</v>
      </c>
    </row>
    <row r="129" spans="2:20" s="16" customFormat="1" x14ac:dyDescent="0.2">
      <c r="B129" s="21">
        <v>117</v>
      </c>
      <c r="C129" s="35" t="s">
        <v>345</v>
      </c>
      <c r="D129" s="28" t="s">
        <v>138</v>
      </c>
      <c r="E129" s="27" t="s">
        <v>110</v>
      </c>
      <c r="F129" s="47" t="s">
        <v>458</v>
      </c>
      <c r="G129" s="46">
        <v>25000</v>
      </c>
      <c r="H129" s="42">
        <v>0</v>
      </c>
      <c r="I129" s="24">
        <v>25</v>
      </c>
      <c r="J129" s="24">
        <f t="shared" si="62"/>
        <v>717.5</v>
      </c>
      <c r="K129" s="24">
        <f t="shared" si="63"/>
        <v>1774.9999999999998</v>
      </c>
      <c r="L129" s="49">
        <v>275</v>
      </c>
      <c r="M129" s="25">
        <f t="shared" si="64"/>
        <v>760</v>
      </c>
      <c r="N129" s="24">
        <f t="shared" si="65"/>
        <v>1772.5000000000002</v>
      </c>
      <c r="O129" s="24"/>
      <c r="P129" s="24">
        <f t="shared" ref="P129" si="70">SUM(J129+K129+L129+M129+N129+O129)</f>
        <v>5300</v>
      </c>
      <c r="Q129" s="24">
        <f t="shared" ref="Q129" si="71">SUM(H129+I129+J129+M129+O129)</f>
        <v>1502.5</v>
      </c>
      <c r="R129" s="24">
        <f t="shared" ref="R129" si="72">SUM(K129+L129+N129)</f>
        <v>3822.5</v>
      </c>
      <c r="S129" s="24">
        <f t="shared" ref="S129" si="73">SUM(G129-Q129)</f>
        <v>23497.5</v>
      </c>
      <c r="T129" s="26">
        <v>111</v>
      </c>
    </row>
    <row r="130" spans="2:20" s="16" customFormat="1" x14ac:dyDescent="0.2">
      <c r="B130" s="21">
        <v>118</v>
      </c>
      <c r="C130" s="38" t="s">
        <v>443</v>
      </c>
      <c r="D130" s="28" t="s">
        <v>138</v>
      </c>
      <c r="E130" s="27" t="s">
        <v>110</v>
      </c>
      <c r="F130" s="47" t="s">
        <v>458</v>
      </c>
      <c r="G130" s="46">
        <v>40000</v>
      </c>
      <c r="H130" s="42">
        <v>442.65</v>
      </c>
      <c r="I130" s="24">
        <v>25</v>
      </c>
      <c r="J130" s="24">
        <f t="shared" si="62"/>
        <v>1148</v>
      </c>
      <c r="K130" s="24">
        <f t="shared" si="63"/>
        <v>2839.9999999999995</v>
      </c>
      <c r="L130" s="49">
        <v>440</v>
      </c>
      <c r="M130" s="25">
        <f t="shared" si="64"/>
        <v>1216</v>
      </c>
      <c r="N130" s="24">
        <f t="shared" si="65"/>
        <v>2836</v>
      </c>
      <c r="O130" s="24"/>
      <c r="P130" s="24">
        <f>SUM(J130+K130+L130+M130+N130+O130)</f>
        <v>8480</v>
      </c>
      <c r="Q130" s="24">
        <f>SUM(H130+I130+J130+M130+O130)</f>
        <v>2831.65</v>
      </c>
      <c r="R130" s="24">
        <f>SUM(K130+L130+N130)</f>
        <v>6116</v>
      </c>
      <c r="S130" s="24">
        <f>SUM(G130-Q130)</f>
        <v>37168.35</v>
      </c>
      <c r="T130" s="26">
        <v>111</v>
      </c>
    </row>
    <row r="131" spans="2:20" x14ac:dyDescent="0.2">
      <c r="B131" s="21">
        <v>119</v>
      </c>
      <c r="C131" s="35" t="s">
        <v>148</v>
      </c>
      <c r="D131" s="28" t="s">
        <v>145</v>
      </c>
      <c r="E131" s="27" t="s">
        <v>490</v>
      </c>
      <c r="F131" s="47" t="s">
        <v>458</v>
      </c>
      <c r="G131" s="46">
        <v>50000</v>
      </c>
      <c r="H131" s="42">
        <v>1699.26</v>
      </c>
      <c r="I131" s="24">
        <v>25</v>
      </c>
      <c r="J131" s="24">
        <f t="shared" si="32"/>
        <v>1435</v>
      </c>
      <c r="K131" s="24">
        <f t="shared" si="33"/>
        <v>3549.9999999999995</v>
      </c>
      <c r="L131" s="49">
        <v>520.34</v>
      </c>
      <c r="M131" s="25">
        <f t="shared" si="39"/>
        <v>1520</v>
      </c>
      <c r="N131" s="24">
        <f t="shared" si="34"/>
        <v>3545.0000000000005</v>
      </c>
      <c r="O131" s="24">
        <v>1031.6199999999999</v>
      </c>
      <c r="P131" s="24">
        <f t="shared" si="35"/>
        <v>11601.96</v>
      </c>
      <c r="Q131" s="24">
        <f t="shared" si="36"/>
        <v>5710.88</v>
      </c>
      <c r="R131" s="24">
        <f t="shared" si="37"/>
        <v>7615.34</v>
      </c>
      <c r="S131" s="24">
        <f t="shared" si="38"/>
        <v>44289.120000000003</v>
      </c>
      <c r="T131" s="26">
        <v>111</v>
      </c>
    </row>
    <row r="132" spans="2:20" x14ac:dyDescent="0.2">
      <c r="B132" s="21">
        <v>120</v>
      </c>
      <c r="C132" s="35" t="s">
        <v>157</v>
      </c>
      <c r="D132" s="28" t="s">
        <v>145</v>
      </c>
      <c r="E132" s="27" t="s">
        <v>110</v>
      </c>
      <c r="F132" s="47" t="s">
        <v>458</v>
      </c>
      <c r="G132" s="46">
        <v>34000</v>
      </c>
      <c r="H132" s="42">
        <v>0</v>
      </c>
      <c r="I132" s="24">
        <v>25</v>
      </c>
      <c r="J132" s="24">
        <f t="shared" si="32"/>
        <v>975.8</v>
      </c>
      <c r="K132" s="24">
        <f t="shared" si="33"/>
        <v>2414</v>
      </c>
      <c r="L132" s="49">
        <v>374</v>
      </c>
      <c r="M132" s="25">
        <f t="shared" si="39"/>
        <v>1033.5999999999999</v>
      </c>
      <c r="N132" s="24">
        <f t="shared" si="34"/>
        <v>2410.6000000000004</v>
      </c>
      <c r="O132" s="24"/>
      <c r="P132" s="24">
        <f t="shared" si="35"/>
        <v>7208</v>
      </c>
      <c r="Q132" s="24">
        <f t="shared" si="36"/>
        <v>2034.3999999999999</v>
      </c>
      <c r="R132" s="24">
        <f t="shared" si="37"/>
        <v>5198.6000000000004</v>
      </c>
      <c r="S132" s="24">
        <f t="shared" si="38"/>
        <v>31965.599999999999</v>
      </c>
      <c r="T132" s="26">
        <v>111</v>
      </c>
    </row>
    <row r="133" spans="2:20" x14ac:dyDescent="0.2">
      <c r="B133" s="21">
        <v>121</v>
      </c>
      <c r="C133" s="35" t="s">
        <v>147</v>
      </c>
      <c r="D133" s="28" t="s">
        <v>145</v>
      </c>
      <c r="E133" s="27" t="s">
        <v>407</v>
      </c>
      <c r="F133" s="47" t="s">
        <v>458</v>
      </c>
      <c r="G133" s="46">
        <v>35000</v>
      </c>
      <c r="H133" s="42">
        <v>0</v>
      </c>
      <c r="I133" s="24">
        <v>25</v>
      </c>
      <c r="J133" s="24">
        <f t="shared" si="32"/>
        <v>1004.5</v>
      </c>
      <c r="K133" s="24">
        <f t="shared" si="33"/>
        <v>2485</v>
      </c>
      <c r="L133" s="49">
        <v>385</v>
      </c>
      <c r="M133" s="25">
        <f t="shared" si="39"/>
        <v>1064</v>
      </c>
      <c r="N133" s="24">
        <f t="shared" si="34"/>
        <v>2481.5</v>
      </c>
      <c r="O133" s="24"/>
      <c r="P133" s="24">
        <f t="shared" si="35"/>
        <v>7420</v>
      </c>
      <c r="Q133" s="24">
        <f t="shared" si="36"/>
        <v>2093.5</v>
      </c>
      <c r="R133" s="24">
        <f t="shared" si="37"/>
        <v>5351.5</v>
      </c>
      <c r="S133" s="24">
        <f t="shared" si="38"/>
        <v>32906.5</v>
      </c>
      <c r="T133" s="26">
        <v>111</v>
      </c>
    </row>
    <row r="134" spans="2:20" x14ac:dyDescent="0.2">
      <c r="B134" s="21">
        <v>122</v>
      </c>
      <c r="C134" s="35" t="s">
        <v>154</v>
      </c>
      <c r="D134" s="28" t="s">
        <v>145</v>
      </c>
      <c r="E134" s="27" t="s">
        <v>116</v>
      </c>
      <c r="F134" s="47" t="s">
        <v>458</v>
      </c>
      <c r="G134" s="46">
        <v>24000</v>
      </c>
      <c r="H134" s="42">
        <v>0</v>
      </c>
      <c r="I134" s="24">
        <v>25</v>
      </c>
      <c r="J134" s="24">
        <f t="shared" si="32"/>
        <v>688.8</v>
      </c>
      <c r="K134" s="24">
        <f t="shared" si="33"/>
        <v>1703.9999999999998</v>
      </c>
      <c r="L134" s="49">
        <v>264</v>
      </c>
      <c r="M134" s="25">
        <f t="shared" si="39"/>
        <v>729.6</v>
      </c>
      <c r="N134" s="24">
        <f t="shared" si="34"/>
        <v>1701.6000000000001</v>
      </c>
      <c r="O134" s="24"/>
      <c r="P134" s="24">
        <f t="shared" si="35"/>
        <v>5088</v>
      </c>
      <c r="Q134" s="24">
        <f t="shared" si="36"/>
        <v>1443.4</v>
      </c>
      <c r="R134" s="24">
        <f t="shared" si="37"/>
        <v>3669.6</v>
      </c>
      <c r="S134" s="24">
        <f t="shared" si="38"/>
        <v>22556.6</v>
      </c>
      <c r="T134" s="26">
        <v>111</v>
      </c>
    </row>
    <row r="135" spans="2:20" x14ac:dyDescent="0.2">
      <c r="B135" s="21">
        <v>123</v>
      </c>
      <c r="C135" s="35" t="s">
        <v>146</v>
      </c>
      <c r="D135" s="28" t="s">
        <v>145</v>
      </c>
      <c r="E135" s="27" t="s">
        <v>129</v>
      </c>
      <c r="F135" s="47" t="s">
        <v>458</v>
      </c>
      <c r="G135" s="46">
        <v>6649</v>
      </c>
      <c r="H135" s="42">
        <v>0</v>
      </c>
      <c r="I135" s="24">
        <v>25</v>
      </c>
      <c r="J135" s="24">
        <f t="shared" si="32"/>
        <v>190.8263</v>
      </c>
      <c r="K135" s="24">
        <f t="shared" si="33"/>
        <v>472.07899999999995</v>
      </c>
      <c r="L135" s="49">
        <v>73.14</v>
      </c>
      <c r="M135" s="25">
        <f t="shared" si="39"/>
        <v>202.12960000000001</v>
      </c>
      <c r="N135" s="24">
        <f t="shared" si="34"/>
        <v>471.41410000000002</v>
      </c>
      <c r="O135" s="24"/>
      <c r="P135" s="24">
        <f t="shared" si="35"/>
        <v>1409.5889999999999</v>
      </c>
      <c r="Q135" s="24">
        <f t="shared" si="36"/>
        <v>417.95590000000004</v>
      </c>
      <c r="R135" s="24">
        <f t="shared" si="37"/>
        <v>1016.6331</v>
      </c>
      <c r="S135" s="24">
        <f t="shared" si="38"/>
        <v>6231.0441000000001</v>
      </c>
      <c r="T135" s="26">
        <v>111</v>
      </c>
    </row>
    <row r="136" spans="2:20" x14ac:dyDescent="0.2">
      <c r="B136" s="21">
        <v>124</v>
      </c>
      <c r="C136" s="35" t="s">
        <v>149</v>
      </c>
      <c r="D136" s="28" t="s">
        <v>145</v>
      </c>
      <c r="E136" s="27" t="s">
        <v>150</v>
      </c>
      <c r="F136" s="47" t="s">
        <v>457</v>
      </c>
      <c r="G136" s="46">
        <v>0</v>
      </c>
      <c r="H136" s="42">
        <v>0</v>
      </c>
      <c r="I136" s="24">
        <v>0</v>
      </c>
      <c r="J136" s="24">
        <f t="shared" si="32"/>
        <v>0</v>
      </c>
      <c r="K136" s="24">
        <f t="shared" si="33"/>
        <v>0</v>
      </c>
      <c r="L136" s="49">
        <f>SUM(G136*1.1%)</f>
        <v>0</v>
      </c>
      <c r="M136" s="25">
        <f t="shared" si="39"/>
        <v>0</v>
      </c>
      <c r="N136" s="24">
        <f t="shared" si="34"/>
        <v>0</v>
      </c>
      <c r="O136" s="24"/>
      <c r="P136" s="24">
        <f t="shared" si="35"/>
        <v>0</v>
      </c>
      <c r="Q136" s="24">
        <f t="shared" si="36"/>
        <v>0</v>
      </c>
      <c r="R136" s="24">
        <f t="shared" si="37"/>
        <v>0</v>
      </c>
      <c r="S136" s="24">
        <f t="shared" si="38"/>
        <v>0</v>
      </c>
      <c r="T136" s="26">
        <v>111</v>
      </c>
    </row>
    <row r="137" spans="2:20" x14ac:dyDescent="0.2">
      <c r="B137" s="21">
        <v>125</v>
      </c>
      <c r="C137" s="35" t="s">
        <v>151</v>
      </c>
      <c r="D137" s="28" t="s">
        <v>145</v>
      </c>
      <c r="E137" s="27" t="s">
        <v>152</v>
      </c>
      <c r="F137" s="47" t="s">
        <v>457</v>
      </c>
      <c r="G137" s="46">
        <v>0</v>
      </c>
      <c r="H137" s="42">
        <v>0</v>
      </c>
      <c r="I137" s="24">
        <v>0</v>
      </c>
      <c r="J137" s="24">
        <f t="shared" si="32"/>
        <v>0</v>
      </c>
      <c r="K137" s="24">
        <f t="shared" si="33"/>
        <v>0</v>
      </c>
      <c r="L137" s="49">
        <f>SUM(G137*1.1%)</f>
        <v>0</v>
      </c>
      <c r="M137" s="25">
        <f t="shared" si="39"/>
        <v>0</v>
      </c>
      <c r="N137" s="24">
        <f t="shared" si="34"/>
        <v>0</v>
      </c>
      <c r="O137" s="24"/>
      <c r="P137" s="24">
        <f t="shared" si="35"/>
        <v>0</v>
      </c>
      <c r="Q137" s="24">
        <f t="shared" si="36"/>
        <v>0</v>
      </c>
      <c r="R137" s="24">
        <f t="shared" si="37"/>
        <v>0</v>
      </c>
      <c r="S137" s="24">
        <f t="shared" si="38"/>
        <v>0</v>
      </c>
      <c r="T137" s="26">
        <v>111</v>
      </c>
    </row>
    <row r="138" spans="2:20" x14ac:dyDescent="0.2">
      <c r="B138" s="21">
        <v>126</v>
      </c>
      <c r="C138" s="35" t="s">
        <v>153</v>
      </c>
      <c r="D138" s="28" t="s">
        <v>145</v>
      </c>
      <c r="E138" s="27" t="s">
        <v>127</v>
      </c>
      <c r="F138" s="47" t="s">
        <v>457</v>
      </c>
      <c r="G138" s="46">
        <v>0</v>
      </c>
      <c r="H138" s="42">
        <v>0</v>
      </c>
      <c r="I138" s="24">
        <v>0</v>
      </c>
      <c r="J138" s="24">
        <f t="shared" si="32"/>
        <v>0</v>
      </c>
      <c r="K138" s="24">
        <f t="shared" si="33"/>
        <v>0</v>
      </c>
      <c r="L138" s="50">
        <f>SUM(G138*1.1%)</f>
        <v>0</v>
      </c>
      <c r="M138" s="25">
        <f t="shared" si="39"/>
        <v>0</v>
      </c>
      <c r="N138" s="24">
        <f t="shared" si="34"/>
        <v>0</v>
      </c>
      <c r="O138" s="36"/>
      <c r="P138" s="24">
        <f t="shared" si="35"/>
        <v>0</v>
      </c>
      <c r="Q138" s="24">
        <f t="shared" si="36"/>
        <v>0</v>
      </c>
      <c r="R138" s="24">
        <f t="shared" si="37"/>
        <v>0</v>
      </c>
      <c r="S138" s="24">
        <f t="shared" si="38"/>
        <v>0</v>
      </c>
      <c r="T138" s="26">
        <v>111</v>
      </c>
    </row>
    <row r="139" spans="2:20" x14ac:dyDescent="0.2">
      <c r="B139" s="21">
        <v>127</v>
      </c>
      <c r="C139" s="35" t="s">
        <v>155</v>
      </c>
      <c r="D139" s="28" t="s">
        <v>145</v>
      </c>
      <c r="E139" s="27" t="s">
        <v>156</v>
      </c>
      <c r="F139" s="47" t="s">
        <v>457</v>
      </c>
      <c r="G139" s="46">
        <v>0</v>
      </c>
      <c r="H139" s="42">
        <v>0</v>
      </c>
      <c r="I139" s="24">
        <v>0</v>
      </c>
      <c r="J139" s="24">
        <f t="shared" si="32"/>
        <v>0</v>
      </c>
      <c r="K139" s="24">
        <f t="shared" si="33"/>
        <v>0</v>
      </c>
      <c r="L139" s="51">
        <v>0</v>
      </c>
      <c r="M139" s="25">
        <f t="shared" si="39"/>
        <v>0</v>
      </c>
      <c r="N139" s="24">
        <f t="shared" si="34"/>
        <v>0</v>
      </c>
      <c r="O139" s="37"/>
      <c r="P139" s="24">
        <f t="shared" si="35"/>
        <v>0</v>
      </c>
      <c r="Q139" s="24">
        <f t="shared" si="36"/>
        <v>0</v>
      </c>
      <c r="R139" s="24">
        <f t="shared" si="37"/>
        <v>0</v>
      </c>
      <c r="S139" s="24">
        <f t="shared" si="38"/>
        <v>0</v>
      </c>
      <c r="T139" s="26">
        <v>111</v>
      </c>
    </row>
    <row r="140" spans="2:20" x14ac:dyDescent="0.2">
      <c r="B140" s="21">
        <v>128</v>
      </c>
      <c r="C140" s="35" t="s">
        <v>350</v>
      </c>
      <c r="D140" s="28" t="s">
        <v>145</v>
      </c>
      <c r="E140" s="27" t="s">
        <v>349</v>
      </c>
      <c r="F140" s="47" t="s">
        <v>458</v>
      </c>
      <c r="G140" s="46">
        <v>40000</v>
      </c>
      <c r="H140" s="42">
        <v>442.65</v>
      </c>
      <c r="I140" s="24">
        <v>25</v>
      </c>
      <c r="J140" s="24">
        <f t="shared" si="32"/>
        <v>1148</v>
      </c>
      <c r="K140" s="24">
        <f t="shared" si="33"/>
        <v>2839.9999999999995</v>
      </c>
      <c r="L140" s="49">
        <v>440</v>
      </c>
      <c r="M140" s="25">
        <f t="shared" si="39"/>
        <v>1216</v>
      </c>
      <c r="N140" s="24">
        <f t="shared" si="34"/>
        <v>2836</v>
      </c>
      <c r="O140" s="24"/>
      <c r="P140" s="24">
        <f t="shared" si="35"/>
        <v>8480</v>
      </c>
      <c r="Q140" s="24">
        <f t="shared" si="36"/>
        <v>2831.65</v>
      </c>
      <c r="R140" s="24">
        <f t="shared" si="37"/>
        <v>6116</v>
      </c>
      <c r="S140" s="24">
        <f t="shared" si="38"/>
        <v>37168.35</v>
      </c>
      <c r="T140" s="26">
        <v>111</v>
      </c>
    </row>
    <row r="141" spans="2:20" x14ac:dyDescent="0.2">
      <c r="B141" s="21">
        <v>129</v>
      </c>
      <c r="C141" s="35" t="s">
        <v>374</v>
      </c>
      <c r="D141" s="28" t="s">
        <v>145</v>
      </c>
      <c r="E141" s="27" t="s">
        <v>375</v>
      </c>
      <c r="F141" s="47" t="s">
        <v>458</v>
      </c>
      <c r="G141" s="46">
        <v>6500</v>
      </c>
      <c r="H141" s="42">
        <v>0</v>
      </c>
      <c r="I141" s="24">
        <v>25</v>
      </c>
      <c r="J141" s="24">
        <f t="shared" si="32"/>
        <v>186.55</v>
      </c>
      <c r="K141" s="24">
        <f t="shared" si="33"/>
        <v>461.49999999999994</v>
      </c>
      <c r="L141" s="49">
        <v>71.5</v>
      </c>
      <c r="M141" s="25">
        <f t="shared" si="39"/>
        <v>197.6</v>
      </c>
      <c r="N141" s="24">
        <f t="shared" si="34"/>
        <v>460.85</v>
      </c>
      <c r="O141" s="24"/>
      <c r="P141" s="24">
        <f t="shared" si="35"/>
        <v>1378</v>
      </c>
      <c r="Q141" s="24">
        <f t="shared" si="36"/>
        <v>409.15</v>
      </c>
      <c r="R141" s="24">
        <f t="shared" si="37"/>
        <v>993.85</v>
      </c>
      <c r="S141" s="24">
        <f t="shared" si="38"/>
        <v>6090.85</v>
      </c>
      <c r="T141" s="26">
        <v>111</v>
      </c>
    </row>
    <row r="142" spans="2:20" x14ac:dyDescent="0.2">
      <c r="B142" s="21">
        <v>130</v>
      </c>
      <c r="C142" s="35" t="s">
        <v>400</v>
      </c>
      <c r="D142" s="28" t="s">
        <v>145</v>
      </c>
      <c r="E142" s="27" t="s">
        <v>375</v>
      </c>
      <c r="F142" s="47" t="s">
        <v>458</v>
      </c>
      <c r="G142" s="46">
        <v>10000</v>
      </c>
      <c r="H142" s="42">
        <v>0</v>
      </c>
      <c r="I142" s="24">
        <v>25</v>
      </c>
      <c r="J142" s="24">
        <f t="shared" si="32"/>
        <v>287</v>
      </c>
      <c r="K142" s="24">
        <f t="shared" ref="K142:K148" si="74">(G142*7.1%)</f>
        <v>709.99999999999989</v>
      </c>
      <c r="L142" s="49">
        <v>110</v>
      </c>
      <c r="M142" s="25">
        <f t="shared" si="39"/>
        <v>304</v>
      </c>
      <c r="N142" s="24">
        <f t="shared" ref="N142:N148" si="75">(G142*7.09%)</f>
        <v>709</v>
      </c>
      <c r="O142" s="24"/>
      <c r="P142" s="24">
        <f t="shared" si="35"/>
        <v>2120</v>
      </c>
      <c r="Q142" s="24">
        <f t="shared" si="36"/>
        <v>616</v>
      </c>
      <c r="R142" s="24">
        <f t="shared" si="37"/>
        <v>1529</v>
      </c>
      <c r="S142" s="24">
        <f t="shared" si="38"/>
        <v>9384</v>
      </c>
      <c r="T142" s="26">
        <v>111</v>
      </c>
    </row>
    <row r="143" spans="2:20" x14ac:dyDescent="0.2">
      <c r="B143" s="21">
        <v>131</v>
      </c>
      <c r="C143" s="35" t="s">
        <v>401</v>
      </c>
      <c r="D143" s="28" t="s">
        <v>145</v>
      </c>
      <c r="E143" s="27" t="s">
        <v>116</v>
      </c>
      <c r="F143" s="47" t="s">
        <v>458</v>
      </c>
      <c r="G143" s="46">
        <v>21000</v>
      </c>
      <c r="H143" s="42">
        <v>0</v>
      </c>
      <c r="I143" s="24">
        <v>25</v>
      </c>
      <c r="J143" s="24">
        <f t="shared" si="32"/>
        <v>602.70000000000005</v>
      </c>
      <c r="K143" s="24">
        <f t="shared" si="74"/>
        <v>1490.9999999999998</v>
      </c>
      <c r="L143" s="49">
        <v>231</v>
      </c>
      <c r="M143" s="25">
        <f t="shared" si="39"/>
        <v>638.4</v>
      </c>
      <c r="N143" s="24">
        <f t="shared" si="75"/>
        <v>1488.9</v>
      </c>
      <c r="O143" s="24"/>
      <c r="P143" s="24">
        <f t="shared" si="35"/>
        <v>4452</v>
      </c>
      <c r="Q143" s="24">
        <f t="shared" si="36"/>
        <v>1266.0999999999999</v>
      </c>
      <c r="R143" s="24">
        <f t="shared" si="37"/>
        <v>3210.8999999999996</v>
      </c>
      <c r="S143" s="24">
        <f t="shared" si="38"/>
        <v>19733.900000000001</v>
      </c>
      <c r="T143" s="26">
        <v>111</v>
      </c>
    </row>
    <row r="144" spans="2:20" x14ac:dyDescent="0.2">
      <c r="B144" s="21">
        <v>132</v>
      </c>
      <c r="C144" s="35" t="s">
        <v>410</v>
      </c>
      <c r="D144" s="28" t="s">
        <v>145</v>
      </c>
      <c r="E144" s="27" t="s">
        <v>411</v>
      </c>
      <c r="F144" s="47" t="s">
        <v>458</v>
      </c>
      <c r="G144" s="46">
        <v>15000</v>
      </c>
      <c r="H144" s="42">
        <v>0</v>
      </c>
      <c r="I144" s="24">
        <v>25</v>
      </c>
      <c r="J144" s="24">
        <f t="shared" si="32"/>
        <v>430.5</v>
      </c>
      <c r="K144" s="24">
        <f t="shared" si="74"/>
        <v>1065</v>
      </c>
      <c r="L144" s="49">
        <v>165</v>
      </c>
      <c r="M144" s="25">
        <f t="shared" si="39"/>
        <v>456</v>
      </c>
      <c r="N144" s="24">
        <f t="shared" si="75"/>
        <v>1063.5</v>
      </c>
      <c r="O144" s="24"/>
      <c r="P144" s="24">
        <f>SUM(J144+K144+L144+M144+N144+O144)</f>
        <v>3180</v>
      </c>
      <c r="Q144" s="24">
        <f>SUM(H144+I144+J144+M144+O144)</f>
        <v>911.5</v>
      </c>
      <c r="R144" s="24">
        <f>SUM(K144+L144+N144)</f>
        <v>2293.5</v>
      </c>
      <c r="S144" s="24">
        <f>SUM(G144-Q144)</f>
        <v>14088.5</v>
      </c>
      <c r="T144" s="26">
        <v>111</v>
      </c>
    </row>
    <row r="145" spans="2:20" x14ac:dyDescent="0.2">
      <c r="B145" s="21">
        <v>133</v>
      </c>
      <c r="C145" s="35" t="s">
        <v>437</v>
      </c>
      <c r="D145" s="28" t="s">
        <v>145</v>
      </c>
      <c r="E145" s="27" t="s">
        <v>110</v>
      </c>
      <c r="F145" s="47" t="s">
        <v>458</v>
      </c>
      <c r="G145" s="46">
        <v>20000</v>
      </c>
      <c r="H145" s="42">
        <v>0</v>
      </c>
      <c r="I145" s="24">
        <v>25</v>
      </c>
      <c r="J145" s="24">
        <f t="shared" ref="J145:J209" si="76">(G145*2.87%)</f>
        <v>574</v>
      </c>
      <c r="K145" s="24">
        <f t="shared" si="74"/>
        <v>1419.9999999999998</v>
      </c>
      <c r="L145" s="49">
        <v>220</v>
      </c>
      <c r="M145" s="25">
        <f t="shared" si="39"/>
        <v>608</v>
      </c>
      <c r="N145" s="24">
        <f t="shared" si="75"/>
        <v>1418</v>
      </c>
      <c r="O145" s="24"/>
      <c r="P145" s="24">
        <f t="shared" ref="P145:P209" si="77">SUM(J145+K145+L145+M145+N145+O145)</f>
        <v>4240</v>
      </c>
      <c r="Q145" s="24">
        <f t="shared" ref="Q145:Q209" si="78">SUM(H145+I145+J145+M145+O145)</f>
        <v>1207</v>
      </c>
      <c r="R145" s="24">
        <f t="shared" ref="R145:R209" si="79">SUM(K145+L145+N145)</f>
        <v>3058</v>
      </c>
      <c r="S145" s="24">
        <f t="shared" ref="S145:S209" si="80">SUM(G145-Q145)</f>
        <v>18793</v>
      </c>
      <c r="T145" s="26">
        <v>111</v>
      </c>
    </row>
    <row r="146" spans="2:20" x14ac:dyDescent="0.2">
      <c r="B146" s="21">
        <v>134</v>
      </c>
      <c r="C146" s="35" t="s">
        <v>438</v>
      </c>
      <c r="D146" s="28" t="s">
        <v>145</v>
      </c>
      <c r="E146" s="27" t="s">
        <v>411</v>
      </c>
      <c r="F146" s="47" t="s">
        <v>458</v>
      </c>
      <c r="G146" s="46">
        <v>10000</v>
      </c>
      <c r="H146" s="42">
        <v>0</v>
      </c>
      <c r="I146" s="24">
        <v>25</v>
      </c>
      <c r="J146" s="24">
        <f t="shared" si="76"/>
        <v>287</v>
      </c>
      <c r="K146" s="24">
        <f t="shared" si="74"/>
        <v>709.99999999999989</v>
      </c>
      <c r="L146" s="49">
        <v>110</v>
      </c>
      <c r="M146" s="25">
        <f t="shared" ref="M146:M210" si="81">(G146*3.04%)</f>
        <v>304</v>
      </c>
      <c r="N146" s="24">
        <f t="shared" si="75"/>
        <v>709</v>
      </c>
      <c r="O146" s="24"/>
      <c r="P146" s="24">
        <f t="shared" si="77"/>
        <v>2120</v>
      </c>
      <c r="Q146" s="24">
        <f t="shared" si="78"/>
        <v>616</v>
      </c>
      <c r="R146" s="24">
        <f t="shared" si="79"/>
        <v>1529</v>
      </c>
      <c r="S146" s="24">
        <f t="shared" si="80"/>
        <v>9384</v>
      </c>
      <c r="T146" s="26">
        <v>111</v>
      </c>
    </row>
    <row r="147" spans="2:20" s="16" customFormat="1" x14ac:dyDescent="0.2">
      <c r="B147" s="21">
        <v>135</v>
      </c>
      <c r="C147" s="35" t="s">
        <v>440</v>
      </c>
      <c r="D147" s="28" t="s">
        <v>145</v>
      </c>
      <c r="E147" s="27" t="s">
        <v>375</v>
      </c>
      <c r="F147" s="47" t="s">
        <v>458</v>
      </c>
      <c r="G147" s="46">
        <v>10000</v>
      </c>
      <c r="H147" s="42">
        <v>0</v>
      </c>
      <c r="I147" s="24">
        <v>25</v>
      </c>
      <c r="J147" s="24">
        <f t="shared" si="76"/>
        <v>287</v>
      </c>
      <c r="K147" s="24">
        <f t="shared" si="74"/>
        <v>709.99999999999989</v>
      </c>
      <c r="L147" s="49">
        <v>110</v>
      </c>
      <c r="M147" s="25">
        <f t="shared" si="81"/>
        <v>304</v>
      </c>
      <c r="N147" s="24">
        <f t="shared" si="75"/>
        <v>709</v>
      </c>
      <c r="O147" s="24"/>
      <c r="P147" s="24">
        <f t="shared" si="77"/>
        <v>2120</v>
      </c>
      <c r="Q147" s="24">
        <f t="shared" si="78"/>
        <v>616</v>
      </c>
      <c r="R147" s="24">
        <f t="shared" si="79"/>
        <v>1529</v>
      </c>
      <c r="S147" s="24">
        <f t="shared" si="80"/>
        <v>9384</v>
      </c>
      <c r="T147" s="26">
        <v>111</v>
      </c>
    </row>
    <row r="148" spans="2:20" s="16" customFormat="1" x14ac:dyDescent="0.2">
      <c r="B148" s="21">
        <v>136</v>
      </c>
      <c r="C148" s="35" t="s">
        <v>501</v>
      </c>
      <c r="D148" s="28" t="s">
        <v>145</v>
      </c>
      <c r="E148" s="27" t="s">
        <v>375</v>
      </c>
      <c r="F148" s="47" t="s">
        <v>458</v>
      </c>
      <c r="G148" s="46">
        <v>13171</v>
      </c>
      <c r="H148" s="42">
        <v>0</v>
      </c>
      <c r="I148" s="24">
        <v>25</v>
      </c>
      <c r="J148" s="24">
        <f t="shared" si="76"/>
        <v>378.0077</v>
      </c>
      <c r="K148" s="24">
        <f t="shared" si="74"/>
        <v>935.14099999999996</v>
      </c>
      <c r="L148" s="49">
        <v>144.88</v>
      </c>
      <c r="M148" s="25">
        <f t="shared" si="81"/>
        <v>400.39839999999998</v>
      </c>
      <c r="N148" s="24">
        <f t="shared" si="75"/>
        <v>933.82390000000009</v>
      </c>
      <c r="O148" s="24"/>
      <c r="P148" s="24">
        <f>SUM(J148+K148+L148+M148+N148+O148)</f>
        <v>2792.2510000000002</v>
      </c>
      <c r="Q148" s="24">
        <f>SUM(H148+I148+J148+M148+O148)</f>
        <v>803.40609999999992</v>
      </c>
      <c r="R148" s="24">
        <f>SUM(K148+L148+N148)</f>
        <v>2013.8449000000001</v>
      </c>
      <c r="S148" s="24">
        <f>SUM(G148-Q148)</f>
        <v>12367.5939</v>
      </c>
      <c r="T148" s="26">
        <v>111</v>
      </c>
    </row>
    <row r="149" spans="2:20" x14ac:dyDescent="0.2">
      <c r="B149" s="21">
        <v>137</v>
      </c>
      <c r="C149" s="35" t="s">
        <v>337</v>
      </c>
      <c r="D149" s="28" t="s">
        <v>159</v>
      </c>
      <c r="E149" s="27" t="s">
        <v>336</v>
      </c>
      <c r="F149" s="47" t="s">
        <v>458</v>
      </c>
      <c r="G149" s="52">
        <v>140000</v>
      </c>
      <c r="H149" s="42">
        <v>21679.59</v>
      </c>
      <c r="I149" s="24">
        <v>25</v>
      </c>
      <c r="J149" s="24">
        <f t="shared" si="76"/>
        <v>4018</v>
      </c>
      <c r="K149" s="24">
        <f t="shared" si="33"/>
        <v>9940</v>
      </c>
      <c r="L149" s="49">
        <v>520.34</v>
      </c>
      <c r="M149" s="25">
        <v>3595.1</v>
      </c>
      <c r="N149" s="24">
        <v>8384.6299999999992</v>
      </c>
      <c r="O149" s="37"/>
      <c r="P149" s="24">
        <f t="shared" si="77"/>
        <v>26458.07</v>
      </c>
      <c r="Q149" s="24">
        <f t="shared" si="78"/>
        <v>29317.69</v>
      </c>
      <c r="R149" s="24">
        <f t="shared" si="79"/>
        <v>18844.97</v>
      </c>
      <c r="S149" s="24">
        <f t="shared" si="80"/>
        <v>110682.31</v>
      </c>
      <c r="T149" s="26">
        <v>111</v>
      </c>
    </row>
    <row r="150" spans="2:20" x14ac:dyDescent="0.2">
      <c r="B150" s="21">
        <v>138</v>
      </c>
      <c r="C150" s="35" t="s">
        <v>158</v>
      </c>
      <c r="D150" s="28" t="s">
        <v>159</v>
      </c>
      <c r="E150" s="27" t="s">
        <v>511</v>
      </c>
      <c r="F150" s="47" t="s">
        <v>458</v>
      </c>
      <c r="G150" s="46">
        <v>50000</v>
      </c>
      <c r="H150" s="42">
        <v>1854</v>
      </c>
      <c r="I150" s="24">
        <v>25</v>
      </c>
      <c r="J150" s="24">
        <f t="shared" si="76"/>
        <v>1435</v>
      </c>
      <c r="K150" s="24">
        <f t="shared" si="33"/>
        <v>3549.9999999999995</v>
      </c>
      <c r="L150" s="49">
        <v>520.34</v>
      </c>
      <c r="M150" s="25">
        <f t="shared" si="81"/>
        <v>1520</v>
      </c>
      <c r="N150" s="24">
        <f t="shared" ref="N150:N211" si="82">(G150*7.09%)</f>
        <v>3545.0000000000005</v>
      </c>
      <c r="O150" s="24"/>
      <c r="P150" s="24">
        <f t="shared" si="77"/>
        <v>10570.34</v>
      </c>
      <c r="Q150" s="24">
        <f t="shared" si="78"/>
        <v>4834</v>
      </c>
      <c r="R150" s="24">
        <f t="shared" si="79"/>
        <v>7615.34</v>
      </c>
      <c r="S150" s="24">
        <f t="shared" si="80"/>
        <v>45166</v>
      </c>
      <c r="T150" s="26">
        <v>111</v>
      </c>
    </row>
    <row r="151" spans="2:20" x14ac:dyDescent="0.2">
      <c r="B151" s="21">
        <v>139</v>
      </c>
      <c r="C151" s="35" t="s">
        <v>163</v>
      </c>
      <c r="D151" s="28" t="s">
        <v>159</v>
      </c>
      <c r="E151" s="27" t="s">
        <v>164</v>
      </c>
      <c r="F151" s="47" t="s">
        <v>458</v>
      </c>
      <c r="G151" s="46">
        <v>35000</v>
      </c>
      <c r="H151" s="42">
        <v>0</v>
      </c>
      <c r="I151" s="24">
        <v>25</v>
      </c>
      <c r="J151" s="24">
        <f t="shared" si="76"/>
        <v>1004.5</v>
      </c>
      <c r="K151" s="24">
        <f t="shared" si="33"/>
        <v>2485</v>
      </c>
      <c r="L151" s="49">
        <v>385</v>
      </c>
      <c r="M151" s="25">
        <f t="shared" si="81"/>
        <v>1064</v>
      </c>
      <c r="N151" s="24">
        <f t="shared" si="82"/>
        <v>2481.5</v>
      </c>
      <c r="O151" s="24"/>
      <c r="P151" s="24">
        <f t="shared" si="77"/>
        <v>7420</v>
      </c>
      <c r="Q151" s="24">
        <f t="shared" si="78"/>
        <v>2093.5</v>
      </c>
      <c r="R151" s="24">
        <f t="shared" si="79"/>
        <v>5351.5</v>
      </c>
      <c r="S151" s="24">
        <f t="shared" si="80"/>
        <v>32906.5</v>
      </c>
      <c r="T151" s="26">
        <v>111</v>
      </c>
    </row>
    <row r="152" spans="2:20" x14ac:dyDescent="0.2">
      <c r="B152" s="21">
        <v>140</v>
      </c>
      <c r="C152" s="35" t="s">
        <v>165</v>
      </c>
      <c r="D152" s="28" t="s">
        <v>159</v>
      </c>
      <c r="E152" s="27" t="s">
        <v>489</v>
      </c>
      <c r="F152" s="47" t="s">
        <v>459</v>
      </c>
      <c r="G152" s="46">
        <v>35000</v>
      </c>
      <c r="H152" s="42">
        <v>0</v>
      </c>
      <c r="I152" s="24">
        <v>25</v>
      </c>
      <c r="J152" s="24">
        <f t="shared" si="76"/>
        <v>1004.5</v>
      </c>
      <c r="K152" s="24">
        <f t="shared" si="33"/>
        <v>2485</v>
      </c>
      <c r="L152" s="49">
        <v>385</v>
      </c>
      <c r="M152" s="25">
        <f t="shared" si="81"/>
        <v>1064</v>
      </c>
      <c r="N152" s="24">
        <f t="shared" si="82"/>
        <v>2481.5</v>
      </c>
      <c r="O152" s="24">
        <v>1031.6199999999999</v>
      </c>
      <c r="P152" s="24">
        <f t="shared" si="77"/>
        <v>8451.619999999999</v>
      </c>
      <c r="Q152" s="24">
        <f t="shared" si="78"/>
        <v>3125.12</v>
      </c>
      <c r="R152" s="24">
        <f t="shared" si="79"/>
        <v>5351.5</v>
      </c>
      <c r="S152" s="24">
        <f t="shared" si="80"/>
        <v>31874.880000000001</v>
      </c>
      <c r="T152" s="26">
        <v>111</v>
      </c>
    </row>
    <row r="153" spans="2:20" x14ac:dyDescent="0.2">
      <c r="B153" s="21">
        <v>141</v>
      </c>
      <c r="C153" s="35" t="s">
        <v>166</v>
      </c>
      <c r="D153" s="28" t="s">
        <v>159</v>
      </c>
      <c r="E153" s="27" t="s">
        <v>489</v>
      </c>
      <c r="F153" s="47" t="s">
        <v>458</v>
      </c>
      <c r="G153" s="46">
        <v>32800</v>
      </c>
      <c r="H153" s="42">
        <v>0</v>
      </c>
      <c r="I153" s="24">
        <v>25</v>
      </c>
      <c r="J153" s="24">
        <f t="shared" si="76"/>
        <v>941.36</v>
      </c>
      <c r="K153" s="24">
        <f t="shared" ref="K153:K215" si="83">(G153*7.1%)</f>
        <v>2328.7999999999997</v>
      </c>
      <c r="L153" s="49">
        <v>360.8</v>
      </c>
      <c r="M153" s="25">
        <f t="shared" si="81"/>
        <v>997.12</v>
      </c>
      <c r="N153" s="24">
        <f t="shared" si="82"/>
        <v>2325.52</v>
      </c>
      <c r="O153" s="24">
        <v>1031.6199999999999</v>
      </c>
      <c r="P153" s="24">
        <f t="shared" si="77"/>
        <v>7985.22</v>
      </c>
      <c r="Q153" s="24">
        <f t="shared" si="78"/>
        <v>2995.1</v>
      </c>
      <c r="R153" s="24">
        <f t="shared" si="79"/>
        <v>5015.12</v>
      </c>
      <c r="S153" s="24">
        <f t="shared" si="80"/>
        <v>29804.9</v>
      </c>
      <c r="T153" s="26">
        <v>111</v>
      </c>
    </row>
    <row r="154" spans="2:20" x14ac:dyDescent="0.2">
      <c r="B154" s="21">
        <v>142</v>
      </c>
      <c r="C154" s="35" t="s">
        <v>162</v>
      </c>
      <c r="D154" s="28" t="s">
        <v>159</v>
      </c>
      <c r="E154" s="27" t="s">
        <v>30</v>
      </c>
      <c r="F154" s="47" t="s">
        <v>458</v>
      </c>
      <c r="G154" s="46">
        <v>23000</v>
      </c>
      <c r="H154" s="42">
        <v>0</v>
      </c>
      <c r="I154" s="24">
        <v>25</v>
      </c>
      <c r="J154" s="24">
        <f t="shared" si="76"/>
        <v>660.1</v>
      </c>
      <c r="K154" s="24">
        <f t="shared" si="83"/>
        <v>1632.9999999999998</v>
      </c>
      <c r="L154" s="49">
        <v>253</v>
      </c>
      <c r="M154" s="25">
        <f t="shared" si="81"/>
        <v>699.2</v>
      </c>
      <c r="N154" s="24">
        <f t="shared" si="82"/>
        <v>1630.7</v>
      </c>
      <c r="O154" s="24"/>
      <c r="P154" s="24">
        <f t="shared" si="77"/>
        <v>4876</v>
      </c>
      <c r="Q154" s="24">
        <f t="shared" si="78"/>
        <v>1384.3000000000002</v>
      </c>
      <c r="R154" s="24">
        <f t="shared" si="79"/>
        <v>3516.7</v>
      </c>
      <c r="S154" s="24">
        <f t="shared" si="80"/>
        <v>21615.7</v>
      </c>
      <c r="T154" s="26">
        <v>111</v>
      </c>
    </row>
    <row r="155" spans="2:20" x14ac:dyDescent="0.2">
      <c r="B155" s="21">
        <v>143</v>
      </c>
      <c r="C155" s="35" t="s">
        <v>167</v>
      </c>
      <c r="D155" s="28" t="s">
        <v>159</v>
      </c>
      <c r="E155" s="27" t="s">
        <v>168</v>
      </c>
      <c r="F155" s="47" t="s">
        <v>458</v>
      </c>
      <c r="G155" s="46">
        <v>15000</v>
      </c>
      <c r="H155" s="42">
        <v>0</v>
      </c>
      <c r="I155" s="24">
        <v>25</v>
      </c>
      <c r="J155" s="24">
        <f t="shared" si="76"/>
        <v>430.5</v>
      </c>
      <c r="K155" s="24">
        <f t="shared" si="83"/>
        <v>1065</v>
      </c>
      <c r="L155" s="49">
        <v>165</v>
      </c>
      <c r="M155" s="25">
        <f t="shared" si="81"/>
        <v>456</v>
      </c>
      <c r="N155" s="24">
        <f t="shared" si="82"/>
        <v>1063.5</v>
      </c>
      <c r="O155" s="24"/>
      <c r="P155" s="24">
        <f t="shared" si="77"/>
        <v>3180</v>
      </c>
      <c r="Q155" s="24">
        <f t="shared" si="78"/>
        <v>911.5</v>
      </c>
      <c r="R155" s="24">
        <f t="shared" si="79"/>
        <v>2293.5</v>
      </c>
      <c r="S155" s="24">
        <f t="shared" si="80"/>
        <v>14088.5</v>
      </c>
      <c r="T155" s="26">
        <v>111</v>
      </c>
    </row>
    <row r="156" spans="2:20" x14ac:dyDescent="0.2">
      <c r="B156" s="21">
        <v>144</v>
      </c>
      <c r="C156" s="35" t="s">
        <v>403</v>
      </c>
      <c r="D156" s="28" t="s">
        <v>159</v>
      </c>
      <c r="E156" s="27" t="s">
        <v>500</v>
      </c>
      <c r="F156" s="47" t="s">
        <v>458</v>
      </c>
      <c r="G156" s="46">
        <v>20000</v>
      </c>
      <c r="H156" s="42">
        <v>0</v>
      </c>
      <c r="I156" s="24">
        <v>25</v>
      </c>
      <c r="J156" s="24">
        <f t="shared" si="76"/>
        <v>574</v>
      </c>
      <c r="K156" s="24">
        <f>(G156*7.1%)</f>
        <v>1419.9999999999998</v>
      </c>
      <c r="L156" s="49">
        <v>220</v>
      </c>
      <c r="M156" s="25">
        <f t="shared" si="81"/>
        <v>608</v>
      </c>
      <c r="N156" s="24">
        <f>(G156*7.09%)</f>
        <v>1418</v>
      </c>
      <c r="O156" s="24"/>
      <c r="P156" s="24">
        <f>SUM(J156+K156+L156+M156+N156+O156)</f>
        <v>4240</v>
      </c>
      <c r="Q156" s="24">
        <f>SUM(H156+I156+J156+M156+O156)</f>
        <v>1207</v>
      </c>
      <c r="R156" s="24">
        <f>SUM(K156+L156+N156)</f>
        <v>3058</v>
      </c>
      <c r="S156" s="24">
        <f>SUM(G156-Q156)</f>
        <v>18793</v>
      </c>
      <c r="T156" s="26">
        <v>111</v>
      </c>
    </row>
    <row r="157" spans="2:20" x14ac:dyDescent="0.2">
      <c r="B157" s="21">
        <v>145</v>
      </c>
      <c r="C157" s="35" t="s">
        <v>169</v>
      </c>
      <c r="D157" s="28" t="s">
        <v>170</v>
      </c>
      <c r="E157" s="27" t="s">
        <v>171</v>
      </c>
      <c r="F157" s="47" t="s">
        <v>459</v>
      </c>
      <c r="G157" s="46">
        <v>63000</v>
      </c>
      <c r="H157" s="42">
        <v>3844.89</v>
      </c>
      <c r="I157" s="24">
        <v>25</v>
      </c>
      <c r="J157" s="24">
        <f t="shared" si="76"/>
        <v>1808.1</v>
      </c>
      <c r="K157" s="24">
        <f t="shared" si="83"/>
        <v>4473</v>
      </c>
      <c r="L157" s="49">
        <v>520.34</v>
      </c>
      <c r="M157" s="25">
        <f t="shared" si="81"/>
        <v>1915.2</v>
      </c>
      <c r="N157" s="24">
        <f t="shared" si="82"/>
        <v>4466.7000000000007</v>
      </c>
      <c r="O157" s="24">
        <v>1031.6199999999999</v>
      </c>
      <c r="P157" s="24">
        <f t="shared" si="77"/>
        <v>14214.960000000003</v>
      </c>
      <c r="Q157" s="24">
        <f t="shared" si="78"/>
        <v>8624.81</v>
      </c>
      <c r="R157" s="24">
        <f t="shared" si="79"/>
        <v>9460.0400000000009</v>
      </c>
      <c r="S157" s="24">
        <f t="shared" si="80"/>
        <v>54375.19</v>
      </c>
      <c r="T157" s="26">
        <v>111</v>
      </c>
    </row>
    <row r="158" spans="2:20" x14ac:dyDescent="0.2">
      <c r="B158" s="21">
        <v>146</v>
      </c>
      <c r="C158" s="35" t="s">
        <v>174</v>
      </c>
      <c r="D158" s="28" t="s">
        <v>170</v>
      </c>
      <c r="E158" s="27" t="s">
        <v>173</v>
      </c>
      <c r="F158" s="47" t="s">
        <v>458</v>
      </c>
      <c r="G158" s="46">
        <v>45000</v>
      </c>
      <c r="H158" s="42">
        <v>1148.33</v>
      </c>
      <c r="I158" s="24">
        <v>25</v>
      </c>
      <c r="J158" s="24">
        <f t="shared" si="76"/>
        <v>1291.5</v>
      </c>
      <c r="K158" s="24">
        <f t="shared" si="83"/>
        <v>3194.9999999999995</v>
      </c>
      <c r="L158" s="49">
        <v>495</v>
      </c>
      <c r="M158" s="25">
        <f t="shared" si="81"/>
        <v>1368</v>
      </c>
      <c r="N158" s="24">
        <f t="shared" si="82"/>
        <v>3190.5</v>
      </c>
      <c r="O158" s="24"/>
      <c r="P158" s="24">
        <f t="shared" si="77"/>
        <v>9540</v>
      </c>
      <c r="Q158" s="24">
        <f t="shared" si="78"/>
        <v>3832.83</v>
      </c>
      <c r="R158" s="24">
        <f t="shared" si="79"/>
        <v>6880.5</v>
      </c>
      <c r="S158" s="24">
        <f t="shared" si="80"/>
        <v>41167.17</v>
      </c>
      <c r="T158" s="26">
        <v>111</v>
      </c>
    </row>
    <row r="159" spans="2:20" x14ac:dyDescent="0.2">
      <c r="B159" s="21">
        <v>147</v>
      </c>
      <c r="C159" s="35" t="s">
        <v>172</v>
      </c>
      <c r="D159" s="28" t="s">
        <v>170</v>
      </c>
      <c r="E159" s="27" t="s">
        <v>173</v>
      </c>
      <c r="F159" s="47" t="s">
        <v>458</v>
      </c>
      <c r="G159" s="46">
        <v>41000</v>
      </c>
      <c r="H159" s="42">
        <v>274.3</v>
      </c>
      <c r="I159" s="24">
        <v>25</v>
      </c>
      <c r="J159" s="24">
        <f t="shared" si="76"/>
        <v>1176.7</v>
      </c>
      <c r="K159" s="24">
        <f t="shared" si="83"/>
        <v>2910.9999999999995</v>
      </c>
      <c r="L159" s="49">
        <v>451</v>
      </c>
      <c r="M159" s="25">
        <f t="shared" si="81"/>
        <v>1246.4000000000001</v>
      </c>
      <c r="N159" s="24">
        <f t="shared" si="82"/>
        <v>2906.9</v>
      </c>
      <c r="O159" s="24">
        <v>2063.2399999999998</v>
      </c>
      <c r="P159" s="24">
        <f t="shared" si="77"/>
        <v>10755.24</v>
      </c>
      <c r="Q159" s="24">
        <f t="shared" si="78"/>
        <v>4785.6399999999994</v>
      </c>
      <c r="R159" s="24">
        <f t="shared" si="79"/>
        <v>6268.9</v>
      </c>
      <c r="S159" s="24">
        <f t="shared" si="80"/>
        <v>36214.36</v>
      </c>
      <c r="T159" s="26">
        <v>111</v>
      </c>
    </row>
    <row r="160" spans="2:20" x14ac:dyDescent="0.2">
      <c r="B160" s="21">
        <v>148</v>
      </c>
      <c r="C160" s="35" t="s">
        <v>176</v>
      </c>
      <c r="D160" s="28" t="s">
        <v>170</v>
      </c>
      <c r="E160" s="27" t="s">
        <v>177</v>
      </c>
      <c r="F160" s="47" t="s">
        <v>458</v>
      </c>
      <c r="G160" s="46">
        <v>40000</v>
      </c>
      <c r="H160" s="42">
        <v>442.65</v>
      </c>
      <c r="I160" s="24">
        <v>25</v>
      </c>
      <c r="J160" s="24">
        <f t="shared" si="76"/>
        <v>1148</v>
      </c>
      <c r="K160" s="24">
        <f t="shared" si="83"/>
        <v>2839.9999999999995</v>
      </c>
      <c r="L160" s="49">
        <v>440</v>
      </c>
      <c r="M160" s="25">
        <f t="shared" si="81"/>
        <v>1216</v>
      </c>
      <c r="N160" s="24">
        <f t="shared" si="82"/>
        <v>2836</v>
      </c>
      <c r="O160" s="24"/>
      <c r="P160" s="24">
        <f t="shared" si="77"/>
        <v>8480</v>
      </c>
      <c r="Q160" s="24">
        <f t="shared" si="78"/>
        <v>2831.65</v>
      </c>
      <c r="R160" s="24">
        <f t="shared" si="79"/>
        <v>6116</v>
      </c>
      <c r="S160" s="24">
        <f t="shared" si="80"/>
        <v>37168.35</v>
      </c>
      <c r="T160" s="26">
        <v>111</v>
      </c>
    </row>
    <row r="161" spans="2:20" x14ac:dyDescent="0.2">
      <c r="B161" s="21">
        <v>149</v>
      </c>
      <c r="C161" s="35" t="s">
        <v>175</v>
      </c>
      <c r="D161" s="28" t="s">
        <v>170</v>
      </c>
      <c r="E161" s="27" t="s">
        <v>173</v>
      </c>
      <c r="F161" s="47" t="s">
        <v>458</v>
      </c>
      <c r="G161" s="46">
        <v>30000</v>
      </c>
      <c r="H161" s="42">
        <v>0</v>
      </c>
      <c r="I161" s="24">
        <v>25</v>
      </c>
      <c r="J161" s="24">
        <f t="shared" si="76"/>
        <v>861</v>
      </c>
      <c r="K161" s="24">
        <f t="shared" si="83"/>
        <v>2130</v>
      </c>
      <c r="L161" s="49">
        <v>330</v>
      </c>
      <c r="M161" s="25">
        <f t="shared" si="81"/>
        <v>912</v>
      </c>
      <c r="N161" s="24">
        <f t="shared" si="82"/>
        <v>2127</v>
      </c>
      <c r="O161" s="24">
        <v>1031.6199999999999</v>
      </c>
      <c r="P161" s="24">
        <f t="shared" si="77"/>
        <v>7391.62</v>
      </c>
      <c r="Q161" s="24">
        <f t="shared" si="78"/>
        <v>2829.62</v>
      </c>
      <c r="R161" s="24">
        <f t="shared" si="79"/>
        <v>4587</v>
      </c>
      <c r="S161" s="24">
        <f t="shared" si="80"/>
        <v>27170.38</v>
      </c>
      <c r="T161" s="26">
        <v>111</v>
      </c>
    </row>
    <row r="162" spans="2:20" x14ac:dyDescent="0.2">
      <c r="B162" s="21">
        <v>150</v>
      </c>
      <c r="C162" s="35" t="s">
        <v>160</v>
      </c>
      <c r="D162" s="28" t="s">
        <v>170</v>
      </c>
      <c r="E162" s="27" t="s">
        <v>161</v>
      </c>
      <c r="F162" s="47" t="s">
        <v>458</v>
      </c>
      <c r="G162" s="46">
        <v>35000</v>
      </c>
      <c r="H162" s="42">
        <v>0</v>
      </c>
      <c r="I162" s="24">
        <v>25</v>
      </c>
      <c r="J162" s="24">
        <f t="shared" si="76"/>
        <v>1004.5</v>
      </c>
      <c r="K162" s="24">
        <f t="shared" si="83"/>
        <v>2485</v>
      </c>
      <c r="L162" s="49">
        <v>385</v>
      </c>
      <c r="M162" s="25">
        <f t="shared" si="81"/>
        <v>1064</v>
      </c>
      <c r="N162" s="24">
        <f t="shared" si="82"/>
        <v>2481.5</v>
      </c>
      <c r="O162" s="24">
        <v>1031.6199999999999</v>
      </c>
      <c r="P162" s="24">
        <f t="shared" si="77"/>
        <v>8451.619999999999</v>
      </c>
      <c r="Q162" s="24">
        <f t="shared" si="78"/>
        <v>3125.12</v>
      </c>
      <c r="R162" s="24">
        <f t="shared" si="79"/>
        <v>5351.5</v>
      </c>
      <c r="S162" s="24">
        <f t="shared" si="80"/>
        <v>31874.880000000001</v>
      </c>
      <c r="T162" s="26">
        <v>111</v>
      </c>
    </row>
    <row r="163" spans="2:20" x14ac:dyDescent="0.2">
      <c r="B163" s="21">
        <v>151</v>
      </c>
      <c r="C163" s="35" t="s">
        <v>341</v>
      </c>
      <c r="D163" s="28" t="s">
        <v>178</v>
      </c>
      <c r="E163" s="27" t="s">
        <v>491</v>
      </c>
      <c r="F163" s="47" t="s">
        <v>458</v>
      </c>
      <c r="G163" s="46">
        <v>67000</v>
      </c>
      <c r="H163" s="42">
        <v>4803.9399999999996</v>
      </c>
      <c r="I163" s="24">
        <v>25</v>
      </c>
      <c r="J163" s="24">
        <v>1922.9</v>
      </c>
      <c r="K163" s="24">
        <v>4757</v>
      </c>
      <c r="L163" s="49">
        <v>520.34</v>
      </c>
      <c r="M163" s="25">
        <f>(G163*3.04%)</f>
        <v>2036.8</v>
      </c>
      <c r="N163" s="24">
        <f>(G163*7.09%)</f>
        <v>4750.3</v>
      </c>
      <c r="O163" s="24"/>
      <c r="P163" s="24">
        <f>SUM(J163+K163+L163+M163+N163+O163)</f>
        <v>13987.34</v>
      </c>
      <c r="Q163" s="24">
        <f>SUM(H163+I163+J163+M163+O163)</f>
        <v>8788.64</v>
      </c>
      <c r="R163" s="24">
        <f>SUM(K163+L163+N163)</f>
        <v>10027.64</v>
      </c>
      <c r="S163" s="24">
        <f>SUM(G163-Q163)</f>
        <v>58211.360000000001</v>
      </c>
      <c r="T163" s="26">
        <v>111</v>
      </c>
    </row>
    <row r="164" spans="2:20" x14ac:dyDescent="0.2">
      <c r="B164" s="21">
        <v>152</v>
      </c>
      <c r="C164" s="35" t="s">
        <v>202</v>
      </c>
      <c r="D164" s="28" t="s">
        <v>178</v>
      </c>
      <c r="E164" s="27" t="s">
        <v>179</v>
      </c>
      <c r="F164" s="47" t="s">
        <v>458</v>
      </c>
      <c r="G164" s="46">
        <v>33000</v>
      </c>
      <c r="H164" s="42">
        <v>0</v>
      </c>
      <c r="I164" s="24">
        <v>25</v>
      </c>
      <c r="J164" s="24">
        <f t="shared" si="76"/>
        <v>947.1</v>
      </c>
      <c r="K164" s="24">
        <f>(G164*7.1%)</f>
        <v>2343</v>
      </c>
      <c r="L164" s="49">
        <v>363</v>
      </c>
      <c r="M164" s="25">
        <f t="shared" si="81"/>
        <v>1003.2</v>
      </c>
      <c r="N164" s="24">
        <f>(G164*7.09%)</f>
        <v>2339.7000000000003</v>
      </c>
      <c r="O164" s="24">
        <v>1031.6199999999999</v>
      </c>
      <c r="P164" s="24">
        <f>SUM(J164+K164+L164+M164+N164+O164)</f>
        <v>8027.62</v>
      </c>
      <c r="Q164" s="24">
        <f>SUM(H164+I164+J164+M164+O164)</f>
        <v>3006.92</v>
      </c>
      <c r="R164" s="24">
        <f>SUM(K164+L164+N164)</f>
        <v>5045.7000000000007</v>
      </c>
      <c r="S164" s="24">
        <f>SUM(G164-Q164)</f>
        <v>29993.08</v>
      </c>
      <c r="T164" s="26">
        <v>111</v>
      </c>
    </row>
    <row r="165" spans="2:20" x14ac:dyDescent="0.2">
      <c r="B165" s="21">
        <v>153</v>
      </c>
      <c r="C165" s="35" t="s">
        <v>190</v>
      </c>
      <c r="D165" s="28" t="s">
        <v>181</v>
      </c>
      <c r="E165" s="27" t="s">
        <v>475</v>
      </c>
      <c r="F165" s="47" t="s">
        <v>458</v>
      </c>
      <c r="G165" s="46">
        <v>40000</v>
      </c>
      <c r="H165" s="42">
        <v>442.65</v>
      </c>
      <c r="I165" s="24">
        <v>25</v>
      </c>
      <c r="J165" s="24">
        <f t="shared" si="76"/>
        <v>1148</v>
      </c>
      <c r="K165" s="24">
        <f t="shared" si="83"/>
        <v>2839.9999999999995</v>
      </c>
      <c r="L165" s="49">
        <v>440</v>
      </c>
      <c r="M165" s="25">
        <f t="shared" si="81"/>
        <v>1216</v>
      </c>
      <c r="N165" s="24">
        <f t="shared" si="82"/>
        <v>2836</v>
      </c>
      <c r="O165" s="24"/>
      <c r="P165" s="24">
        <f t="shared" si="77"/>
        <v>8480</v>
      </c>
      <c r="Q165" s="24">
        <f t="shared" si="78"/>
        <v>2831.65</v>
      </c>
      <c r="R165" s="24">
        <f t="shared" si="79"/>
        <v>6116</v>
      </c>
      <c r="S165" s="24">
        <f t="shared" si="80"/>
        <v>37168.35</v>
      </c>
      <c r="T165" s="26">
        <v>111</v>
      </c>
    </row>
    <row r="166" spans="2:20" x14ac:dyDescent="0.2">
      <c r="B166" s="21">
        <v>154</v>
      </c>
      <c r="C166" s="35" t="s">
        <v>189</v>
      </c>
      <c r="D166" s="28" t="s">
        <v>181</v>
      </c>
      <c r="E166" s="27" t="s">
        <v>473</v>
      </c>
      <c r="F166" s="47" t="s">
        <v>458</v>
      </c>
      <c r="G166" s="46">
        <v>27000</v>
      </c>
      <c r="H166" s="42">
        <v>0</v>
      </c>
      <c r="I166" s="24">
        <v>25</v>
      </c>
      <c r="J166" s="24">
        <f t="shared" si="76"/>
        <v>774.9</v>
      </c>
      <c r="K166" s="24">
        <f t="shared" si="83"/>
        <v>1916.9999999999998</v>
      </c>
      <c r="L166" s="49">
        <v>297</v>
      </c>
      <c r="M166" s="25">
        <f t="shared" si="81"/>
        <v>820.8</v>
      </c>
      <c r="N166" s="24">
        <f t="shared" si="82"/>
        <v>1914.3000000000002</v>
      </c>
      <c r="O166" s="24"/>
      <c r="P166" s="24">
        <f t="shared" si="77"/>
        <v>5724</v>
      </c>
      <c r="Q166" s="24">
        <f t="shared" si="78"/>
        <v>1620.6999999999998</v>
      </c>
      <c r="R166" s="24">
        <f t="shared" si="79"/>
        <v>4128.3</v>
      </c>
      <c r="S166" s="24">
        <f t="shared" si="80"/>
        <v>25379.3</v>
      </c>
      <c r="T166" s="26">
        <v>111</v>
      </c>
    </row>
    <row r="167" spans="2:20" x14ac:dyDescent="0.2">
      <c r="B167" s="21">
        <v>155</v>
      </c>
      <c r="C167" s="35" t="s">
        <v>183</v>
      </c>
      <c r="D167" s="28" t="s">
        <v>181</v>
      </c>
      <c r="E167" s="27" t="s">
        <v>184</v>
      </c>
      <c r="F167" s="47" t="s">
        <v>458</v>
      </c>
      <c r="G167" s="46">
        <v>20000</v>
      </c>
      <c r="H167" s="42">
        <v>0</v>
      </c>
      <c r="I167" s="24">
        <v>25</v>
      </c>
      <c r="J167" s="24">
        <f t="shared" si="76"/>
        <v>574</v>
      </c>
      <c r="K167" s="24">
        <f t="shared" si="83"/>
        <v>1419.9999999999998</v>
      </c>
      <c r="L167" s="49">
        <v>220</v>
      </c>
      <c r="M167" s="25">
        <f t="shared" si="81"/>
        <v>608</v>
      </c>
      <c r="N167" s="24">
        <f t="shared" si="82"/>
        <v>1418</v>
      </c>
      <c r="O167" s="24"/>
      <c r="P167" s="24">
        <f t="shared" si="77"/>
        <v>4240</v>
      </c>
      <c r="Q167" s="24">
        <f t="shared" si="78"/>
        <v>1207</v>
      </c>
      <c r="R167" s="24">
        <f t="shared" si="79"/>
        <v>3058</v>
      </c>
      <c r="S167" s="24">
        <f t="shared" si="80"/>
        <v>18793</v>
      </c>
      <c r="T167" s="26">
        <v>111</v>
      </c>
    </row>
    <row r="168" spans="2:20" x14ac:dyDescent="0.2">
      <c r="B168" s="21">
        <v>156</v>
      </c>
      <c r="C168" s="35" t="s">
        <v>186</v>
      </c>
      <c r="D168" s="28" t="s">
        <v>181</v>
      </c>
      <c r="E168" s="27" t="s">
        <v>187</v>
      </c>
      <c r="F168" s="47" t="s">
        <v>458</v>
      </c>
      <c r="G168" s="46">
        <v>18000</v>
      </c>
      <c r="H168" s="42">
        <v>0</v>
      </c>
      <c r="I168" s="24">
        <v>25</v>
      </c>
      <c r="J168" s="24">
        <f t="shared" si="76"/>
        <v>516.6</v>
      </c>
      <c r="K168" s="24">
        <f t="shared" si="83"/>
        <v>1277.9999999999998</v>
      </c>
      <c r="L168" s="49">
        <v>198</v>
      </c>
      <c r="M168" s="25">
        <f t="shared" si="81"/>
        <v>547.20000000000005</v>
      </c>
      <c r="N168" s="24">
        <f t="shared" si="82"/>
        <v>1276.2</v>
      </c>
      <c r="O168" s="24"/>
      <c r="P168" s="24">
        <f t="shared" si="77"/>
        <v>3816</v>
      </c>
      <c r="Q168" s="24">
        <f t="shared" si="78"/>
        <v>1088.8000000000002</v>
      </c>
      <c r="R168" s="24">
        <f t="shared" si="79"/>
        <v>2752.2</v>
      </c>
      <c r="S168" s="24">
        <f t="shared" si="80"/>
        <v>16911.2</v>
      </c>
      <c r="T168" s="26">
        <v>111</v>
      </c>
    </row>
    <row r="169" spans="2:20" x14ac:dyDescent="0.2">
      <c r="B169" s="21">
        <v>157</v>
      </c>
      <c r="C169" s="35" t="s">
        <v>188</v>
      </c>
      <c r="D169" s="28" t="s">
        <v>181</v>
      </c>
      <c r="E169" s="27" t="s">
        <v>182</v>
      </c>
      <c r="F169" s="47" t="s">
        <v>458</v>
      </c>
      <c r="G169" s="46">
        <v>15000</v>
      </c>
      <c r="H169" s="42">
        <v>0</v>
      </c>
      <c r="I169" s="24">
        <v>25</v>
      </c>
      <c r="J169" s="24">
        <f t="shared" si="76"/>
        <v>430.5</v>
      </c>
      <c r="K169" s="24">
        <f t="shared" si="83"/>
        <v>1065</v>
      </c>
      <c r="L169" s="49">
        <v>165</v>
      </c>
      <c r="M169" s="25">
        <f t="shared" si="81"/>
        <v>456</v>
      </c>
      <c r="N169" s="24">
        <f t="shared" si="82"/>
        <v>1063.5</v>
      </c>
      <c r="O169" s="24"/>
      <c r="P169" s="24">
        <f t="shared" si="77"/>
        <v>3180</v>
      </c>
      <c r="Q169" s="24">
        <f t="shared" si="78"/>
        <v>911.5</v>
      </c>
      <c r="R169" s="24">
        <f t="shared" si="79"/>
        <v>2293.5</v>
      </c>
      <c r="S169" s="24">
        <f t="shared" si="80"/>
        <v>14088.5</v>
      </c>
      <c r="T169" s="26">
        <v>111</v>
      </c>
    </row>
    <row r="170" spans="2:20" x14ac:dyDescent="0.2">
      <c r="B170" s="21">
        <v>158</v>
      </c>
      <c r="C170" s="35" t="s">
        <v>180</v>
      </c>
      <c r="D170" s="28" t="s">
        <v>181</v>
      </c>
      <c r="E170" s="27" t="s">
        <v>182</v>
      </c>
      <c r="F170" s="47" t="s">
        <v>458</v>
      </c>
      <c r="G170" s="46">
        <v>16550</v>
      </c>
      <c r="H170" s="42">
        <v>0</v>
      </c>
      <c r="I170" s="24">
        <v>25</v>
      </c>
      <c r="J170" s="24">
        <f t="shared" si="76"/>
        <v>474.98500000000001</v>
      </c>
      <c r="K170" s="24">
        <f t="shared" si="83"/>
        <v>1175.05</v>
      </c>
      <c r="L170" s="49">
        <v>182.05</v>
      </c>
      <c r="M170" s="25">
        <f t="shared" si="81"/>
        <v>503.12</v>
      </c>
      <c r="N170" s="24">
        <f t="shared" si="82"/>
        <v>1173.395</v>
      </c>
      <c r="O170" s="24"/>
      <c r="P170" s="24">
        <f t="shared" si="77"/>
        <v>3508.6</v>
      </c>
      <c r="Q170" s="24">
        <f t="shared" si="78"/>
        <v>1003.105</v>
      </c>
      <c r="R170" s="24">
        <f t="shared" si="79"/>
        <v>2530.4949999999999</v>
      </c>
      <c r="S170" s="24">
        <f t="shared" si="80"/>
        <v>15546.895</v>
      </c>
      <c r="T170" s="26">
        <v>111</v>
      </c>
    </row>
    <row r="171" spans="2:20" x14ac:dyDescent="0.2">
      <c r="B171" s="21">
        <v>159</v>
      </c>
      <c r="C171" s="35" t="s">
        <v>203</v>
      </c>
      <c r="D171" s="28" t="s">
        <v>181</v>
      </c>
      <c r="E171" s="27" t="s">
        <v>32</v>
      </c>
      <c r="F171" s="47" t="s">
        <v>456</v>
      </c>
      <c r="G171" s="46">
        <v>18000</v>
      </c>
      <c r="H171" s="42">
        <v>0</v>
      </c>
      <c r="I171" s="24">
        <v>25</v>
      </c>
      <c r="J171" s="24">
        <f t="shared" si="76"/>
        <v>516.6</v>
      </c>
      <c r="K171" s="24">
        <f t="shared" si="83"/>
        <v>1277.9999999999998</v>
      </c>
      <c r="L171" s="49">
        <v>198</v>
      </c>
      <c r="M171" s="25">
        <f t="shared" si="81"/>
        <v>547.20000000000005</v>
      </c>
      <c r="N171" s="24">
        <f t="shared" si="82"/>
        <v>1276.2</v>
      </c>
      <c r="O171" s="24"/>
      <c r="P171" s="24">
        <f t="shared" si="77"/>
        <v>3816</v>
      </c>
      <c r="Q171" s="24">
        <f t="shared" si="78"/>
        <v>1088.8000000000002</v>
      </c>
      <c r="R171" s="24">
        <f t="shared" si="79"/>
        <v>2752.2</v>
      </c>
      <c r="S171" s="24">
        <f t="shared" si="80"/>
        <v>16911.2</v>
      </c>
      <c r="T171" s="26">
        <v>111</v>
      </c>
    </row>
    <row r="172" spans="2:20" x14ac:dyDescent="0.2">
      <c r="B172" s="21">
        <v>160</v>
      </c>
      <c r="C172" s="35" t="s">
        <v>423</v>
      </c>
      <c r="D172" s="28" t="s">
        <v>181</v>
      </c>
      <c r="E172" s="27" t="s">
        <v>32</v>
      </c>
      <c r="F172" s="47" t="s">
        <v>456</v>
      </c>
      <c r="G172" s="46">
        <v>10000</v>
      </c>
      <c r="H172" s="42">
        <v>0</v>
      </c>
      <c r="I172" s="24">
        <v>25</v>
      </c>
      <c r="J172" s="24">
        <f t="shared" si="76"/>
        <v>287</v>
      </c>
      <c r="K172" s="24">
        <f t="shared" si="83"/>
        <v>709.99999999999989</v>
      </c>
      <c r="L172" s="49">
        <v>110</v>
      </c>
      <c r="M172" s="25">
        <f t="shared" si="81"/>
        <v>304</v>
      </c>
      <c r="N172" s="24">
        <f t="shared" si="82"/>
        <v>709</v>
      </c>
      <c r="O172" s="24"/>
      <c r="P172" s="24">
        <f t="shared" si="77"/>
        <v>2120</v>
      </c>
      <c r="Q172" s="24">
        <f t="shared" si="78"/>
        <v>616</v>
      </c>
      <c r="R172" s="24">
        <f t="shared" si="79"/>
        <v>1529</v>
      </c>
      <c r="S172" s="24">
        <f t="shared" si="80"/>
        <v>9384</v>
      </c>
      <c r="T172" s="26">
        <v>111</v>
      </c>
    </row>
    <row r="173" spans="2:20" x14ac:dyDescent="0.2">
      <c r="B173" s="21">
        <v>161</v>
      </c>
      <c r="C173" s="35" t="s">
        <v>427</v>
      </c>
      <c r="D173" s="28" t="s">
        <v>181</v>
      </c>
      <c r="E173" s="27" t="s">
        <v>426</v>
      </c>
      <c r="F173" s="47" t="s">
        <v>456</v>
      </c>
      <c r="G173" s="53">
        <v>13000</v>
      </c>
      <c r="H173" s="42">
        <v>0</v>
      </c>
      <c r="I173" s="24">
        <v>25</v>
      </c>
      <c r="J173" s="24">
        <f t="shared" si="76"/>
        <v>373.1</v>
      </c>
      <c r="K173" s="24">
        <f t="shared" si="83"/>
        <v>922.99999999999989</v>
      </c>
      <c r="L173" s="49">
        <v>143</v>
      </c>
      <c r="M173" s="25">
        <f t="shared" si="81"/>
        <v>395.2</v>
      </c>
      <c r="N173" s="24">
        <f t="shared" si="82"/>
        <v>921.7</v>
      </c>
      <c r="O173" s="24"/>
      <c r="P173" s="24">
        <f t="shared" si="77"/>
        <v>2756</v>
      </c>
      <c r="Q173" s="24">
        <f t="shared" si="78"/>
        <v>793.3</v>
      </c>
      <c r="R173" s="24">
        <f t="shared" si="79"/>
        <v>1987.7</v>
      </c>
      <c r="S173" s="24">
        <f t="shared" si="80"/>
        <v>12206.7</v>
      </c>
      <c r="T173" s="26">
        <v>111</v>
      </c>
    </row>
    <row r="174" spans="2:20" x14ac:dyDescent="0.2">
      <c r="B174" s="21">
        <v>162</v>
      </c>
      <c r="C174" s="35" t="s">
        <v>192</v>
      </c>
      <c r="D174" s="28" t="s">
        <v>193</v>
      </c>
      <c r="E174" s="27" t="s">
        <v>487</v>
      </c>
      <c r="F174" s="47" t="s">
        <v>459</v>
      </c>
      <c r="G174" s="46">
        <v>40000</v>
      </c>
      <c r="H174" s="42">
        <v>442.65</v>
      </c>
      <c r="I174" s="24">
        <v>25</v>
      </c>
      <c r="J174" s="24">
        <f t="shared" si="76"/>
        <v>1148</v>
      </c>
      <c r="K174" s="24">
        <f t="shared" si="83"/>
        <v>2839.9999999999995</v>
      </c>
      <c r="L174" s="49">
        <v>440</v>
      </c>
      <c r="M174" s="25">
        <f t="shared" si="81"/>
        <v>1216</v>
      </c>
      <c r="N174" s="24">
        <f t="shared" si="82"/>
        <v>2836</v>
      </c>
      <c r="O174" s="24"/>
      <c r="P174" s="24">
        <f t="shared" si="77"/>
        <v>8480</v>
      </c>
      <c r="Q174" s="24">
        <f t="shared" si="78"/>
        <v>2831.65</v>
      </c>
      <c r="R174" s="24">
        <f t="shared" si="79"/>
        <v>6116</v>
      </c>
      <c r="S174" s="24">
        <f t="shared" si="80"/>
        <v>37168.35</v>
      </c>
      <c r="T174" s="26">
        <v>111</v>
      </c>
    </row>
    <row r="175" spans="2:20" x14ac:dyDescent="0.2">
      <c r="B175" s="21">
        <v>163</v>
      </c>
      <c r="C175" s="35" t="s">
        <v>194</v>
      </c>
      <c r="D175" s="28" t="s">
        <v>193</v>
      </c>
      <c r="E175" s="27" t="s">
        <v>195</v>
      </c>
      <c r="F175" s="47" t="s">
        <v>458</v>
      </c>
      <c r="G175" s="46">
        <v>19000</v>
      </c>
      <c r="H175" s="42">
        <v>0</v>
      </c>
      <c r="I175" s="24">
        <v>25</v>
      </c>
      <c r="J175" s="24">
        <f t="shared" si="76"/>
        <v>545.29999999999995</v>
      </c>
      <c r="K175" s="24">
        <f t="shared" si="83"/>
        <v>1348.9999999999998</v>
      </c>
      <c r="L175" s="49">
        <v>209</v>
      </c>
      <c r="M175" s="25">
        <f t="shared" si="81"/>
        <v>577.6</v>
      </c>
      <c r="N175" s="24">
        <f t="shared" si="82"/>
        <v>1347.1000000000001</v>
      </c>
      <c r="O175" s="24"/>
      <c r="P175" s="24">
        <f t="shared" si="77"/>
        <v>4028</v>
      </c>
      <c r="Q175" s="24">
        <f t="shared" si="78"/>
        <v>1147.9000000000001</v>
      </c>
      <c r="R175" s="24">
        <f t="shared" si="79"/>
        <v>2905.1</v>
      </c>
      <c r="S175" s="24">
        <f t="shared" si="80"/>
        <v>17852.099999999999</v>
      </c>
      <c r="T175" s="26">
        <v>111</v>
      </c>
    </row>
    <row r="176" spans="2:20" x14ac:dyDescent="0.2">
      <c r="B176" s="21">
        <v>164</v>
      </c>
      <c r="C176" s="35" t="s">
        <v>196</v>
      </c>
      <c r="D176" s="28" t="s">
        <v>193</v>
      </c>
      <c r="E176" s="27" t="s">
        <v>195</v>
      </c>
      <c r="F176" s="47" t="s">
        <v>458</v>
      </c>
      <c r="G176" s="46">
        <v>19000</v>
      </c>
      <c r="H176" s="42">
        <v>0</v>
      </c>
      <c r="I176" s="24">
        <v>25</v>
      </c>
      <c r="J176" s="24">
        <f t="shared" si="76"/>
        <v>545.29999999999995</v>
      </c>
      <c r="K176" s="24">
        <f t="shared" si="83"/>
        <v>1348.9999999999998</v>
      </c>
      <c r="L176" s="49">
        <v>209</v>
      </c>
      <c r="M176" s="25">
        <f t="shared" si="81"/>
        <v>577.6</v>
      </c>
      <c r="N176" s="24">
        <f t="shared" si="82"/>
        <v>1347.1000000000001</v>
      </c>
      <c r="O176" s="24"/>
      <c r="P176" s="24">
        <f t="shared" si="77"/>
        <v>4028</v>
      </c>
      <c r="Q176" s="24">
        <f t="shared" si="78"/>
        <v>1147.9000000000001</v>
      </c>
      <c r="R176" s="24">
        <f t="shared" si="79"/>
        <v>2905.1</v>
      </c>
      <c r="S176" s="24">
        <f t="shared" si="80"/>
        <v>17852.099999999999</v>
      </c>
      <c r="T176" s="26">
        <v>111</v>
      </c>
    </row>
    <row r="177" spans="2:20" s="16" customFormat="1" x14ac:dyDescent="0.2">
      <c r="B177" s="21">
        <v>165</v>
      </c>
      <c r="C177" s="35" t="s">
        <v>191</v>
      </c>
      <c r="D177" s="28" t="s">
        <v>193</v>
      </c>
      <c r="E177" s="27" t="s">
        <v>195</v>
      </c>
      <c r="F177" s="47" t="s">
        <v>456</v>
      </c>
      <c r="G177" s="46">
        <v>15000</v>
      </c>
      <c r="H177" s="42">
        <v>0</v>
      </c>
      <c r="I177" s="24">
        <v>25</v>
      </c>
      <c r="J177" s="24">
        <f>(G177*2.87%)</f>
        <v>430.5</v>
      </c>
      <c r="K177" s="24">
        <f>(G177*7.1%)</f>
        <v>1065</v>
      </c>
      <c r="L177" s="49">
        <v>165</v>
      </c>
      <c r="M177" s="25">
        <f>(G177*3.04%)</f>
        <v>456</v>
      </c>
      <c r="N177" s="24">
        <f>(G177*7.09%)</f>
        <v>1063.5</v>
      </c>
      <c r="O177" s="24"/>
      <c r="P177" s="24">
        <f>SUM(J177+K177+L177+M177+N177+O177)</f>
        <v>3180</v>
      </c>
      <c r="Q177" s="24">
        <f>SUM(H177+I177+J177+M177+O177)</f>
        <v>911.5</v>
      </c>
      <c r="R177" s="24">
        <f>SUM(K177+L177+N177)</f>
        <v>2293.5</v>
      </c>
      <c r="S177" s="24">
        <f>SUM(G177-Q177)</f>
        <v>14088.5</v>
      </c>
      <c r="T177" s="26">
        <v>111</v>
      </c>
    </row>
    <row r="178" spans="2:20" x14ac:dyDescent="0.2">
      <c r="B178" s="21">
        <v>166</v>
      </c>
      <c r="C178" s="35" t="s">
        <v>197</v>
      </c>
      <c r="D178" s="28" t="s">
        <v>198</v>
      </c>
      <c r="E178" s="27" t="s">
        <v>199</v>
      </c>
      <c r="F178" s="47" t="s">
        <v>459</v>
      </c>
      <c r="G178" s="46">
        <v>50000</v>
      </c>
      <c r="H178" s="42">
        <v>1854</v>
      </c>
      <c r="I178" s="24">
        <v>25</v>
      </c>
      <c r="J178" s="24">
        <f t="shared" si="76"/>
        <v>1435</v>
      </c>
      <c r="K178" s="24">
        <f t="shared" si="83"/>
        <v>3549.9999999999995</v>
      </c>
      <c r="L178" s="49">
        <v>520.34</v>
      </c>
      <c r="M178" s="25">
        <f t="shared" si="81"/>
        <v>1520</v>
      </c>
      <c r="N178" s="24">
        <f t="shared" si="82"/>
        <v>3545.0000000000005</v>
      </c>
      <c r="O178" s="24"/>
      <c r="P178" s="24">
        <f t="shared" si="77"/>
        <v>10570.34</v>
      </c>
      <c r="Q178" s="24">
        <f t="shared" si="78"/>
        <v>4834</v>
      </c>
      <c r="R178" s="24">
        <f t="shared" si="79"/>
        <v>7615.34</v>
      </c>
      <c r="S178" s="24">
        <f t="shared" si="80"/>
        <v>45166</v>
      </c>
      <c r="T178" s="26">
        <v>111</v>
      </c>
    </row>
    <row r="179" spans="2:20" x14ac:dyDescent="0.2">
      <c r="B179" s="21">
        <v>167</v>
      </c>
      <c r="C179" s="35" t="s">
        <v>200</v>
      </c>
      <c r="D179" s="28" t="s">
        <v>198</v>
      </c>
      <c r="E179" s="27" t="s">
        <v>201</v>
      </c>
      <c r="F179" s="47" t="s">
        <v>458</v>
      </c>
      <c r="G179" s="46">
        <v>25000</v>
      </c>
      <c r="H179" s="42">
        <v>0</v>
      </c>
      <c r="I179" s="24">
        <v>25</v>
      </c>
      <c r="J179" s="24">
        <f t="shared" si="76"/>
        <v>717.5</v>
      </c>
      <c r="K179" s="24">
        <f t="shared" si="83"/>
        <v>1774.9999999999998</v>
      </c>
      <c r="L179" s="49">
        <v>275</v>
      </c>
      <c r="M179" s="25">
        <f t="shared" si="81"/>
        <v>760</v>
      </c>
      <c r="N179" s="24">
        <f t="shared" si="82"/>
        <v>1772.5000000000002</v>
      </c>
      <c r="O179" s="24"/>
      <c r="P179" s="24">
        <f t="shared" si="77"/>
        <v>5300</v>
      </c>
      <c r="Q179" s="24">
        <f t="shared" si="78"/>
        <v>1502.5</v>
      </c>
      <c r="R179" s="24">
        <f t="shared" si="79"/>
        <v>3822.5</v>
      </c>
      <c r="S179" s="24">
        <f t="shared" si="80"/>
        <v>23497.5</v>
      </c>
      <c r="T179" s="26">
        <v>111</v>
      </c>
    </row>
    <row r="180" spans="2:20" x14ac:dyDescent="0.2">
      <c r="B180" s="21">
        <v>168</v>
      </c>
      <c r="C180" s="35" t="s">
        <v>207</v>
      </c>
      <c r="D180" s="28" t="s">
        <v>205</v>
      </c>
      <c r="E180" s="27" t="s">
        <v>206</v>
      </c>
      <c r="F180" s="47" t="s">
        <v>456</v>
      </c>
      <c r="G180" s="46">
        <v>19000</v>
      </c>
      <c r="H180" s="42">
        <v>0</v>
      </c>
      <c r="I180" s="24">
        <v>25</v>
      </c>
      <c r="J180" s="24">
        <f t="shared" si="76"/>
        <v>545.29999999999995</v>
      </c>
      <c r="K180" s="24">
        <f t="shared" si="83"/>
        <v>1348.9999999999998</v>
      </c>
      <c r="L180" s="49">
        <v>209</v>
      </c>
      <c r="M180" s="25">
        <f t="shared" si="81"/>
        <v>577.6</v>
      </c>
      <c r="N180" s="24">
        <f t="shared" si="82"/>
        <v>1347.1000000000001</v>
      </c>
      <c r="O180" s="24"/>
      <c r="P180" s="24">
        <f t="shared" si="77"/>
        <v>4028</v>
      </c>
      <c r="Q180" s="24">
        <f t="shared" si="78"/>
        <v>1147.9000000000001</v>
      </c>
      <c r="R180" s="24">
        <f t="shared" si="79"/>
        <v>2905.1</v>
      </c>
      <c r="S180" s="24">
        <f t="shared" si="80"/>
        <v>17852.099999999999</v>
      </c>
      <c r="T180" s="26">
        <v>111</v>
      </c>
    </row>
    <row r="181" spans="2:20" x14ac:dyDescent="0.2">
      <c r="B181" s="21">
        <v>169</v>
      </c>
      <c r="C181" s="35" t="s">
        <v>210</v>
      </c>
      <c r="D181" s="28" t="s">
        <v>205</v>
      </c>
      <c r="E181" s="27" t="s">
        <v>206</v>
      </c>
      <c r="F181" s="47" t="s">
        <v>456</v>
      </c>
      <c r="G181" s="46">
        <v>19000</v>
      </c>
      <c r="H181" s="42">
        <v>0</v>
      </c>
      <c r="I181" s="24">
        <v>25</v>
      </c>
      <c r="J181" s="24">
        <f t="shared" si="76"/>
        <v>545.29999999999995</v>
      </c>
      <c r="K181" s="24">
        <f t="shared" si="83"/>
        <v>1348.9999999999998</v>
      </c>
      <c r="L181" s="49">
        <v>209</v>
      </c>
      <c r="M181" s="25">
        <f t="shared" si="81"/>
        <v>577.6</v>
      </c>
      <c r="N181" s="24">
        <f t="shared" si="82"/>
        <v>1347.1000000000001</v>
      </c>
      <c r="O181" s="24"/>
      <c r="P181" s="24">
        <f t="shared" si="77"/>
        <v>4028</v>
      </c>
      <c r="Q181" s="24">
        <f t="shared" si="78"/>
        <v>1147.9000000000001</v>
      </c>
      <c r="R181" s="24">
        <f t="shared" si="79"/>
        <v>2905.1</v>
      </c>
      <c r="S181" s="24">
        <f t="shared" si="80"/>
        <v>17852.099999999999</v>
      </c>
      <c r="T181" s="26">
        <v>111</v>
      </c>
    </row>
    <row r="182" spans="2:20" x14ac:dyDescent="0.2">
      <c r="B182" s="21">
        <v>170</v>
      </c>
      <c r="C182" s="35" t="s">
        <v>211</v>
      </c>
      <c r="D182" s="28" t="s">
        <v>205</v>
      </c>
      <c r="E182" s="27" t="s">
        <v>206</v>
      </c>
      <c r="F182" s="47" t="s">
        <v>456</v>
      </c>
      <c r="G182" s="46">
        <v>19000</v>
      </c>
      <c r="H182" s="42">
        <v>0</v>
      </c>
      <c r="I182" s="24">
        <v>25</v>
      </c>
      <c r="J182" s="24">
        <f t="shared" si="76"/>
        <v>545.29999999999995</v>
      </c>
      <c r="K182" s="24">
        <f t="shared" si="83"/>
        <v>1348.9999999999998</v>
      </c>
      <c r="L182" s="49">
        <v>209</v>
      </c>
      <c r="M182" s="25">
        <f t="shared" si="81"/>
        <v>577.6</v>
      </c>
      <c r="N182" s="24">
        <f t="shared" si="82"/>
        <v>1347.1000000000001</v>
      </c>
      <c r="O182" s="24"/>
      <c r="P182" s="24">
        <f t="shared" si="77"/>
        <v>4028</v>
      </c>
      <c r="Q182" s="24">
        <f t="shared" si="78"/>
        <v>1147.9000000000001</v>
      </c>
      <c r="R182" s="24">
        <f t="shared" si="79"/>
        <v>2905.1</v>
      </c>
      <c r="S182" s="24">
        <f t="shared" si="80"/>
        <v>17852.099999999999</v>
      </c>
      <c r="T182" s="26">
        <v>111</v>
      </c>
    </row>
    <row r="183" spans="2:20" x14ac:dyDescent="0.2">
      <c r="B183" s="21">
        <v>171</v>
      </c>
      <c r="C183" s="35" t="s">
        <v>212</v>
      </c>
      <c r="D183" s="28" t="s">
        <v>205</v>
      </c>
      <c r="E183" s="27" t="s">
        <v>206</v>
      </c>
      <c r="F183" s="47" t="s">
        <v>456</v>
      </c>
      <c r="G183" s="46">
        <v>19000</v>
      </c>
      <c r="H183" s="42">
        <v>0</v>
      </c>
      <c r="I183" s="24">
        <v>25</v>
      </c>
      <c r="J183" s="24">
        <f t="shared" si="76"/>
        <v>545.29999999999995</v>
      </c>
      <c r="K183" s="24">
        <f t="shared" si="83"/>
        <v>1348.9999999999998</v>
      </c>
      <c r="L183" s="49">
        <v>209</v>
      </c>
      <c r="M183" s="25">
        <f t="shared" si="81"/>
        <v>577.6</v>
      </c>
      <c r="N183" s="24">
        <f t="shared" si="82"/>
        <v>1347.1000000000001</v>
      </c>
      <c r="O183" s="24"/>
      <c r="P183" s="24">
        <f t="shared" si="77"/>
        <v>4028</v>
      </c>
      <c r="Q183" s="24">
        <f t="shared" si="78"/>
        <v>1147.9000000000001</v>
      </c>
      <c r="R183" s="24">
        <f t="shared" si="79"/>
        <v>2905.1</v>
      </c>
      <c r="S183" s="24">
        <f t="shared" si="80"/>
        <v>17852.099999999999</v>
      </c>
      <c r="T183" s="26">
        <v>111</v>
      </c>
    </row>
    <row r="184" spans="2:20" x14ac:dyDescent="0.2">
      <c r="B184" s="21">
        <v>172</v>
      </c>
      <c r="C184" s="35" t="s">
        <v>208</v>
      </c>
      <c r="D184" s="28" t="s">
        <v>205</v>
      </c>
      <c r="E184" s="27" t="s">
        <v>209</v>
      </c>
      <c r="F184" s="47" t="s">
        <v>458</v>
      </c>
      <c r="G184" s="46">
        <v>13334</v>
      </c>
      <c r="H184" s="42">
        <v>0</v>
      </c>
      <c r="I184" s="24">
        <v>25</v>
      </c>
      <c r="J184" s="24">
        <f t="shared" si="76"/>
        <v>382.68579999999997</v>
      </c>
      <c r="K184" s="24">
        <f t="shared" si="83"/>
        <v>946.71399999999994</v>
      </c>
      <c r="L184" s="49">
        <v>146.66999999999999</v>
      </c>
      <c r="M184" s="25">
        <f t="shared" si="81"/>
        <v>405.35359999999997</v>
      </c>
      <c r="N184" s="24">
        <f t="shared" si="82"/>
        <v>945.38060000000007</v>
      </c>
      <c r="O184" s="24"/>
      <c r="P184" s="24">
        <f t="shared" si="77"/>
        <v>2826.8040000000001</v>
      </c>
      <c r="Q184" s="24">
        <f t="shared" si="78"/>
        <v>813.03939999999989</v>
      </c>
      <c r="R184" s="24">
        <f t="shared" si="79"/>
        <v>2038.7646</v>
      </c>
      <c r="S184" s="24">
        <f t="shared" si="80"/>
        <v>12520.9606</v>
      </c>
      <c r="T184" s="26">
        <v>111</v>
      </c>
    </row>
    <row r="185" spans="2:20" x14ac:dyDescent="0.2">
      <c r="B185" s="21">
        <v>173</v>
      </c>
      <c r="C185" s="35" t="s">
        <v>335</v>
      </c>
      <c r="D185" s="28" t="s">
        <v>205</v>
      </c>
      <c r="E185" s="27" t="s">
        <v>206</v>
      </c>
      <c r="F185" s="47" t="s">
        <v>456</v>
      </c>
      <c r="G185" s="46">
        <v>20000</v>
      </c>
      <c r="H185" s="42">
        <v>0</v>
      </c>
      <c r="I185" s="24">
        <v>25</v>
      </c>
      <c r="J185" s="24">
        <f t="shared" si="76"/>
        <v>574</v>
      </c>
      <c r="K185" s="24">
        <f t="shared" si="83"/>
        <v>1419.9999999999998</v>
      </c>
      <c r="L185" s="49">
        <v>220</v>
      </c>
      <c r="M185" s="25">
        <f t="shared" si="81"/>
        <v>608</v>
      </c>
      <c r="N185" s="24">
        <f t="shared" si="82"/>
        <v>1418</v>
      </c>
      <c r="O185" s="24"/>
      <c r="P185" s="24">
        <f t="shared" si="77"/>
        <v>4240</v>
      </c>
      <c r="Q185" s="24">
        <f t="shared" si="78"/>
        <v>1207</v>
      </c>
      <c r="R185" s="24">
        <f t="shared" si="79"/>
        <v>3058</v>
      </c>
      <c r="S185" s="24">
        <f t="shared" si="80"/>
        <v>18793</v>
      </c>
      <c r="T185" s="26">
        <v>111</v>
      </c>
    </row>
    <row r="186" spans="2:20" x14ac:dyDescent="0.2">
      <c r="B186" s="21">
        <v>174</v>
      </c>
      <c r="C186" s="35" t="s">
        <v>342</v>
      </c>
      <c r="D186" s="28" t="s">
        <v>205</v>
      </c>
      <c r="E186" s="27" t="s">
        <v>206</v>
      </c>
      <c r="F186" s="47" t="s">
        <v>456</v>
      </c>
      <c r="G186" s="46">
        <v>10000</v>
      </c>
      <c r="H186" s="42">
        <v>0</v>
      </c>
      <c r="I186" s="24">
        <v>25</v>
      </c>
      <c r="J186" s="24">
        <f t="shared" si="76"/>
        <v>287</v>
      </c>
      <c r="K186" s="24">
        <f t="shared" si="83"/>
        <v>709.99999999999989</v>
      </c>
      <c r="L186" s="49">
        <v>110</v>
      </c>
      <c r="M186" s="25">
        <f t="shared" si="81"/>
        <v>304</v>
      </c>
      <c r="N186" s="24">
        <f t="shared" si="82"/>
        <v>709</v>
      </c>
      <c r="O186" s="24"/>
      <c r="P186" s="24">
        <f t="shared" si="77"/>
        <v>2120</v>
      </c>
      <c r="Q186" s="24">
        <f t="shared" si="78"/>
        <v>616</v>
      </c>
      <c r="R186" s="24">
        <f t="shared" si="79"/>
        <v>1529</v>
      </c>
      <c r="S186" s="24">
        <f t="shared" si="80"/>
        <v>9384</v>
      </c>
      <c r="T186" s="26">
        <v>111</v>
      </c>
    </row>
    <row r="187" spans="2:20" x14ac:dyDescent="0.2">
      <c r="B187" s="21">
        <v>175</v>
      </c>
      <c r="C187" s="35" t="s">
        <v>347</v>
      </c>
      <c r="D187" s="28" t="s">
        <v>205</v>
      </c>
      <c r="E187" s="27" t="s">
        <v>206</v>
      </c>
      <c r="F187" s="47" t="s">
        <v>456</v>
      </c>
      <c r="G187" s="46">
        <v>10000</v>
      </c>
      <c r="H187" s="42">
        <v>0</v>
      </c>
      <c r="I187" s="24">
        <v>25</v>
      </c>
      <c r="J187" s="24">
        <f t="shared" si="76"/>
        <v>287</v>
      </c>
      <c r="K187" s="24">
        <f t="shared" si="83"/>
        <v>709.99999999999989</v>
      </c>
      <c r="L187" s="49">
        <v>110</v>
      </c>
      <c r="M187" s="25">
        <f t="shared" si="81"/>
        <v>304</v>
      </c>
      <c r="N187" s="24">
        <f t="shared" si="82"/>
        <v>709</v>
      </c>
      <c r="O187" s="24"/>
      <c r="P187" s="24">
        <f t="shared" si="77"/>
        <v>2120</v>
      </c>
      <c r="Q187" s="24">
        <f t="shared" si="78"/>
        <v>616</v>
      </c>
      <c r="R187" s="24">
        <f t="shared" si="79"/>
        <v>1529</v>
      </c>
      <c r="S187" s="24">
        <f t="shared" si="80"/>
        <v>9384</v>
      </c>
      <c r="T187" s="26">
        <v>111</v>
      </c>
    </row>
    <row r="188" spans="2:20" s="16" customFormat="1" x14ac:dyDescent="0.2">
      <c r="B188" s="21">
        <v>176</v>
      </c>
      <c r="C188" s="35" t="s">
        <v>470</v>
      </c>
      <c r="D188" s="28" t="s">
        <v>205</v>
      </c>
      <c r="E188" s="27" t="s">
        <v>206</v>
      </c>
      <c r="F188" s="47" t="s">
        <v>456</v>
      </c>
      <c r="G188" s="46">
        <v>15000</v>
      </c>
      <c r="H188" s="42">
        <v>0</v>
      </c>
      <c r="I188" s="24">
        <v>25</v>
      </c>
      <c r="J188" s="24">
        <f>(G188*2.87%)</f>
        <v>430.5</v>
      </c>
      <c r="K188" s="24">
        <f>(G188*7.1%)</f>
        <v>1065</v>
      </c>
      <c r="L188" s="49">
        <v>165</v>
      </c>
      <c r="M188" s="25">
        <f>(G188*3.04%)</f>
        <v>456</v>
      </c>
      <c r="N188" s="24">
        <f>(G188*7.09%)</f>
        <v>1063.5</v>
      </c>
      <c r="O188" s="24"/>
      <c r="P188" s="24">
        <f>SUM(J188+K188+L188+M188+N188+O188)</f>
        <v>3180</v>
      </c>
      <c r="Q188" s="24">
        <f>SUM(H188+I188+J188+M188+O188)</f>
        <v>911.5</v>
      </c>
      <c r="R188" s="24">
        <f>SUM(K188+L188+N188)</f>
        <v>2293.5</v>
      </c>
      <c r="S188" s="24">
        <f>SUM(G188-Q188)</f>
        <v>14088.5</v>
      </c>
      <c r="T188" s="26">
        <v>111</v>
      </c>
    </row>
    <row r="189" spans="2:20" s="16" customFormat="1" x14ac:dyDescent="0.2">
      <c r="B189" s="21">
        <v>177</v>
      </c>
      <c r="C189" s="35" t="s">
        <v>472</v>
      </c>
      <c r="D189" s="28" t="s">
        <v>205</v>
      </c>
      <c r="E189" s="27" t="s">
        <v>206</v>
      </c>
      <c r="F189" s="47" t="s">
        <v>456</v>
      </c>
      <c r="G189" s="46">
        <v>15000</v>
      </c>
      <c r="H189" s="42">
        <v>0</v>
      </c>
      <c r="I189" s="24">
        <v>25</v>
      </c>
      <c r="J189" s="24">
        <f t="shared" ref="J189" si="84">(G189*2.87%)</f>
        <v>430.5</v>
      </c>
      <c r="K189" s="24">
        <f>(G189*7.1%)</f>
        <v>1065</v>
      </c>
      <c r="L189" s="49">
        <v>165</v>
      </c>
      <c r="M189" s="25">
        <f t="shared" ref="M189" si="85">(G189*3.04%)</f>
        <v>456</v>
      </c>
      <c r="N189" s="24">
        <f>(G189*7.09%)</f>
        <v>1063.5</v>
      </c>
      <c r="O189" s="24"/>
      <c r="P189" s="24">
        <f>SUM(J189+K189+L189+M189+N189+O189)</f>
        <v>3180</v>
      </c>
      <c r="Q189" s="24">
        <f>SUM(H189+I189+J189+M189+O189)</f>
        <v>911.5</v>
      </c>
      <c r="R189" s="24">
        <f>SUM(K189+L189+N189)</f>
        <v>2293.5</v>
      </c>
      <c r="S189" s="24">
        <f>SUM(G189-Q189)</f>
        <v>14088.5</v>
      </c>
      <c r="T189" s="26">
        <v>111</v>
      </c>
    </row>
    <row r="190" spans="2:20" x14ac:dyDescent="0.2">
      <c r="B190" s="21">
        <v>178</v>
      </c>
      <c r="C190" s="35" t="s">
        <v>213</v>
      </c>
      <c r="D190" s="28" t="s">
        <v>214</v>
      </c>
      <c r="E190" s="27" t="s">
        <v>215</v>
      </c>
      <c r="F190" s="47" t="s">
        <v>456</v>
      </c>
      <c r="G190" s="46">
        <v>17000</v>
      </c>
      <c r="H190" s="42">
        <v>0</v>
      </c>
      <c r="I190" s="24">
        <v>25</v>
      </c>
      <c r="J190" s="24">
        <f t="shared" si="76"/>
        <v>487.9</v>
      </c>
      <c r="K190" s="24">
        <f t="shared" si="83"/>
        <v>1207</v>
      </c>
      <c r="L190" s="49">
        <v>187</v>
      </c>
      <c r="M190" s="25">
        <f t="shared" si="81"/>
        <v>516.79999999999995</v>
      </c>
      <c r="N190" s="24">
        <f t="shared" si="82"/>
        <v>1205.3000000000002</v>
      </c>
      <c r="O190" s="24">
        <v>1031.6199999999999</v>
      </c>
      <c r="P190" s="24">
        <f t="shared" si="77"/>
        <v>4635.62</v>
      </c>
      <c r="Q190" s="24">
        <f t="shared" si="78"/>
        <v>2061.3199999999997</v>
      </c>
      <c r="R190" s="24">
        <f t="shared" si="79"/>
        <v>2599.3000000000002</v>
      </c>
      <c r="S190" s="24">
        <f t="shared" si="80"/>
        <v>14938.68</v>
      </c>
      <c r="T190" s="26">
        <v>111</v>
      </c>
    </row>
    <row r="191" spans="2:20" x14ac:dyDescent="0.2">
      <c r="B191" s="21">
        <v>179</v>
      </c>
      <c r="C191" s="35" t="s">
        <v>216</v>
      </c>
      <c r="D191" s="28" t="s">
        <v>214</v>
      </c>
      <c r="E191" s="27" t="s">
        <v>215</v>
      </c>
      <c r="F191" s="47" t="s">
        <v>456</v>
      </c>
      <c r="G191" s="46">
        <v>15000</v>
      </c>
      <c r="H191" s="42">
        <v>0</v>
      </c>
      <c r="I191" s="24">
        <v>25</v>
      </c>
      <c r="J191" s="24">
        <f t="shared" si="76"/>
        <v>430.5</v>
      </c>
      <c r="K191" s="24">
        <f t="shared" si="83"/>
        <v>1065</v>
      </c>
      <c r="L191" s="49">
        <v>165</v>
      </c>
      <c r="M191" s="25">
        <f t="shared" si="81"/>
        <v>456</v>
      </c>
      <c r="N191" s="24">
        <f t="shared" si="82"/>
        <v>1063.5</v>
      </c>
      <c r="O191" s="24"/>
      <c r="P191" s="24">
        <f t="shared" si="77"/>
        <v>3180</v>
      </c>
      <c r="Q191" s="24">
        <f t="shared" si="78"/>
        <v>911.5</v>
      </c>
      <c r="R191" s="24">
        <f t="shared" si="79"/>
        <v>2293.5</v>
      </c>
      <c r="S191" s="24">
        <f t="shared" si="80"/>
        <v>14088.5</v>
      </c>
      <c r="T191" s="26">
        <v>111</v>
      </c>
    </row>
    <row r="192" spans="2:20" x14ac:dyDescent="0.2">
      <c r="B192" s="21">
        <v>180</v>
      </c>
      <c r="C192" s="35" t="s">
        <v>217</v>
      </c>
      <c r="D192" s="28" t="s">
        <v>214</v>
      </c>
      <c r="E192" s="27" t="s">
        <v>215</v>
      </c>
      <c r="F192" s="47" t="s">
        <v>456</v>
      </c>
      <c r="G192" s="46">
        <v>15000</v>
      </c>
      <c r="H192" s="42">
        <v>0</v>
      </c>
      <c r="I192" s="24">
        <v>25</v>
      </c>
      <c r="J192" s="24">
        <f t="shared" si="76"/>
        <v>430.5</v>
      </c>
      <c r="K192" s="24">
        <f t="shared" si="83"/>
        <v>1065</v>
      </c>
      <c r="L192" s="49">
        <v>165</v>
      </c>
      <c r="M192" s="25">
        <f t="shared" si="81"/>
        <v>456</v>
      </c>
      <c r="N192" s="24">
        <f t="shared" si="82"/>
        <v>1063.5</v>
      </c>
      <c r="O192" s="24"/>
      <c r="P192" s="24">
        <f t="shared" si="77"/>
        <v>3180</v>
      </c>
      <c r="Q192" s="24">
        <f t="shared" si="78"/>
        <v>911.5</v>
      </c>
      <c r="R192" s="24">
        <f t="shared" si="79"/>
        <v>2293.5</v>
      </c>
      <c r="S192" s="24">
        <f t="shared" si="80"/>
        <v>14088.5</v>
      </c>
      <c r="T192" s="26">
        <v>111</v>
      </c>
    </row>
    <row r="193" spans="2:20" x14ac:dyDescent="0.2">
      <c r="B193" s="21">
        <v>181</v>
      </c>
      <c r="C193" s="35" t="s">
        <v>331</v>
      </c>
      <c r="D193" s="28" t="s">
        <v>214</v>
      </c>
      <c r="E193" s="27" t="s">
        <v>215</v>
      </c>
      <c r="F193" s="47" t="s">
        <v>456</v>
      </c>
      <c r="G193" s="46">
        <v>5000</v>
      </c>
      <c r="H193" s="42">
        <v>0</v>
      </c>
      <c r="I193" s="24">
        <v>25</v>
      </c>
      <c r="J193" s="24">
        <f t="shared" si="76"/>
        <v>143.5</v>
      </c>
      <c r="K193" s="24">
        <f t="shared" si="83"/>
        <v>354.99999999999994</v>
      </c>
      <c r="L193" s="49">
        <v>55</v>
      </c>
      <c r="M193" s="25">
        <f t="shared" si="81"/>
        <v>152</v>
      </c>
      <c r="N193" s="24">
        <f t="shared" si="82"/>
        <v>354.5</v>
      </c>
      <c r="O193" s="24"/>
      <c r="P193" s="24">
        <f t="shared" si="77"/>
        <v>1060</v>
      </c>
      <c r="Q193" s="24">
        <f t="shared" si="78"/>
        <v>320.5</v>
      </c>
      <c r="R193" s="24">
        <f t="shared" si="79"/>
        <v>764.5</v>
      </c>
      <c r="S193" s="24">
        <f t="shared" si="80"/>
        <v>4679.5</v>
      </c>
      <c r="T193" s="26">
        <v>111</v>
      </c>
    </row>
    <row r="194" spans="2:20" x14ac:dyDescent="0.2">
      <c r="B194" s="21">
        <v>182</v>
      </c>
      <c r="C194" s="35" t="s">
        <v>332</v>
      </c>
      <c r="D194" s="28" t="s">
        <v>214</v>
      </c>
      <c r="E194" s="27" t="s">
        <v>215</v>
      </c>
      <c r="F194" s="47" t="s">
        <v>456</v>
      </c>
      <c r="G194" s="46">
        <v>5000</v>
      </c>
      <c r="H194" s="42">
        <v>0</v>
      </c>
      <c r="I194" s="24">
        <v>25</v>
      </c>
      <c r="J194" s="24">
        <f t="shared" si="76"/>
        <v>143.5</v>
      </c>
      <c r="K194" s="24">
        <f t="shared" si="83"/>
        <v>354.99999999999994</v>
      </c>
      <c r="L194" s="49">
        <v>55</v>
      </c>
      <c r="M194" s="25">
        <f t="shared" si="81"/>
        <v>152</v>
      </c>
      <c r="N194" s="24">
        <f t="shared" si="82"/>
        <v>354.5</v>
      </c>
      <c r="O194" s="24"/>
      <c r="P194" s="24">
        <f t="shared" si="77"/>
        <v>1060</v>
      </c>
      <c r="Q194" s="24">
        <f t="shared" si="78"/>
        <v>320.5</v>
      </c>
      <c r="R194" s="24">
        <f t="shared" si="79"/>
        <v>764.5</v>
      </c>
      <c r="S194" s="24">
        <f t="shared" si="80"/>
        <v>4679.5</v>
      </c>
      <c r="T194" s="26">
        <v>111</v>
      </c>
    </row>
    <row r="195" spans="2:20" x14ac:dyDescent="0.2">
      <c r="B195" s="21">
        <v>183</v>
      </c>
      <c r="C195" s="35" t="s">
        <v>333</v>
      </c>
      <c r="D195" s="28" t="s">
        <v>214</v>
      </c>
      <c r="E195" s="27" t="s">
        <v>215</v>
      </c>
      <c r="F195" s="47" t="s">
        <v>456</v>
      </c>
      <c r="G195" s="46">
        <v>15000</v>
      </c>
      <c r="H195" s="42">
        <v>0</v>
      </c>
      <c r="I195" s="24">
        <v>25</v>
      </c>
      <c r="J195" s="24">
        <f t="shared" si="76"/>
        <v>430.5</v>
      </c>
      <c r="K195" s="24">
        <f t="shared" si="83"/>
        <v>1065</v>
      </c>
      <c r="L195" s="49">
        <v>165</v>
      </c>
      <c r="M195" s="25">
        <f t="shared" si="81"/>
        <v>456</v>
      </c>
      <c r="N195" s="24">
        <f t="shared" si="82"/>
        <v>1063.5</v>
      </c>
      <c r="O195" s="24"/>
      <c r="P195" s="24">
        <f t="shared" si="77"/>
        <v>3180</v>
      </c>
      <c r="Q195" s="24">
        <f t="shared" si="78"/>
        <v>911.5</v>
      </c>
      <c r="R195" s="24">
        <f t="shared" si="79"/>
        <v>2293.5</v>
      </c>
      <c r="S195" s="24">
        <f t="shared" si="80"/>
        <v>14088.5</v>
      </c>
      <c r="T195" s="26">
        <v>111</v>
      </c>
    </row>
    <row r="196" spans="2:20" x14ac:dyDescent="0.2">
      <c r="B196" s="21">
        <v>184</v>
      </c>
      <c r="C196" s="35" t="s">
        <v>218</v>
      </c>
      <c r="D196" s="28" t="s">
        <v>219</v>
      </c>
      <c r="E196" s="27" t="s">
        <v>220</v>
      </c>
      <c r="F196" s="47" t="s">
        <v>456</v>
      </c>
      <c r="G196" s="46">
        <v>30000</v>
      </c>
      <c r="H196" s="42">
        <v>0</v>
      </c>
      <c r="I196" s="24">
        <v>25</v>
      </c>
      <c r="J196" s="24">
        <f t="shared" si="76"/>
        <v>861</v>
      </c>
      <c r="K196" s="24">
        <f t="shared" si="83"/>
        <v>2130</v>
      </c>
      <c r="L196" s="49">
        <v>330</v>
      </c>
      <c r="M196" s="25">
        <f t="shared" si="81"/>
        <v>912</v>
      </c>
      <c r="N196" s="24">
        <f t="shared" si="82"/>
        <v>2127</v>
      </c>
      <c r="O196" s="24"/>
      <c r="P196" s="24">
        <f t="shared" si="77"/>
        <v>6360</v>
      </c>
      <c r="Q196" s="24">
        <f t="shared" si="78"/>
        <v>1798</v>
      </c>
      <c r="R196" s="24">
        <f t="shared" si="79"/>
        <v>4587</v>
      </c>
      <c r="S196" s="24">
        <f t="shared" si="80"/>
        <v>28202</v>
      </c>
      <c r="T196" s="26">
        <v>111</v>
      </c>
    </row>
    <row r="197" spans="2:20" x14ac:dyDescent="0.2">
      <c r="B197" s="21">
        <v>185</v>
      </c>
      <c r="C197" s="35" t="s">
        <v>221</v>
      </c>
      <c r="D197" s="28" t="s">
        <v>219</v>
      </c>
      <c r="E197" s="27" t="s">
        <v>222</v>
      </c>
      <c r="F197" s="47" t="s">
        <v>456</v>
      </c>
      <c r="G197" s="46">
        <v>18000</v>
      </c>
      <c r="H197" s="42">
        <v>0</v>
      </c>
      <c r="I197" s="24">
        <v>25</v>
      </c>
      <c r="J197" s="24">
        <f t="shared" ref="J197:J198" si="86">(G197*2.87%)</f>
        <v>516.6</v>
      </c>
      <c r="K197" s="24">
        <f t="shared" ref="K197:K198" si="87">(G197*7.1%)</f>
        <v>1277.9999999999998</v>
      </c>
      <c r="L197" s="49">
        <v>198</v>
      </c>
      <c r="M197" s="25">
        <f t="shared" ref="M197:M198" si="88">(G197*3.04%)</f>
        <v>547.20000000000005</v>
      </c>
      <c r="N197" s="24">
        <f t="shared" ref="N197:N198" si="89">(G197*7.09%)</f>
        <v>1276.2</v>
      </c>
      <c r="O197" s="24"/>
      <c r="P197" s="24">
        <f t="shared" si="77"/>
        <v>3816</v>
      </c>
      <c r="Q197" s="24">
        <f t="shared" si="78"/>
        <v>1088.8000000000002</v>
      </c>
      <c r="R197" s="24">
        <f t="shared" si="79"/>
        <v>2752.2</v>
      </c>
      <c r="S197" s="24">
        <f t="shared" si="80"/>
        <v>16911.2</v>
      </c>
      <c r="T197" s="26">
        <v>111</v>
      </c>
    </row>
    <row r="198" spans="2:20" x14ac:dyDescent="0.2">
      <c r="B198" s="21">
        <v>186</v>
      </c>
      <c r="C198" s="35" t="s">
        <v>223</v>
      </c>
      <c r="D198" s="28" t="s">
        <v>219</v>
      </c>
      <c r="E198" s="27" t="s">
        <v>222</v>
      </c>
      <c r="F198" s="47" t="s">
        <v>456</v>
      </c>
      <c r="G198" s="46">
        <v>18000</v>
      </c>
      <c r="H198" s="42">
        <v>0</v>
      </c>
      <c r="I198" s="24">
        <v>25</v>
      </c>
      <c r="J198" s="24">
        <f t="shared" si="86"/>
        <v>516.6</v>
      </c>
      <c r="K198" s="24">
        <f t="shared" si="87"/>
        <v>1277.9999999999998</v>
      </c>
      <c r="L198" s="49">
        <v>198</v>
      </c>
      <c r="M198" s="25">
        <f t="shared" si="88"/>
        <v>547.20000000000005</v>
      </c>
      <c r="N198" s="24">
        <f t="shared" si="89"/>
        <v>1276.2</v>
      </c>
      <c r="O198" s="24"/>
      <c r="P198" s="24">
        <f t="shared" si="77"/>
        <v>3816</v>
      </c>
      <c r="Q198" s="24">
        <f t="shared" si="78"/>
        <v>1088.8000000000002</v>
      </c>
      <c r="R198" s="24">
        <f t="shared" si="79"/>
        <v>2752.2</v>
      </c>
      <c r="S198" s="24">
        <f t="shared" si="80"/>
        <v>16911.2</v>
      </c>
      <c r="T198" s="26">
        <v>111</v>
      </c>
    </row>
    <row r="199" spans="2:20" x14ac:dyDescent="0.2">
      <c r="B199" s="21">
        <v>187</v>
      </c>
      <c r="C199" s="35" t="s">
        <v>224</v>
      </c>
      <c r="D199" s="28" t="s">
        <v>219</v>
      </c>
      <c r="E199" s="27" t="s">
        <v>222</v>
      </c>
      <c r="F199" s="47" t="s">
        <v>456</v>
      </c>
      <c r="G199" s="46">
        <v>18000</v>
      </c>
      <c r="H199" s="42">
        <v>0</v>
      </c>
      <c r="I199" s="24">
        <v>25</v>
      </c>
      <c r="J199" s="24">
        <f t="shared" ref="J199" si="90">(G199*2.87%)</f>
        <v>516.6</v>
      </c>
      <c r="K199" s="24">
        <f t="shared" ref="K199" si="91">(G199*7.1%)</f>
        <v>1277.9999999999998</v>
      </c>
      <c r="L199" s="49">
        <v>198</v>
      </c>
      <c r="M199" s="25">
        <f t="shared" ref="M199" si="92">(G199*3.04%)</f>
        <v>547.20000000000005</v>
      </c>
      <c r="N199" s="24">
        <f t="shared" ref="N199" si="93">(G199*7.09%)</f>
        <v>1276.2</v>
      </c>
      <c r="O199" s="24"/>
      <c r="P199" s="24">
        <f t="shared" si="77"/>
        <v>3816</v>
      </c>
      <c r="Q199" s="24">
        <f t="shared" si="78"/>
        <v>1088.8000000000002</v>
      </c>
      <c r="R199" s="24">
        <f t="shared" si="79"/>
        <v>2752.2</v>
      </c>
      <c r="S199" s="24">
        <f t="shared" si="80"/>
        <v>16911.2</v>
      </c>
      <c r="T199" s="26">
        <v>111</v>
      </c>
    </row>
    <row r="200" spans="2:20" x14ac:dyDescent="0.2">
      <c r="B200" s="21">
        <v>188</v>
      </c>
      <c r="C200" s="35" t="s">
        <v>225</v>
      </c>
      <c r="D200" s="28" t="s">
        <v>219</v>
      </c>
      <c r="E200" s="27" t="s">
        <v>222</v>
      </c>
      <c r="F200" s="47" t="s">
        <v>456</v>
      </c>
      <c r="G200" s="46">
        <v>17000</v>
      </c>
      <c r="H200" s="42">
        <v>0</v>
      </c>
      <c r="I200" s="24">
        <v>25</v>
      </c>
      <c r="J200" s="24">
        <f t="shared" si="76"/>
        <v>487.9</v>
      </c>
      <c r="K200" s="24">
        <f t="shared" si="83"/>
        <v>1207</v>
      </c>
      <c r="L200" s="49">
        <v>187</v>
      </c>
      <c r="M200" s="25">
        <f t="shared" si="81"/>
        <v>516.79999999999995</v>
      </c>
      <c r="N200" s="24">
        <f t="shared" si="82"/>
        <v>1205.3000000000002</v>
      </c>
      <c r="O200" s="24"/>
      <c r="P200" s="24">
        <f t="shared" si="77"/>
        <v>3604</v>
      </c>
      <c r="Q200" s="24">
        <f t="shared" si="78"/>
        <v>1029.6999999999998</v>
      </c>
      <c r="R200" s="24">
        <f t="shared" si="79"/>
        <v>2599.3000000000002</v>
      </c>
      <c r="S200" s="24">
        <f t="shared" si="80"/>
        <v>15970.3</v>
      </c>
      <c r="T200" s="26">
        <v>111</v>
      </c>
    </row>
    <row r="201" spans="2:20" x14ac:dyDescent="0.2">
      <c r="B201" s="21">
        <v>189</v>
      </c>
      <c r="C201" s="35" t="s">
        <v>226</v>
      </c>
      <c r="D201" s="28" t="s">
        <v>219</v>
      </c>
      <c r="E201" s="27" t="s">
        <v>222</v>
      </c>
      <c r="F201" s="47" t="s">
        <v>456</v>
      </c>
      <c r="G201" s="46">
        <v>12000</v>
      </c>
      <c r="H201" s="42">
        <v>0</v>
      </c>
      <c r="I201" s="24">
        <v>25</v>
      </c>
      <c r="J201" s="24">
        <f t="shared" si="76"/>
        <v>344.4</v>
      </c>
      <c r="K201" s="24">
        <f t="shared" si="83"/>
        <v>851.99999999999989</v>
      </c>
      <c r="L201" s="49">
        <v>132</v>
      </c>
      <c r="M201" s="25">
        <f t="shared" si="81"/>
        <v>364.8</v>
      </c>
      <c r="N201" s="24">
        <f t="shared" si="82"/>
        <v>850.80000000000007</v>
      </c>
      <c r="O201" s="24"/>
      <c r="P201" s="24">
        <f t="shared" si="77"/>
        <v>2544</v>
      </c>
      <c r="Q201" s="24">
        <f t="shared" si="78"/>
        <v>734.2</v>
      </c>
      <c r="R201" s="24">
        <f t="shared" si="79"/>
        <v>1834.8</v>
      </c>
      <c r="S201" s="24">
        <f t="shared" si="80"/>
        <v>11265.8</v>
      </c>
      <c r="T201" s="26">
        <v>111</v>
      </c>
    </row>
    <row r="202" spans="2:20" x14ac:dyDescent="0.2">
      <c r="B202" s="21">
        <v>190</v>
      </c>
      <c r="C202" s="35" t="s">
        <v>328</v>
      </c>
      <c r="D202" s="28" t="s">
        <v>219</v>
      </c>
      <c r="E202" s="27" t="s">
        <v>222</v>
      </c>
      <c r="F202" s="47" t="s">
        <v>456</v>
      </c>
      <c r="G202" s="46">
        <v>10000</v>
      </c>
      <c r="H202" s="42">
        <v>0</v>
      </c>
      <c r="I202" s="24">
        <v>25</v>
      </c>
      <c r="J202" s="24">
        <f t="shared" si="76"/>
        <v>287</v>
      </c>
      <c r="K202" s="24">
        <f t="shared" si="83"/>
        <v>709.99999999999989</v>
      </c>
      <c r="L202" s="49">
        <v>110</v>
      </c>
      <c r="M202" s="25">
        <f t="shared" si="81"/>
        <v>304</v>
      </c>
      <c r="N202" s="24">
        <f t="shared" si="82"/>
        <v>709</v>
      </c>
      <c r="O202" s="24"/>
      <c r="P202" s="24">
        <f t="shared" si="77"/>
        <v>2120</v>
      </c>
      <c r="Q202" s="24">
        <f t="shared" si="78"/>
        <v>616</v>
      </c>
      <c r="R202" s="24">
        <f t="shared" si="79"/>
        <v>1529</v>
      </c>
      <c r="S202" s="24">
        <f t="shared" si="80"/>
        <v>9384</v>
      </c>
      <c r="T202" s="26">
        <v>111</v>
      </c>
    </row>
    <row r="203" spans="2:20" x14ac:dyDescent="0.2">
      <c r="B203" s="21">
        <v>191</v>
      </c>
      <c r="C203" s="35" t="s">
        <v>399</v>
      </c>
      <c r="D203" s="28" t="s">
        <v>219</v>
      </c>
      <c r="E203" s="27" t="s">
        <v>253</v>
      </c>
      <c r="F203" s="47" t="s">
        <v>456</v>
      </c>
      <c r="G203" s="46">
        <v>16000</v>
      </c>
      <c r="H203" s="42">
        <v>0</v>
      </c>
      <c r="I203" s="24">
        <v>25</v>
      </c>
      <c r="J203" s="24">
        <f t="shared" si="76"/>
        <v>459.2</v>
      </c>
      <c r="K203" s="24">
        <f t="shared" si="83"/>
        <v>1136</v>
      </c>
      <c r="L203" s="49">
        <v>176</v>
      </c>
      <c r="M203" s="25">
        <f t="shared" si="81"/>
        <v>486.4</v>
      </c>
      <c r="N203" s="24">
        <f t="shared" si="82"/>
        <v>1134.4000000000001</v>
      </c>
      <c r="O203" s="24"/>
      <c r="P203" s="24">
        <f t="shared" si="77"/>
        <v>3392</v>
      </c>
      <c r="Q203" s="24">
        <f t="shared" si="78"/>
        <v>970.59999999999991</v>
      </c>
      <c r="R203" s="24">
        <f t="shared" si="79"/>
        <v>2446.4</v>
      </c>
      <c r="S203" s="24">
        <f t="shared" si="80"/>
        <v>15029.4</v>
      </c>
      <c r="T203" s="26">
        <v>111</v>
      </c>
    </row>
    <row r="204" spans="2:20" s="16" customFormat="1" x14ac:dyDescent="0.2">
      <c r="B204" s="21">
        <v>192</v>
      </c>
      <c r="C204" s="35" t="s">
        <v>389</v>
      </c>
      <c r="D204" s="28" t="s">
        <v>219</v>
      </c>
      <c r="E204" s="27" t="s">
        <v>253</v>
      </c>
      <c r="F204" s="47" t="s">
        <v>456</v>
      </c>
      <c r="G204" s="46">
        <v>18000</v>
      </c>
      <c r="H204" s="42">
        <v>0</v>
      </c>
      <c r="I204" s="24">
        <v>25</v>
      </c>
      <c r="J204" s="24">
        <f t="shared" si="76"/>
        <v>516.6</v>
      </c>
      <c r="K204" s="24">
        <f t="shared" si="83"/>
        <v>1277.9999999999998</v>
      </c>
      <c r="L204" s="49">
        <v>198</v>
      </c>
      <c r="M204" s="25">
        <f t="shared" si="81"/>
        <v>547.20000000000005</v>
      </c>
      <c r="N204" s="24">
        <f t="shared" si="82"/>
        <v>1276.2</v>
      </c>
      <c r="O204" s="24"/>
      <c r="P204" s="24">
        <f t="shared" ref="P204" si="94">SUM(J204+K204+L204+M204+N204+O204)</f>
        <v>3816</v>
      </c>
      <c r="Q204" s="24">
        <f t="shared" ref="Q204" si="95">SUM(H204+I204+J204+M204+O204)</f>
        <v>1088.8000000000002</v>
      </c>
      <c r="R204" s="24">
        <f t="shared" ref="R204" si="96">SUM(K204+L204+N204)</f>
        <v>2752.2</v>
      </c>
      <c r="S204" s="24">
        <f t="shared" ref="S204" si="97">SUM(G204-Q204)</f>
        <v>16911.2</v>
      </c>
      <c r="T204" s="26">
        <v>111</v>
      </c>
    </row>
    <row r="205" spans="2:20" x14ac:dyDescent="0.2">
      <c r="B205" s="21">
        <v>193</v>
      </c>
      <c r="C205" s="35" t="s">
        <v>227</v>
      </c>
      <c r="D205" s="28" t="s">
        <v>228</v>
      </c>
      <c r="E205" s="27" t="s">
        <v>371</v>
      </c>
      <c r="F205" s="47" t="s">
        <v>459</v>
      </c>
      <c r="G205" s="46">
        <v>90000</v>
      </c>
      <c r="H205" s="42">
        <v>9753.1200000000008</v>
      </c>
      <c r="I205" s="24">
        <v>25</v>
      </c>
      <c r="J205" s="24">
        <f t="shared" si="76"/>
        <v>2583</v>
      </c>
      <c r="K205" s="24">
        <f t="shared" si="83"/>
        <v>6389.9999999999991</v>
      </c>
      <c r="L205" s="49">
        <v>520.34</v>
      </c>
      <c r="M205" s="25">
        <f t="shared" si="81"/>
        <v>2736</v>
      </c>
      <c r="N205" s="24">
        <f t="shared" si="82"/>
        <v>6381</v>
      </c>
      <c r="O205" s="24"/>
      <c r="P205" s="24">
        <f t="shared" si="77"/>
        <v>18610.34</v>
      </c>
      <c r="Q205" s="24">
        <f t="shared" si="78"/>
        <v>15097.12</v>
      </c>
      <c r="R205" s="24">
        <f t="shared" si="79"/>
        <v>13291.34</v>
      </c>
      <c r="S205" s="24">
        <f t="shared" si="80"/>
        <v>74902.880000000005</v>
      </c>
      <c r="T205" s="26">
        <v>111</v>
      </c>
    </row>
    <row r="206" spans="2:20" x14ac:dyDescent="0.2">
      <c r="B206" s="21">
        <v>194</v>
      </c>
      <c r="C206" s="35" t="s">
        <v>230</v>
      </c>
      <c r="D206" s="28" t="s">
        <v>228</v>
      </c>
      <c r="E206" s="27" t="s">
        <v>323</v>
      </c>
      <c r="F206" s="47" t="s">
        <v>459</v>
      </c>
      <c r="G206" s="46">
        <v>49600</v>
      </c>
      <c r="H206" s="42">
        <v>1797.55</v>
      </c>
      <c r="I206" s="24">
        <v>25</v>
      </c>
      <c r="J206" s="24">
        <f t="shared" si="76"/>
        <v>1423.52</v>
      </c>
      <c r="K206" s="24">
        <f t="shared" si="83"/>
        <v>3521.6</v>
      </c>
      <c r="L206" s="49">
        <v>520.34</v>
      </c>
      <c r="M206" s="25">
        <f t="shared" si="81"/>
        <v>1507.84</v>
      </c>
      <c r="N206" s="24">
        <f t="shared" si="82"/>
        <v>3516.6400000000003</v>
      </c>
      <c r="O206" s="24"/>
      <c r="P206" s="24">
        <f t="shared" si="77"/>
        <v>10489.94</v>
      </c>
      <c r="Q206" s="24">
        <f t="shared" si="78"/>
        <v>4753.91</v>
      </c>
      <c r="R206" s="24">
        <f t="shared" si="79"/>
        <v>7558.58</v>
      </c>
      <c r="S206" s="24">
        <f t="shared" si="80"/>
        <v>44846.09</v>
      </c>
      <c r="T206" s="26">
        <v>111</v>
      </c>
    </row>
    <row r="207" spans="2:20" x14ac:dyDescent="0.2">
      <c r="B207" s="21">
        <v>195</v>
      </c>
      <c r="C207" s="35" t="s">
        <v>231</v>
      </c>
      <c r="D207" s="28" t="s">
        <v>228</v>
      </c>
      <c r="E207" s="27" t="s">
        <v>53</v>
      </c>
      <c r="F207" s="47" t="s">
        <v>447</v>
      </c>
      <c r="G207" s="46">
        <v>25000</v>
      </c>
      <c r="H207" s="42">
        <v>0</v>
      </c>
      <c r="I207" s="24">
        <v>25</v>
      </c>
      <c r="J207" s="24">
        <f t="shared" si="76"/>
        <v>717.5</v>
      </c>
      <c r="K207" s="24">
        <f t="shared" si="83"/>
        <v>1774.9999999999998</v>
      </c>
      <c r="L207" s="49">
        <v>275</v>
      </c>
      <c r="M207" s="25">
        <f t="shared" si="81"/>
        <v>760</v>
      </c>
      <c r="N207" s="24">
        <f t="shared" si="82"/>
        <v>1772.5000000000002</v>
      </c>
      <c r="O207" s="24"/>
      <c r="P207" s="24">
        <f t="shared" si="77"/>
        <v>5300</v>
      </c>
      <c r="Q207" s="24">
        <f t="shared" si="78"/>
        <v>1502.5</v>
      </c>
      <c r="R207" s="24">
        <f t="shared" si="79"/>
        <v>3822.5</v>
      </c>
      <c r="S207" s="24">
        <f t="shared" si="80"/>
        <v>23497.5</v>
      </c>
      <c r="T207" s="26">
        <v>111</v>
      </c>
    </row>
    <row r="208" spans="2:20" x14ac:dyDescent="0.2">
      <c r="B208" s="21">
        <v>196</v>
      </c>
      <c r="C208" s="35" t="s">
        <v>233</v>
      </c>
      <c r="D208" s="28" t="s">
        <v>228</v>
      </c>
      <c r="E208" s="27" t="s">
        <v>234</v>
      </c>
      <c r="F208" s="47" t="s">
        <v>447</v>
      </c>
      <c r="G208" s="46">
        <v>25000</v>
      </c>
      <c r="H208" s="42">
        <v>0</v>
      </c>
      <c r="I208" s="24">
        <v>25</v>
      </c>
      <c r="J208" s="24">
        <f t="shared" si="76"/>
        <v>717.5</v>
      </c>
      <c r="K208" s="24">
        <f t="shared" si="83"/>
        <v>1774.9999999999998</v>
      </c>
      <c r="L208" s="49">
        <v>275</v>
      </c>
      <c r="M208" s="25">
        <f t="shared" si="81"/>
        <v>760</v>
      </c>
      <c r="N208" s="24">
        <f t="shared" si="82"/>
        <v>1772.5000000000002</v>
      </c>
      <c r="O208" s="24"/>
      <c r="P208" s="24">
        <f t="shared" si="77"/>
        <v>5300</v>
      </c>
      <c r="Q208" s="24">
        <f t="shared" si="78"/>
        <v>1502.5</v>
      </c>
      <c r="R208" s="24">
        <f t="shared" si="79"/>
        <v>3822.5</v>
      </c>
      <c r="S208" s="24">
        <f t="shared" si="80"/>
        <v>23497.5</v>
      </c>
      <c r="T208" s="26">
        <v>111</v>
      </c>
    </row>
    <row r="209" spans="2:20" x14ac:dyDescent="0.2">
      <c r="B209" s="21">
        <v>197</v>
      </c>
      <c r="C209" s="35" t="s">
        <v>229</v>
      </c>
      <c r="D209" s="28" t="s">
        <v>228</v>
      </c>
      <c r="E209" s="27" t="s">
        <v>222</v>
      </c>
      <c r="F209" s="47" t="s">
        <v>456</v>
      </c>
      <c r="G209" s="46">
        <v>13000</v>
      </c>
      <c r="H209" s="42">
        <v>0</v>
      </c>
      <c r="I209" s="24">
        <v>25</v>
      </c>
      <c r="J209" s="24">
        <f t="shared" si="76"/>
        <v>373.1</v>
      </c>
      <c r="K209" s="24">
        <f t="shared" si="83"/>
        <v>922.99999999999989</v>
      </c>
      <c r="L209" s="49">
        <v>143</v>
      </c>
      <c r="M209" s="25">
        <f t="shared" si="81"/>
        <v>395.2</v>
      </c>
      <c r="N209" s="24">
        <f t="shared" si="82"/>
        <v>921.7</v>
      </c>
      <c r="O209" s="24"/>
      <c r="P209" s="24">
        <f t="shared" si="77"/>
        <v>2756</v>
      </c>
      <c r="Q209" s="24">
        <f t="shared" si="78"/>
        <v>793.3</v>
      </c>
      <c r="R209" s="24">
        <f t="shared" si="79"/>
        <v>1987.7</v>
      </c>
      <c r="S209" s="24">
        <f t="shared" si="80"/>
        <v>12206.7</v>
      </c>
      <c r="T209" s="26">
        <v>111</v>
      </c>
    </row>
    <row r="210" spans="2:20" x14ac:dyDescent="0.2">
      <c r="B210" s="21">
        <v>198</v>
      </c>
      <c r="C210" s="35" t="s">
        <v>232</v>
      </c>
      <c r="D210" s="28" t="s">
        <v>228</v>
      </c>
      <c r="E210" s="27" t="s">
        <v>29</v>
      </c>
      <c r="F210" s="47" t="s">
        <v>457</v>
      </c>
      <c r="G210" s="46">
        <v>0</v>
      </c>
      <c r="H210" s="42">
        <v>0</v>
      </c>
      <c r="I210" s="24">
        <v>0</v>
      </c>
      <c r="J210" s="24">
        <f t="shared" ref="J210:J269" si="98">(G210*2.87%)</f>
        <v>0</v>
      </c>
      <c r="K210" s="24">
        <f t="shared" si="83"/>
        <v>0</v>
      </c>
      <c r="L210" s="42">
        <v>0</v>
      </c>
      <c r="M210" s="25">
        <f t="shared" si="81"/>
        <v>0</v>
      </c>
      <c r="N210" s="24">
        <f t="shared" si="82"/>
        <v>0</v>
      </c>
      <c r="O210" s="24"/>
      <c r="P210" s="24">
        <f t="shared" ref="P210:P269" si="99">SUM(J210+K210+L210+M210+N210+O210)</f>
        <v>0</v>
      </c>
      <c r="Q210" s="24">
        <f t="shared" ref="Q210:Q269" si="100">SUM(H210+I210+J210+M210+O210)</f>
        <v>0</v>
      </c>
      <c r="R210" s="24">
        <f t="shared" ref="R210:R269" si="101">SUM(K210+L210+N210)</f>
        <v>0</v>
      </c>
      <c r="S210" s="24">
        <f t="shared" ref="S210:S269" si="102">SUM(G210-Q210)</f>
        <v>0</v>
      </c>
      <c r="T210" s="26">
        <v>111</v>
      </c>
    </row>
    <row r="211" spans="2:20" x14ac:dyDescent="0.2">
      <c r="B211" s="21">
        <v>199</v>
      </c>
      <c r="C211" s="35" t="s">
        <v>356</v>
      </c>
      <c r="D211" s="28" t="s">
        <v>228</v>
      </c>
      <c r="E211" s="27" t="s">
        <v>92</v>
      </c>
      <c r="F211" s="47" t="s">
        <v>447</v>
      </c>
      <c r="G211" s="46">
        <v>25000</v>
      </c>
      <c r="H211" s="42">
        <v>0</v>
      </c>
      <c r="I211" s="24">
        <v>25</v>
      </c>
      <c r="J211" s="24">
        <f t="shared" si="98"/>
        <v>717.5</v>
      </c>
      <c r="K211" s="24">
        <f t="shared" si="83"/>
        <v>1774.9999999999998</v>
      </c>
      <c r="L211" s="49">
        <v>275</v>
      </c>
      <c r="M211" s="25">
        <f t="shared" ref="M211:M271" si="103">(G211*3.04%)</f>
        <v>760</v>
      </c>
      <c r="N211" s="24">
        <f t="shared" si="82"/>
        <v>1772.5000000000002</v>
      </c>
      <c r="O211" s="24"/>
      <c r="P211" s="24">
        <f t="shared" si="99"/>
        <v>5300</v>
      </c>
      <c r="Q211" s="24">
        <f t="shared" si="100"/>
        <v>1502.5</v>
      </c>
      <c r="R211" s="24">
        <f t="shared" si="101"/>
        <v>3822.5</v>
      </c>
      <c r="S211" s="24">
        <f t="shared" si="102"/>
        <v>23497.5</v>
      </c>
      <c r="T211" s="26">
        <v>111</v>
      </c>
    </row>
    <row r="212" spans="2:20" x14ac:dyDescent="0.2">
      <c r="B212" s="21">
        <v>200</v>
      </c>
      <c r="C212" s="35" t="s">
        <v>383</v>
      </c>
      <c r="D212" s="28" t="s">
        <v>228</v>
      </c>
      <c r="E212" s="27" t="s">
        <v>34</v>
      </c>
      <c r="F212" s="47" t="s">
        <v>447</v>
      </c>
      <c r="G212" s="46">
        <v>29000</v>
      </c>
      <c r="H212" s="42">
        <v>0</v>
      </c>
      <c r="I212" s="24">
        <v>25</v>
      </c>
      <c r="J212" s="24">
        <f>(G212*2.87%)</f>
        <v>832.3</v>
      </c>
      <c r="K212" s="24">
        <f>(G212*7.1%)</f>
        <v>2059</v>
      </c>
      <c r="L212" s="49">
        <v>319</v>
      </c>
      <c r="M212" s="25">
        <f>(G212*3.04%)</f>
        <v>881.6</v>
      </c>
      <c r="N212" s="24">
        <f>(G212*7.09%)</f>
        <v>2056.1</v>
      </c>
      <c r="O212" s="24"/>
      <c r="P212" s="24">
        <f>SUM(J212+K212+L212+M212+N212+O212)</f>
        <v>6148</v>
      </c>
      <c r="Q212" s="24">
        <f>SUM(H212+I212+J212+M212+O212)</f>
        <v>1738.9</v>
      </c>
      <c r="R212" s="24">
        <f>SUM(K212+L212+N212)</f>
        <v>4434.1000000000004</v>
      </c>
      <c r="S212" s="24">
        <f>SUM(G212-Q212)</f>
        <v>27261.1</v>
      </c>
      <c r="T212" s="26">
        <v>111</v>
      </c>
    </row>
    <row r="213" spans="2:20" s="16" customFormat="1" x14ac:dyDescent="0.2">
      <c r="B213" s="21">
        <v>201</v>
      </c>
      <c r="C213" s="35" t="s">
        <v>340</v>
      </c>
      <c r="D213" s="28" t="s">
        <v>228</v>
      </c>
      <c r="E213" s="27" t="s">
        <v>480</v>
      </c>
      <c r="F213" s="47" t="s">
        <v>458</v>
      </c>
      <c r="G213" s="46">
        <v>70000</v>
      </c>
      <c r="H213" s="42">
        <v>5368.48</v>
      </c>
      <c r="I213" s="24">
        <v>25</v>
      </c>
      <c r="J213" s="24">
        <f t="shared" ref="J213:J214" si="104">(G213*2.87%)</f>
        <v>2009</v>
      </c>
      <c r="K213" s="24">
        <f t="shared" ref="K213:K214" si="105">(G213*7.1%)</f>
        <v>4970</v>
      </c>
      <c r="L213" s="49">
        <v>520.34</v>
      </c>
      <c r="M213" s="25">
        <f t="shared" ref="M213:M214" si="106">(G213*3.04%)</f>
        <v>2128</v>
      </c>
      <c r="N213" s="24">
        <f t="shared" ref="N213:N214" si="107">(G213*7.09%)</f>
        <v>4963</v>
      </c>
      <c r="O213" s="24"/>
      <c r="P213" s="24">
        <f t="shared" ref="P213:P214" si="108">SUM(J213+K213+L213+M213+N213+O213)</f>
        <v>14590.34</v>
      </c>
      <c r="Q213" s="24">
        <f t="shared" ref="Q213:Q214" si="109">SUM(H213+I213+J213+M213+O213)</f>
        <v>9530.48</v>
      </c>
      <c r="R213" s="24">
        <f t="shared" ref="R213:R214" si="110">SUM(K213+L213+N213)</f>
        <v>10453.34</v>
      </c>
      <c r="S213" s="24">
        <f t="shared" ref="S213:S214" si="111">SUM(G213-Q213)</f>
        <v>60469.520000000004</v>
      </c>
      <c r="T213" s="26">
        <v>111</v>
      </c>
    </row>
    <row r="214" spans="2:20" s="16" customFormat="1" x14ac:dyDescent="0.2">
      <c r="B214" s="21">
        <v>202</v>
      </c>
      <c r="C214" s="35" t="s">
        <v>360</v>
      </c>
      <c r="D214" s="28" t="s">
        <v>228</v>
      </c>
      <c r="E214" s="27" t="s">
        <v>135</v>
      </c>
      <c r="F214" s="47" t="s">
        <v>447</v>
      </c>
      <c r="G214" s="46">
        <v>20000</v>
      </c>
      <c r="H214" s="42">
        <v>0</v>
      </c>
      <c r="I214" s="24">
        <v>25</v>
      </c>
      <c r="J214" s="24">
        <f t="shared" si="104"/>
        <v>574</v>
      </c>
      <c r="K214" s="24">
        <f t="shared" si="105"/>
        <v>1419.9999999999998</v>
      </c>
      <c r="L214" s="49">
        <v>220</v>
      </c>
      <c r="M214" s="25">
        <f t="shared" si="106"/>
        <v>608</v>
      </c>
      <c r="N214" s="24">
        <f t="shared" si="107"/>
        <v>1418</v>
      </c>
      <c r="O214" s="24"/>
      <c r="P214" s="24">
        <f t="shared" si="108"/>
        <v>4240</v>
      </c>
      <c r="Q214" s="24">
        <f t="shared" si="109"/>
        <v>1207</v>
      </c>
      <c r="R214" s="24">
        <f t="shared" si="110"/>
        <v>3058</v>
      </c>
      <c r="S214" s="24">
        <f t="shared" si="111"/>
        <v>18793</v>
      </c>
      <c r="T214" s="26">
        <v>111</v>
      </c>
    </row>
    <row r="215" spans="2:20" x14ac:dyDescent="0.2">
      <c r="B215" s="21">
        <v>203</v>
      </c>
      <c r="C215" s="35" t="s">
        <v>235</v>
      </c>
      <c r="D215" s="28" t="s">
        <v>236</v>
      </c>
      <c r="E215" s="27" t="s">
        <v>237</v>
      </c>
      <c r="F215" s="47" t="s">
        <v>447</v>
      </c>
      <c r="G215" s="46">
        <v>22273</v>
      </c>
      <c r="H215" s="42">
        <v>0</v>
      </c>
      <c r="I215" s="24">
        <v>25</v>
      </c>
      <c r="J215" s="24">
        <f t="shared" si="98"/>
        <v>639.23509999999999</v>
      </c>
      <c r="K215" s="24">
        <f t="shared" si="83"/>
        <v>1581.3829999999998</v>
      </c>
      <c r="L215" s="49">
        <v>245</v>
      </c>
      <c r="M215" s="25">
        <f t="shared" si="103"/>
        <v>677.0992</v>
      </c>
      <c r="N215" s="24">
        <f t="shared" ref="N215:N272" si="112">(G215*7.09%)</f>
        <v>1579.1557</v>
      </c>
      <c r="O215" s="24"/>
      <c r="P215" s="24">
        <f t="shared" si="99"/>
        <v>4721.8729999999996</v>
      </c>
      <c r="Q215" s="24">
        <f t="shared" si="100"/>
        <v>1341.3343</v>
      </c>
      <c r="R215" s="24">
        <f t="shared" si="101"/>
        <v>3405.5387000000001</v>
      </c>
      <c r="S215" s="24">
        <f t="shared" si="102"/>
        <v>20931.665700000001</v>
      </c>
      <c r="T215" s="26">
        <v>111</v>
      </c>
    </row>
    <row r="216" spans="2:20" x14ac:dyDescent="0.2">
      <c r="B216" s="21">
        <v>204</v>
      </c>
      <c r="C216" s="35" t="s">
        <v>101</v>
      </c>
      <c r="D216" s="28" t="s">
        <v>238</v>
      </c>
      <c r="E216" s="27" t="s">
        <v>108</v>
      </c>
      <c r="F216" s="47" t="s">
        <v>447</v>
      </c>
      <c r="G216" s="46">
        <v>80000</v>
      </c>
      <c r="H216" s="42">
        <v>7400.87</v>
      </c>
      <c r="I216" s="24">
        <v>25</v>
      </c>
      <c r="J216" s="24">
        <f t="shared" si="98"/>
        <v>2296</v>
      </c>
      <c r="K216" s="24">
        <f t="shared" ref="K216:K275" si="113">(G216*7.1%)</f>
        <v>5679.9999999999991</v>
      </c>
      <c r="L216" s="49">
        <v>520.34</v>
      </c>
      <c r="M216" s="25">
        <f t="shared" si="103"/>
        <v>2432</v>
      </c>
      <c r="N216" s="24">
        <f t="shared" si="112"/>
        <v>5672</v>
      </c>
      <c r="O216" s="24"/>
      <c r="P216" s="24">
        <f t="shared" si="99"/>
        <v>16600.339999999997</v>
      </c>
      <c r="Q216" s="24">
        <f t="shared" si="100"/>
        <v>12153.869999999999</v>
      </c>
      <c r="R216" s="24">
        <f t="shared" si="101"/>
        <v>11872.34</v>
      </c>
      <c r="S216" s="24">
        <f t="shared" si="102"/>
        <v>67846.13</v>
      </c>
      <c r="T216" s="26">
        <v>111</v>
      </c>
    </row>
    <row r="217" spans="2:20" x14ac:dyDescent="0.2">
      <c r="B217" s="21">
        <v>205</v>
      </c>
      <c r="C217" s="35" t="s">
        <v>35</v>
      </c>
      <c r="D217" s="28" t="s">
        <v>238</v>
      </c>
      <c r="E217" s="27" t="s">
        <v>492</v>
      </c>
      <c r="F217" s="47" t="s">
        <v>447</v>
      </c>
      <c r="G217" s="46">
        <v>55000</v>
      </c>
      <c r="H217" s="42">
        <v>2559.6799999999998</v>
      </c>
      <c r="I217" s="24">
        <v>25</v>
      </c>
      <c r="J217" s="24">
        <f t="shared" si="98"/>
        <v>1578.5</v>
      </c>
      <c r="K217" s="24">
        <f>(G217*7.1%)</f>
        <v>3904.9999999999995</v>
      </c>
      <c r="L217" s="49">
        <v>520.34</v>
      </c>
      <c r="M217" s="25">
        <f t="shared" si="103"/>
        <v>1672</v>
      </c>
      <c r="N217" s="24">
        <f>(G217*7.09%)</f>
        <v>3899.5000000000005</v>
      </c>
      <c r="O217" s="24"/>
      <c r="P217" s="24">
        <f t="shared" si="99"/>
        <v>11575.34</v>
      </c>
      <c r="Q217" s="24">
        <f t="shared" si="100"/>
        <v>5835.18</v>
      </c>
      <c r="R217" s="24">
        <f t="shared" si="101"/>
        <v>8324.84</v>
      </c>
      <c r="S217" s="24">
        <f t="shared" si="102"/>
        <v>49164.82</v>
      </c>
      <c r="T217" s="26">
        <v>111</v>
      </c>
    </row>
    <row r="218" spans="2:20" x14ac:dyDescent="0.2">
      <c r="B218" s="21">
        <v>206</v>
      </c>
      <c r="C218" s="35" t="s">
        <v>249</v>
      </c>
      <c r="D218" s="28" t="s">
        <v>238</v>
      </c>
      <c r="E218" s="27" t="s">
        <v>320</v>
      </c>
      <c r="F218" s="47" t="s">
        <v>459</v>
      </c>
      <c r="G218" s="46">
        <v>45000</v>
      </c>
      <c r="H218" s="42">
        <v>993.58</v>
      </c>
      <c r="I218" s="24">
        <v>25</v>
      </c>
      <c r="J218" s="24">
        <f t="shared" si="98"/>
        <v>1291.5</v>
      </c>
      <c r="K218" s="24">
        <f t="shared" si="113"/>
        <v>3194.9999999999995</v>
      </c>
      <c r="L218" s="49">
        <v>495</v>
      </c>
      <c r="M218" s="25">
        <f t="shared" si="103"/>
        <v>1368</v>
      </c>
      <c r="N218" s="24">
        <f t="shared" si="112"/>
        <v>3190.5</v>
      </c>
      <c r="O218" s="24">
        <v>1031.6199999999999</v>
      </c>
      <c r="P218" s="24">
        <f t="shared" si="99"/>
        <v>10571.619999999999</v>
      </c>
      <c r="Q218" s="24">
        <f t="shared" si="100"/>
        <v>4709.7</v>
      </c>
      <c r="R218" s="24">
        <f t="shared" si="101"/>
        <v>6880.5</v>
      </c>
      <c r="S218" s="24">
        <f t="shared" si="102"/>
        <v>40290.300000000003</v>
      </c>
      <c r="T218" s="26">
        <v>111</v>
      </c>
    </row>
    <row r="219" spans="2:20" x14ac:dyDescent="0.2">
      <c r="B219" s="21">
        <v>207</v>
      </c>
      <c r="C219" s="35" t="s">
        <v>239</v>
      </c>
      <c r="D219" s="28" t="s">
        <v>238</v>
      </c>
      <c r="E219" s="27" t="s">
        <v>240</v>
      </c>
      <c r="F219" s="47" t="s">
        <v>447</v>
      </c>
      <c r="G219" s="46">
        <v>38000</v>
      </c>
      <c r="H219" s="42">
        <v>160.38</v>
      </c>
      <c r="I219" s="24">
        <v>25</v>
      </c>
      <c r="J219" s="24">
        <f t="shared" si="98"/>
        <v>1090.5999999999999</v>
      </c>
      <c r="K219" s="24">
        <f t="shared" si="113"/>
        <v>2697.9999999999995</v>
      </c>
      <c r="L219" s="49">
        <v>418</v>
      </c>
      <c r="M219" s="25">
        <f t="shared" si="103"/>
        <v>1155.2</v>
      </c>
      <c r="N219" s="24">
        <f t="shared" si="112"/>
        <v>2694.2000000000003</v>
      </c>
      <c r="O219" s="24"/>
      <c r="P219" s="24">
        <f t="shared" si="99"/>
        <v>8056</v>
      </c>
      <c r="Q219" s="24">
        <f t="shared" si="100"/>
        <v>2431.1800000000003</v>
      </c>
      <c r="R219" s="24">
        <f t="shared" si="101"/>
        <v>5810.2</v>
      </c>
      <c r="S219" s="24">
        <f t="shared" si="102"/>
        <v>35568.82</v>
      </c>
      <c r="T219" s="26">
        <v>111</v>
      </c>
    </row>
    <row r="220" spans="2:20" x14ac:dyDescent="0.2">
      <c r="B220" s="21">
        <v>208</v>
      </c>
      <c r="C220" s="35" t="s">
        <v>245</v>
      </c>
      <c r="D220" s="28" t="s">
        <v>238</v>
      </c>
      <c r="E220" s="27" t="s">
        <v>321</v>
      </c>
      <c r="F220" s="47" t="s">
        <v>447</v>
      </c>
      <c r="G220" s="46">
        <v>25000</v>
      </c>
      <c r="H220" s="42">
        <v>0</v>
      </c>
      <c r="I220" s="24">
        <v>25</v>
      </c>
      <c r="J220" s="24">
        <f t="shared" si="98"/>
        <v>717.5</v>
      </c>
      <c r="K220" s="24">
        <f t="shared" si="113"/>
        <v>1774.9999999999998</v>
      </c>
      <c r="L220" s="49">
        <v>275</v>
      </c>
      <c r="M220" s="25">
        <f t="shared" si="103"/>
        <v>760</v>
      </c>
      <c r="N220" s="24">
        <f t="shared" si="112"/>
        <v>1772.5000000000002</v>
      </c>
      <c r="O220" s="24"/>
      <c r="P220" s="24">
        <f t="shared" si="99"/>
        <v>5300</v>
      </c>
      <c r="Q220" s="24">
        <f t="shared" si="100"/>
        <v>1502.5</v>
      </c>
      <c r="R220" s="24">
        <f t="shared" si="101"/>
        <v>3822.5</v>
      </c>
      <c r="S220" s="24">
        <f t="shared" si="102"/>
        <v>23497.5</v>
      </c>
      <c r="T220" s="26">
        <v>111</v>
      </c>
    </row>
    <row r="221" spans="2:20" x14ac:dyDescent="0.2">
      <c r="B221" s="21">
        <v>209</v>
      </c>
      <c r="C221" s="35" t="s">
        <v>246</v>
      </c>
      <c r="D221" s="28" t="s">
        <v>238</v>
      </c>
      <c r="E221" s="27" t="s">
        <v>421</v>
      </c>
      <c r="F221" s="47" t="s">
        <v>447</v>
      </c>
      <c r="G221" s="46">
        <v>25000</v>
      </c>
      <c r="H221" s="42">
        <v>0</v>
      </c>
      <c r="I221" s="24">
        <v>25</v>
      </c>
      <c r="J221" s="24">
        <f t="shared" si="98"/>
        <v>717.5</v>
      </c>
      <c r="K221" s="24">
        <f t="shared" si="113"/>
        <v>1774.9999999999998</v>
      </c>
      <c r="L221" s="49">
        <v>275</v>
      </c>
      <c r="M221" s="25">
        <f t="shared" si="103"/>
        <v>760</v>
      </c>
      <c r="N221" s="24">
        <f t="shared" si="112"/>
        <v>1772.5000000000002</v>
      </c>
      <c r="O221" s="24"/>
      <c r="P221" s="24">
        <f t="shared" si="99"/>
        <v>5300</v>
      </c>
      <c r="Q221" s="24">
        <f t="shared" si="100"/>
        <v>1502.5</v>
      </c>
      <c r="R221" s="24">
        <f t="shared" si="101"/>
        <v>3822.5</v>
      </c>
      <c r="S221" s="24">
        <f t="shared" si="102"/>
        <v>23497.5</v>
      </c>
      <c r="T221" s="26">
        <v>111</v>
      </c>
    </row>
    <row r="222" spans="2:20" x14ac:dyDescent="0.2">
      <c r="B222" s="21">
        <v>210</v>
      </c>
      <c r="C222" s="35" t="s">
        <v>109</v>
      </c>
      <c r="D222" s="28" t="s">
        <v>238</v>
      </c>
      <c r="E222" s="27" t="s">
        <v>95</v>
      </c>
      <c r="F222" s="47" t="s">
        <v>459</v>
      </c>
      <c r="G222" s="46">
        <v>25000</v>
      </c>
      <c r="H222" s="42">
        <v>0</v>
      </c>
      <c r="I222" s="24">
        <v>25</v>
      </c>
      <c r="J222" s="24">
        <f t="shared" si="98"/>
        <v>717.5</v>
      </c>
      <c r="K222" s="24">
        <f t="shared" si="113"/>
        <v>1774.9999999999998</v>
      </c>
      <c r="L222" s="49">
        <v>275</v>
      </c>
      <c r="M222" s="25">
        <f t="shared" si="103"/>
        <v>760</v>
      </c>
      <c r="N222" s="24">
        <f t="shared" si="112"/>
        <v>1772.5000000000002</v>
      </c>
      <c r="O222" s="24"/>
      <c r="P222" s="24">
        <f t="shared" si="99"/>
        <v>5300</v>
      </c>
      <c r="Q222" s="24">
        <f t="shared" si="100"/>
        <v>1502.5</v>
      </c>
      <c r="R222" s="24">
        <f t="shared" si="101"/>
        <v>3822.5</v>
      </c>
      <c r="S222" s="24">
        <f t="shared" si="102"/>
        <v>23497.5</v>
      </c>
      <c r="T222" s="26">
        <v>111</v>
      </c>
    </row>
    <row r="223" spans="2:20" x14ac:dyDescent="0.2">
      <c r="B223" s="21">
        <v>211</v>
      </c>
      <c r="C223" s="35" t="s">
        <v>241</v>
      </c>
      <c r="D223" s="28" t="s">
        <v>238</v>
      </c>
      <c r="E223" s="27" t="s">
        <v>404</v>
      </c>
      <c r="F223" s="47" t="s">
        <v>447</v>
      </c>
      <c r="G223" s="46">
        <v>31000</v>
      </c>
      <c r="H223" s="42">
        <v>0</v>
      </c>
      <c r="I223" s="24">
        <v>25</v>
      </c>
      <c r="J223" s="24">
        <f t="shared" si="98"/>
        <v>889.7</v>
      </c>
      <c r="K223" s="24">
        <f t="shared" si="113"/>
        <v>2201</v>
      </c>
      <c r="L223" s="49">
        <v>341</v>
      </c>
      <c r="M223" s="25">
        <f t="shared" si="103"/>
        <v>942.4</v>
      </c>
      <c r="N223" s="24">
        <f t="shared" si="112"/>
        <v>2197.9</v>
      </c>
      <c r="O223" s="24"/>
      <c r="P223" s="24">
        <f t="shared" si="99"/>
        <v>6572</v>
      </c>
      <c r="Q223" s="24">
        <f t="shared" si="100"/>
        <v>1857.1</v>
      </c>
      <c r="R223" s="24">
        <f t="shared" si="101"/>
        <v>4739.8999999999996</v>
      </c>
      <c r="S223" s="24">
        <f t="shared" si="102"/>
        <v>29142.9</v>
      </c>
      <c r="T223" s="26">
        <v>111</v>
      </c>
    </row>
    <row r="224" spans="2:20" x14ac:dyDescent="0.2">
      <c r="B224" s="21">
        <v>212</v>
      </c>
      <c r="C224" s="35" t="s">
        <v>242</v>
      </c>
      <c r="D224" s="28" t="s">
        <v>238</v>
      </c>
      <c r="E224" s="27" t="s">
        <v>63</v>
      </c>
      <c r="F224" s="47" t="s">
        <v>459</v>
      </c>
      <c r="G224" s="46">
        <v>20000</v>
      </c>
      <c r="H224" s="42">
        <v>0</v>
      </c>
      <c r="I224" s="24">
        <v>25</v>
      </c>
      <c r="J224" s="24">
        <f t="shared" si="98"/>
        <v>574</v>
      </c>
      <c r="K224" s="24">
        <f t="shared" si="113"/>
        <v>1419.9999999999998</v>
      </c>
      <c r="L224" s="49">
        <v>220</v>
      </c>
      <c r="M224" s="25">
        <f t="shared" si="103"/>
        <v>608</v>
      </c>
      <c r="N224" s="24">
        <f t="shared" si="112"/>
        <v>1418</v>
      </c>
      <c r="O224" s="24"/>
      <c r="P224" s="24">
        <f t="shared" si="99"/>
        <v>4240</v>
      </c>
      <c r="Q224" s="24">
        <f t="shared" si="100"/>
        <v>1207</v>
      </c>
      <c r="R224" s="24">
        <f t="shared" si="101"/>
        <v>3058</v>
      </c>
      <c r="S224" s="24">
        <f t="shared" si="102"/>
        <v>18793</v>
      </c>
      <c r="T224" s="26">
        <v>111</v>
      </c>
    </row>
    <row r="225" spans="2:20" x14ac:dyDescent="0.2">
      <c r="B225" s="21">
        <v>213</v>
      </c>
      <c r="C225" s="35" t="s">
        <v>247</v>
      </c>
      <c r="D225" s="28" t="s">
        <v>238</v>
      </c>
      <c r="E225" s="27" t="s">
        <v>248</v>
      </c>
      <c r="F225" s="47" t="s">
        <v>447</v>
      </c>
      <c r="G225" s="46">
        <v>15000</v>
      </c>
      <c r="H225" s="42">
        <v>0</v>
      </c>
      <c r="I225" s="24">
        <v>25</v>
      </c>
      <c r="J225" s="24">
        <f t="shared" si="98"/>
        <v>430.5</v>
      </c>
      <c r="K225" s="24">
        <f t="shared" si="113"/>
        <v>1065</v>
      </c>
      <c r="L225" s="49">
        <v>165</v>
      </c>
      <c r="M225" s="25">
        <f t="shared" si="103"/>
        <v>456</v>
      </c>
      <c r="N225" s="24">
        <f t="shared" si="112"/>
        <v>1063.5</v>
      </c>
      <c r="O225" s="24">
        <v>1031.6199999999999</v>
      </c>
      <c r="P225" s="24">
        <f t="shared" si="99"/>
        <v>4211.62</v>
      </c>
      <c r="Q225" s="24">
        <f t="shared" si="100"/>
        <v>1943.12</v>
      </c>
      <c r="R225" s="24">
        <f t="shared" si="101"/>
        <v>2293.5</v>
      </c>
      <c r="S225" s="24">
        <f t="shared" si="102"/>
        <v>13056.880000000001</v>
      </c>
      <c r="T225" s="26">
        <v>111</v>
      </c>
    </row>
    <row r="226" spans="2:20" x14ac:dyDescent="0.2">
      <c r="B226" s="21">
        <v>214</v>
      </c>
      <c r="C226" s="35" t="s">
        <v>252</v>
      </c>
      <c r="D226" s="28" t="s">
        <v>238</v>
      </c>
      <c r="E226" s="27" t="s">
        <v>322</v>
      </c>
      <c r="F226" s="47" t="s">
        <v>456</v>
      </c>
      <c r="G226" s="46">
        <v>15000</v>
      </c>
      <c r="H226" s="42">
        <v>0</v>
      </c>
      <c r="I226" s="24">
        <v>25</v>
      </c>
      <c r="J226" s="24">
        <f t="shared" si="98"/>
        <v>430.5</v>
      </c>
      <c r="K226" s="24">
        <f t="shared" si="113"/>
        <v>1065</v>
      </c>
      <c r="L226" s="49">
        <v>165</v>
      </c>
      <c r="M226" s="25">
        <f t="shared" si="103"/>
        <v>456</v>
      </c>
      <c r="N226" s="24">
        <f t="shared" si="112"/>
        <v>1063.5</v>
      </c>
      <c r="O226" s="24"/>
      <c r="P226" s="24">
        <f t="shared" si="99"/>
        <v>3180</v>
      </c>
      <c r="Q226" s="24">
        <f t="shared" si="100"/>
        <v>911.5</v>
      </c>
      <c r="R226" s="24">
        <f t="shared" si="101"/>
        <v>2293.5</v>
      </c>
      <c r="S226" s="24">
        <f t="shared" si="102"/>
        <v>14088.5</v>
      </c>
      <c r="T226" s="26">
        <v>111</v>
      </c>
    </row>
    <row r="227" spans="2:20" x14ac:dyDescent="0.2">
      <c r="B227" s="21">
        <v>215</v>
      </c>
      <c r="C227" s="35" t="s">
        <v>243</v>
      </c>
      <c r="D227" s="28" t="s">
        <v>238</v>
      </c>
      <c r="E227" s="27" t="s">
        <v>244</v>
      </c>
      <c r="F227" s="47" t="s">
        <v>457</v>
      </c>
      <c r="G227" s="46">
        <v>0</v>
      </c>
      <c r="H227" s="42">
        <v>0</v>
      </c>
      <c r="I227" s="24">
        <v>0</v>
      </c>
      <c r="J227" s="24">
        <f t="shared" si="98"/>
        <v>0</v>
      </c>
      <c r="K227" s="24">
        <f t="shared" si="113"/>
        <v>0</v>
      </c>
      <c r="L227" s="49">
        <f>SUM(G227*1.1%)</f>
        <v>0</v>
      </c>
      <c r="M227" s="25">
        <f t="shared" si="103"/>
        <v>0</v>
      </c>
      <c r="N227" s="24">
        <f t="shared" si="112"/>
        <v>0</v>
      </c>
      <c r="O227" s="24"/>
      <c r="P227" s="24">
        <f t="shared" si="99"/>
        <v>0</v>
      </c>
      <c r="Q227" s="24">
        <f t="shared" si="100"/>
        <v>0</v>
      </c>
      <c r="R227" s="24">
        <f t="shared" si="101"/>
        <v>0</v>
      </c>
      <c r="S227" s="24">
        <f t="shared" si="102"/>
        <v>0</v>
      </c>
      <c r="T227" s="26">
        <v>111</v>
      </c>
    </row>
    <row r="228" spans="2:20" x14ac:dyDescent="0.2">
      <c r="B228" s="21">
        <v>216</v>
      </c>
      <c r="C228" s="35" t="s">
        <v>363</v>
      </c>
      <c r="D228" s="28" t="s">
        <v>238</v>
      </c>
      <c r="E228" s="27" t="s">
        <v>110</v>
      </c>
      <c r="F228" s="47" t="s">
        <v>447</v>
      </c>
      <c r="G228" s="46">
        <v>43000</v>
      </c>
      <c r="H228" s="42">
        <v>866.06</v>
      </c>
      <c r="I228" s="24">
        <v>25</v>
      </c>
      <c r="J228" s="24">
        <f t="shared" si="98"/>
        <v>1234.0999999999999</v>
      </c>
      <c r="K228" s="24">
        <f t="shared" si="113"/>
        <v>3052.9999999999995</v>
      </c>
      <c r="L228" s="49">
        <v>473</v>
      </c>
      <c r="M228" s="25">
        <f t="shared" si="103"/>
        <v>1307.2</v>
      </c>
      <c r="N228" s="24">
        <f t="shared" si="112"/>
        <v>3048.7000000000003</v>
      </c>
      <c r="O228" s="24"/>
      <c r="P228" s="24">
        <f t="shared" si="99"/>
        <v>9116</v>
      </c>
      <c r="Q228" s="24">
        <f t="shared" si="100"/>
        <v>3432.3599999999997</v>
      </c>
      <c r="R228" s="24">
        <f t="shared" si="101"/>
        <v>6574.7</v>
      </c>
      <c r="S228" s="24">
        <f t="shared" si="102"/>
        <v>39567.64</v>
      </c>
      <c r="T228" s="26">
        <v>111</v>
      </c>
    </row>
    <row r="229" spans="2:20" x14ac:dyDescent="0.2">
      <c r="B229" s="21">
        <v>217</v>
      </c>
      <c r="C229" s="35" t="s">
        <v>390</v>
      </c>
      <c r="D229" s="28" t="s">
        <v>238</v>
      </c>
      <c r="E229" s="27" t="s">
        <v>391</v>
      </c>
      <c r="F229" s="47" t="s">
        <v>447</v>
      </c>
      <c r="G229" s="46">
        <v>35000</v>
      </c>
      <c r="H229" s="42">
        <v>0</v>
      </c>
      <c r="I229" s="24">
        <v>25</v>
      </c>
      <c r="J229" s="24">
        <f t="shared" si="98"/>
        <v>1004.5</v>
      </c>
      <c r="K229" s="24">
        <f>(G229*7.1%)</f>
        <v>2485</v>
      </c>
      <c r="L229" s="49">
        <v>385</v>
      </c>
      <c r="M229" s="25">
        <f t="shared" si="103"/>
        <v>1064</v>
      </c>
      <c r="N229" s="24">
        <f>(G229*7.09%)</f>
        <v>2481.5</v>
      </c>
      <c r="O229" s="24"/>
      <c r="P229" s="24">
        <f>SUM(J229+K229+L229+M229+N229+O229)</f>
        <v>7420</v>
      </c>
      <c r="Q229" s="24">
        <f>SUM(H229+I229+J229+M229+O229)</f>
        <v>2093.5</v>
      </c>
      <c r="R229" s="24">
        <f>SUM(K229+L229+N229)</f>
        <v>5351.5</v>
      </c>
      <c r="S229" s="24">
        <f>SUM(G229-Q229)</f>
        <v>32906.5</v>
      </c>
      <c r="T229" s="26">
        <v>111</v>
      </c>
    </row>
    <row r="230" spans="2:20" x14ac:dyDescent="0.2">
      <c r="B230" s="21">
        <v>218</v>
      </c>
      <c r="C230" s="35" t="s">
        <v>425</v>
      </c>
      <c r="D230" s="28" t="s">
        <v>238</v>
      </c>
      <c r="E230" s="27" t="s">
        <v>424</v>
      </c>
      <c r="F230" s="47" t="s">
        <v>447</v>
      </c>
      <c r="G230" s="46">
        <v>20000</v>
      </c>
      <c r="H230" s="42">
        <v>0</v>
      </c>
      <c r="I230" s="24">
        <v>25</v>
      </c>
      <c r="J230" s="24">
        <f t="shared" si="98"/>
        <v>574</v>
      </c>
      <c r="K230" s="24">
        <f>(G230*7.1%)</f>
        <v>1419.9999999999998</v>
      </c>
      <c r="L230" s="49">
        <v>220</v>
      </c>
      <c r="M230" s="25">
        <f t="shared" si="103"/>
        <v>608</v>
      </c>
      <c r="N230" s="24">
        <f>(G230*7.09%)</f>
        <v>1418</v>
      </c>
      <c r="O230" s="24"/>
      <c r="P230" s="24">
        <f>SUM(J230+K230+L230+M230+N230+O230)</f>
        <v>4240</v>
      </c>
      <c r="Q230" s="24">
        <f>SUM(H230+I230+J230+M230+O230)</f>
        <v>1207</v>
      </c>
      <c r="R230" s="24">
        <f>SUM(K230+L230+N230)</f>
        <v>3058</v>
      </c>
      <c r="S230" s="24">
        <f>SUM(G230-Q230)</f>
        <v>18793</v>
      </c>
      <c r="T230" s="26">
        <v>111</v>
      </c>
    </row>
    <row r="231" spans="2:20" s="16" customFormat="1" x14ac:dyDescent="0.2">
      <c r="B231" s="21">
        <v>219</v>
      </c>
      <c r="C231" s="35" t="s">
        <v>446</v>
      </c>
      <c r="D231" s="28" t="s">
        <v>238</v>
      </c>
      <c r="E231" s="27" t="s">
        <v>110</v>
      </c>
      <c r="F231" s="47" t="s">
        <v>447</v>
      </c>
      <c r="G231" s="46">
        <v>45000</v>
      </c>
      <c r="H231" s="42">
        <v>1148.33</v>
      </c>
      <c r="I231" s="24">
        <v>25</v>
      </c>
      <c r="J231" s="24">
        <f>(G231*2.87%)</f>
        <v>1291.5</v>
      </c>
      <c r="K231" s="24">
        <f>(G231*7.1%)</f>
        <v>3194.9999999999995</v>
      </c>
      <c r="L231" s="49">
        <v>495</v>
      </c>
      <c r="M231" s="25">
        <f>(G231*3.04%)</f>
        <v>1368</v>
      </c>
      <c r="N231" s="24">
        <f>(G231*7.09%)</f>
        <v>3190.5</v>
      </c>
      <c r="O231" s="24"/>
      <c r="P231" s="24">
        <f>SUM(J231+K231+L231+M231+N231+O231)</f>
        <v>9540</v>
      </c>
      <c r="Q231" s="24">
        <f>SUM(H231+I231+J231+M231+O231)</f>
        <v>3832.83</v>
      </c>
      <c r="R231" s="24">
        <f>SUM(K231+L231+N231)</f>
        <v>6880.5</v>
      </c>
      <c r="S231" s="24">
        <f>SUM(G231-Q231)</f>
        <v>41167.17</v>
      </c>
      <c r="T231" s="26">
        <v>111</v>
      </c>
    </row>
    <row r="232" spans="2:20" x14ac:dyDescent="0.2">
      <c r="B232" s="21">
        <v>220</v>
      </c>
      <c r="C232" s="35" t="s">
        <v>254</v>
      </c>
      <c r="D232" s="28" t="s">
        <v>255</v>
      </c>
      <c r="E232" s="27" t="s">
        <v>474</v>
      </c>
      <c r="F232" s="47" t="s">
        <v>459</v>
      </c>
      <c r="G232" s="46">
        <v>70000</v>
      </c>
      <c r="H232" s="42">
        <v>5368.48</v>
      </c>
      <c r="I232" s="24">
        <v>25</v>
      </c>
      <c r="J232" s="24">
        <f t="shared" si="98"/>
        <v>2009</v>
      </c>
      <c r="K232" s="24">
        <f t="shared" si="113"/>
        <v>4970</v>
      </c>
      <c r="L232" s="49">
        <v>520.34</v>
      </c>
      <c r="M232" s="25">
        <f t="shared" si="103"/>
        <v>2128</v>
      </c>
      <c r="N232" s="24">
        <f t="shared" si="112"/>
        <v>4963</v>
      </c>
      <c r="O232" s="24"/>
      <c r="P232" s="24">
        <f t="shared" si="99"/>
        <v>14590.34</v>
      </c>
      <c r="Q232" s="24">
        <f t="shared" si="100"/>
        <v>9530.48</v>
      </c>
      <c r="R232" s="24">
        <f t="shared" si="101"/>
        <v>10453.34</v>
      </c>
      <c r="S232" s="24">
        <f t="shared" si="102"/>
        <v>60469.520000000004</v>
      </c>
      <c r="T232" s="26">
        <v>111</v>
      </c>
    </row>
    <row r="233" spans="2:20" x14ac:dyDescent="0.2">
      <c r="B233" s="21">
        <v>221</v>
      </c>
      <c r="C233" s="35" t="s">
        <v>256</v>
      </c>
      <c r="D233" s="28" t="s">
        <v>255</v>
      </c>
      <c r="E233" s="27" t="s">
        <v>468</v>
      </c>
      <c r="F233" s="47" t="s">
        <v>459</v>
      </c>
      <c r="G233" s="46">
        <v>40000</v>
      </c>
      <c r="H233" s="42">
        <v>133.16</v>
      </c>
      <c r="I233" s="24">
        <v>25</v>
      </c>
      <c r="J233" s="24">
        <f t="shared" si="98"/>
        <v>1148</v>
      </c>
      <c r="K233" s="24">
        <f t="shared" si="113"/>
        <v>2839.9999999999995</v>
      </c>
      <c r="L233" s="49">
        <v>440</v>
      </c>
      <c r="M233" s="25">
        <f t="shared" si="103"/>
        <v>1216</v>
      </c>
      <c r="N233" s="24">
        <f t="shared" si="112"/>
        <v>2836</v>
      </c>
      <c r="O233" s="24">
        <v>2063.2399999999998</v>
      </c>
      <c r="P233" s="24">
        <f t="shared" si="99"/>
        <v>10543.24</v>
      </c>
      <c r="Q233" s="24">
        <f t="shared" si="100"/>
        <v>4585.3999999999996</v>
      </c>
      <c r="R233" s="24">
        <f t="shared" si="101"/>
        <v>6116</v>
      </c>
      <c r="S233" s="24">
        <f t="shared" si="102"/>
        <v>35414.6</v>
      </c>
      <c r="T233" s="26">
        <v>111</v>
      </c>
    </row>
    <row r="234" spans="2:20" x14ac:dyDescent="0.2">
      <c r="B234" s="21">
        <v>222</v>
      </c>
      <c r="C234" s="35" t="s">
        <v>262</v>
      </c>
      <c r="D234" s="28" t="s">
        <v>255</v>
      </c>
      <c r="E234" s="27" t="s">
        <v>497</v>
      </c>
      <c r="F234" s="47" t="s">
        <v>459</v>
      </c>
      <c r="G234" s="46">
        <v>60000</v>
      </c>
      <c r="H234" s="42">
        <v>3280.35</v>
      </c>
      <c r="I234" s="24">
        <v>25</v>
      </c>
      <c r="J234" s="24">
        <f t="shared" si="98"/>
        <v>1722</v>
      </c>
      <c r="K234" s="24">
        <f t="shared" si="113"/>
        <v>4260</v>
      </c>
      <c r="L234" s="49">
        <v>520.34</v>
      </c>
      <c r="M234" s="25">
        <f t="shared" si="103"/>
        <v>1824</v>
      </c>
      <c r="N234" s="24">
        <f t="shared" si="112"/>
        <v>4254</v>
      </c>
      <c r="O234" s="24">
        <v>1031.6199999999999</v>
      </c>
      <c r="P234" s="24">
        <f t="shared" si="99"/>
        <v>13611.96</v>
      </c>
      <c r="Q234" s="24">
        <f t="shared" si="100"/>
        <v>7882.97</v>
      </c>
      <c r="R234" s="24">
        <f t="shared" si="101"/>
        <v>9034.34</v>
      </c>
      <c r="S234" s="24">
        <f t="shared" si="102"/>
        <v>52117.03</v>
      </c>
      <c r="T234" s="26">
        <v>111</v>
      </c>
    </row>
    <row r="235" spans="2:20" x14ac:dyDescent="0.2">
      <c r="B235" s="21">
        <v>223</v>
      </c>
      <c r="C235" s="35" t="s">
        <v>268</v>
      </c>
      <c r="D235" s="28" t="s">
        <v>255</v>
      </c>
      <c r="E235" s="27" t="s">
        <v>269</v>
      </c>
      <c r="F235" s="47" t="s">
        <v>459</v>
      </c>
      <c r="G235" s="46">
        <v>25000</v>
      </c>
      <c r="H235" s="42">
        <v>0</v>
      </c>
      <c r="I235" s="24">
        <v>25</v>
      </c>
      <c r="J235" s="24">
        <f t="shared" si="98"/>
        <v>717.5</v>
      </c>
      <c r="K235" s="24">
        <f t="shared" si="113"/>
        <v>1774.9999999999998</v>
      </c>
      <c r="L235" s="49">
        <v>275</v>
      </c>
      <c r="M235" s="25">
        <f t="shared" si="103"/>
        <v>760</v>
      </c>
      <c r="N235" s="24">
        <f t="shared" si="112"/>
        <v>1772.5000000000002</v>
      </c>
      <c r="O235" s="24">
        <v>1031.6199999999999</v>
      </c>
      <c r="P235" s="24">
        <f t="shared" si="99"/>
        <v>6331.62</v>
      </c>
      <c r="Q235" s="24">
        <f t="shared" si="100"/>
        <v>2534.12</v>
      </c>
      <c r="R235" s="24">
        <f t="shared" si="101"/>
        <v>3822.5</v>
      </c>
      <c r="S235" s="24">
        <f t="shared" si="102"/>
        <v>22465.88</v>
      </c>
      <c r="T235" s="26">
        <v>111</v>
      </c>
    </row>
    <row r="236" spans="2:20" x14ac:dyDescent="0.2">
      <c r="B236" s="21">
        <v>224</v>
      </c>
      <c r="C236" s="35" t="s">
        <v>257</v>
      </c>
      <c r="D236" s="28" t="s">
        <v>255</v>
      </c>
      <c r="E236" s="27" t="s">
        <v>95</v>
      </c>
      <c r="F236" s="47" t="s">
        <v>459</v>
      </c>
      <c r="G236" s="46">
        <v>23000</v>
      </c>
      <c r="H236" s="42">
        <v>0</v>
      </c>
      <c r="I236" s="24">
        <v>25</v>
      </c>
      <c r="J236" s="24">
        <f t="shared" si="98"/>
        <v>660.1</v>
      </c>
      <c r="K236" s="24">
        <f t="shared" si="113"/>
        <v>1632.9999999999998</v>
      </c>
      <c r="L236" s="49">
        <v>253</v>
      </c>
      <c r="M236" s="25">
        <f t="shared" si="103"/>
        <v>699.2</v>
      </c>
      <c r="N236" s="24">
        <f t="shared" si="112"/>
        <v>1630.7</v>
      </c>
      <c r="O236" s="24">
        <v>1031.6199999999999</v>
      </c>
      <c r="P236" s="24">
        <f t="shared" si="99"/>
        <v>5907.62</v>
      </c>
      <c r="Q236" s="24">
        <f t="shared" si="100"/>
        <v>2415.92</v>
      </c>
      <c r="R236" s="24">
        <f t="shared" si="101"/>
        <v>3516.7</v>
      </c>
      <c r="S236" s="24">
        <f t="shared" si="102"/>
        <v>20584.080000000002</v>
      </c>
      <c r="T236" s="26">
        <v>111</v>
      </c>
    </row>
    <row r="237" spans="2:20" x14ac:dyDescent="0.2">
      <c r="B237" s="21">
        <v>225</v>
      </c>
      <c r="C237" s="35" t="s">
        <v>258</v>
      </c>
      <c r="D237" s="28" t="s">
        <v>255</v>
      </c>
      <c r="E237" s="27" t="s">
        <v>110</v>
      </c>
      <c r="F237" s="47" t="s">
        <v>459</v>
      </c>
      <c r="G237" s="46">
        <v>20000</v>
      </c>
      <c r="H237" s="42">
        <v>0</v>
      </c>
      <c r="I237" s="24">
        <v>25</v>
      </c>
      <c r="J237" s="24">
        <f t="shared" si="98"/>
        <v>574</v>
      </c>
      <c r="K237" s="24">
        <f t="shared" si="113"/>
        <v>1419.9999999999998</v>
      </c>
      <c r="L237" s="49">
        <v>220</v>
      </c>
      <c r="M237" s="25">
        <f t="shared" si="103"/>
        <v>608</v>
      </c>
      <c r="N237" s="24">
        <f t="shared" si="112"/>
        <v>1418</v>
      </c>
      <c r="O237" s="24">
        <v>2063.2399999999998</v>
      </c>
      <c r="P237" s="24">
        <f t="shared" si="99"/>
        <v>6303.24</v>
      </c>
      <c r="Q237" s="24">
        <f t="shared" si="100"/>
        <v>3270.24</v>
      </c>
      <c r="R237" s="24">
        <f t="shared" si="101"/>
        <v>3058</v>
      </c>
      <c r="S237" s="24">
        <f t="shared" si="102"/>
        <v>16729.760000000002</v>
      </c>
      <c r="T237" s="26">
        <v>111</v>
      </c>
    </row>
    <row r="238" spans="2:20" x14ac:dyDescent="0.2">
      <c r="B238" s="21">
        <v>226</v>
      </c>
      <c r="C238" s="35" t="s">
        <v>259</v>
      </c>
      <c r="D238" s="28" t="s">
        <v>255</v>
      </c>
      <c r="E238" s="27" t="s">
        <v>110</v>
      </c>
      <c r="F238" s="47" t="s">
        <v>459</v>
      </c>
      <c r="G238" s="46">
        <v>20000</v>
      </c>
      <c r="H238" s="42">
        <v>0</v>
      </c>
      <c r="I238" s="24">
        <v>25</v>
      </c>
      <c r="J238" s="24">
        <f t="shared" si="98"/>
        <v>574</v>
      </c>
      <c r="K238" s="24">
        <f t="shared" si="113"/>
        <v>1419.9999999999998</v>
      </c>
      <c r="L238" s="49">
        <v>220</v>
      </c>
      <c r="M238" s="25">
        <f t="shared" si="103"/>
        <v>608</v>
      </c>
      <c r="N238" s="24">
        <f t="shared" si="112"/>
        <v>1418</v>
      </c>
      <c r="O238" s="24">
        <v>1031.6199999999999</v>
      </c>
      <c r="P238" s="24">
        <f t="shared" si="99"/>
        <v>5271.62</v>
      </c>
      <c r="Q238" s="24">
        <f t="shared" si="100"/>
        <v>2238.62</v>
      </c>
      <c r="R238" s="24">
        <f t="shared" si="101"/>
        <v>3058</v>
      </c>
      <c r="S238" s="24">
        <f t="shared" si="102"/>
        <v>17761.38</v>
      </c>
      <c r="T238" s="26">
        <v>111</v>
      </c>
    </row>
    <row r="239" spans="2:20" x14ac:dyDescent="0.2">
      <c r="B239" s="21">
        <v>227</v>
      </c>
      <c r="C239" s="35" t="s">
        <v>260</v>
      </c>
      <c r="D239" s="28" t="s">
        <v>255</v>
      </c>
      <c r="E239" s="27" t="s">
        <v>110</v>
      </c>
      <c r="F239" s="47" t="s">
        <v>459</v>
      </c>
      <c r="G239" s="46">
        <v>20000</v>
      </c>
      <c r="H239" s="42">
        <v>0</v>
      </c>
      <c r="I239" s="24">
        <v>25</v>
      </c>
      <c r="J239" s="24">
        <f t="shared" si="98"/>
        <v>574</v>
      </c>
      <c r="K239" s="24">
        <f t="shared" si="113"/>
        <v>1419.9999999999998</v>
      </c>
      <c r="L239" s="49">
        <v>220</v>
      </c>
      <c r="M239" s="25">
        <f t="shared" si="103"/>
        <v>608</v>
      </c>
      <c r="N239" s="24">
        <f t="shared" si="112"/>
        <v>1418</v>
      </c>
      <c r="O239" s="24"/>
      <c r="P239" s="24">
        <f t="shared" si="99"/>
        <v>4240</v>
      </c>
      <c r="Q239" s="24">
        <f t="shared" si="100"/>
        <v>1207</v>
      </c>
      <c r="R239" s="24">
        <f t="shared" si="101"/>
        <v>3058</v>
      </c>
      <c r="S239" s="24">
        <f t="shared" si="102"/>
        <v>18793</v>
      </c>
      <c r="T239" s="26">
        <v>111</v>
      </c>
    </row>
    <row r="240" spans="2:20" x14ac:dyDescent="0.2">
      <c r="B240" s="21">
        <v>228</v>
      </c>
      <c r="C240" s="35" t="s">
        <v>261</v>
      </c>
      <c r="D240" s="28" t="s">
        <v>255</v>
      </c>
      <c r="E240" s="27" t="s">
        <v>110</v>
      </c>
      <c r="F240" s="47" t="s">
        <v>459</v>
      </c>
      <c r="G240" s="46">
        <v>25000</v>
      </c>
      <c r="H240" s="42">
        <v>0</v>
      </c>
      <c r="I240" s="24">
        <v>25</v>
      </c>
      <c r="J240" s="24">
        <f t="shared" si="98"/>
        <v>717.5</v>
      </c>
      <c r="K240" s="24">
        <f t="shared" si="113"/>
        <v>1774.9999999999998</v>
      </c>
      <c r="L240" s="49">
        <v>275</v>
      </c>
      <c r="M240" s="25">
        <f t="shared" si="103"/>
        <v>760</v>
      </c>
      <c r="N240" s="24">
        <f t="shared" si="112"/>
        <v>1772.5000000000002</v>
      </c>
      <c r="O240" s="24">
        <v>1031.6199999999999</v>
      </c>
      <c r="P240" s="24">
        <f t="shared" si="99"/>
        <v>6331.62</v>
      </c>
      <c r="Q240" s="24">
        <f t="shared" si="100"/>
        <v>2534.12</v>
      </c>
      <c r="R240" s="24">
        <f t="shared" si="101"/>
        <v>3822.5</v>
      </c>
      <c r="S240" s="24">
        <f t="shared" si="102"/>
        <v>22465.88</v>
      </c>
      <c r="T240" s="26">
        <v>111</v>
      </c>
    </row>
    <row r="241" spans="2:20" x14ac:dyDescent="0.2">
      <c r="B241" s="21">
        <v>229</v>
      </c>
      <c r="C241" s="35" t="s">
        <v>265</v>
      </c>
      <c r="D241" s="28" t="s">
        <v>255</v>
      </c>
      <c r="E241" s="27" t="s">
        <v>110</v>
      </c>
      <c r="F241" s="47" t="s">
        <v>458</v>
      </c>
      <c r="G241" s="46">
        <v>20000</v>
      </c>
      <c r="H241" s="42">
        <v>0</v>
      </c>
      <c r="I241" s="24">
        <v>25</v>
      </c>
      <c r="J241" s="24">
        <f t="shared" si="98"/>
        <v>574</v>
      </c>
      <c r="K241" s="24">
        <f t="shared" si="113"/>
        <v>1419.9999999999998</v>
      </c>
      <c r="L241" s="49">
        <v>220</v>
      </c>
      <c r="M241" s="25">
        <f t="shared" si="103"/>
        <v>608</v>
      </c>
      <c r="N241" s="24">
        <f t="shared" si="112"/>
        <v>1418</v>
      </c>
      <c r="O241" s="24"/>
      <c r="P241" s="24">
        <f t="shared" si="99"/>
        <v>4240</v>
      </c>
      <c r="Q241" s="24">
        <f t="shared" si="100"/>
        <v>1207</v>
      </c>
      <c r="R241" s="24">
        <f t="shared" si="101"/>
        <v>3058</v>
      </c>
      <c r="S241" s="24">
        <f t="shared" si="102"/>
        <v>18793</v>
      </c>
      <c r="T241" s="26">
        <v>111</v>
      </c>
    </row>
    <row r="242" spans="2:20" x14ac:dyDescent="0.2">
      <c r="B242" s="21">
        <v>230</v>
      </c>
      <c r="C242" s="35" t="s">
        <v>266</v>
      </c>
      <c r="D242" s="28" t="s">
        <v>255</v>
      </c>
      <c r="E242" s="27" t="s">
        <v>110</v>
      </c>
      <c r="F242" s="47" t="s">
        <v>459</v>
      </c>
      <c r="G242" s="46">
        <v>20000</v>
      </c>
      <c r="H242" s="42">
        <v>0</v>
      </c>
      <c r="I242" s="24">
        <v>25</v>
      </c>
      <c r="J242" s="24">
        <f t="shared" si="98"/>
        <v>574</v>
      </c>
      <c r="K242" s="24">
        <f t="shared" si="113"/>
        <v>1419.9999999999998</v>
      </c>
      <c r="L242" s="49">
        <v>220</v>
      </c>
      <c r="M242" s="25">
        <f t="shared" si="103"/>
        <v>608</v>
      </c>
      <c r="N242" s="24">
        <f t="shared" si="112"/>
        <v>1418</v>
      </c>
      <c r="O242" s="24"/>
      <c r="P242" s="24">
        <f t="shared" si="99"/>
        <v>4240</v>
      </c>
      <c r="Q242" s="24">
        <f t="shared" si="100"/>
        <v>1207</v>
      </c>
      <c r="R242" s="24">
        <f t="shared" si="101"/>
        <v>3058</v>
      </c>
      <c r="S242" s="24">
        <f t="shared" si="102"/>
        <v>18793</v>
      </c>
      <c r="T242" s="26">
        <v>111</v>
      </c>
    </row>
    <row r="243" spans="2:20" x14ac:dyDescent="0.2">
      <c r="B243" s="21">
        <v>231</v>
      </c>
      <c r="C243" s="35" t="s">
        <v>270</v>
      </c>
      <c r="D243" s="28" t="s">
        <v>255</v>
      </c>
      <c r="E243" s="27" t="s">
        <v>110</v>
      </c>
      <c r="F243" s="47" t="s">
        <v>459</v>
      </c>
      <c r="G243" s="46">
        <v>20000</v>
      </c>
      <c r="H243" s="42">
        <v>0</v>
      </c>
      <c r="I243" s="24">
        <v>25</v>
      </c>
      <c r="J243" s="24">
        <f t="shared" si="98"/>
        <v>574</v>
      </c>
      <c r="K243" s="24">
        <f t="shared" si="113"/>
        <v>1419.9999999999998</v>
      </c>
      <c r="L243" s="49">
        <v>220</v>
      </c>
      <c r="M243" s="25">
        <f t="shared" si="103"/>
        <v>608</v>
      </c>
      <c r="N243" s="24">
        <f t="shared" si="112"/>
        <v>1418</v>
      </c>
      <c r="O243" s="24"/>
      <c r="P243" s="24">
        <f t="shared" si="99"/>
        <v>4240</v>
      </c>
      <c r="Q243" s="24">
        <f t="shared" si="100"/>
        <v>1207</v>
      </c>
      <c r="R243" s="24">
        <f t="shared" si="101"/>
        <v>3058</v>
      </c>
      <c r="S243" s="24">
        <f t="shared" si="102"/>
        <v>18793</v>
      </c>
      <c r="T243" s="26">
        <v>111</v>
      </c>
    </row>
    <row r="244" spans="2:20" x14ac:dyDescent="0.2">
      <c r="B244" s="21">
        <v>232</v>
      </c>
      <c r="C244" s="35" t="s">
        <v>273</v>
      </c>
      <c r="D244" s="28" t="s">
        <v>255</v>
      </c>
      <c r="E244" s="27" t="s">
        <v>110</v>
      </c>
      <c r="F244" s="47" t="s">
        <v>459</v>
      </c>
      <c r="G244" s="46">
        <v>20000</v>
      </c>
      <c r="H244" s="42">
        <v>0</v>
      </c>
      <c r="I244" s="24">
        <v>25</v>
      </c>
      <c r="J244" s="24">
        <f t="shared" si="98"/>
        <v>574</v>
      </c>
      <c r="K244" s="24">
        <f t="shared" si="113"/>
        <v>1419.9999999999998</v>
      </c>
      <c r="L244" s="49">
        <v>220</v>
      </c>
      <c r="M244" s="25">
        <f t="shared" si="103"/>
        <v>608</v>
      </c>
      <c r="N244" s="24">
        <f t="shared" si="112"/>
        <v>1418</v>
      </c>
      <c r="O244" s="24"/>
      <c r="P244" s="24">
        <f t="shared" si="99"/>
        <v>4240</v>
      </c>
      <c r="Q244" s="24">
        <f t="shared" si="100"/>
        <v>1207</v>
      </c>
      <c r="R244" s="24">
        <f t="shared" si="101"/>
        <v>3058</v>
      </c>
      <c r="S244" s="24">
        <f t="shared" si="102"/>
        <v>18793</v>
      </c>
      <c r="T244" s="26">
        <v>111</v>
      </c>
    </row>
    <row r="245" spans="2:20" x14ac:dyDescent="0.2">
      <c r="B245" s="21">
        <v>233</v>
      </c>
      <c r="C245" s="35" t="s">
        <v>276</v>
      </c>
      <c r="D245" s="28" t="s">
        <v>255</v>
      </c>
      <c r="E245" s="27" t="s">
        <v>277</v>
      </c>
      <c r="F245" s="47" t="s">
        <v>458</v>
      </c>
      <c r="G245" s="46">
        <v>25000</v>
      </c>
      <c r="H245" s="42">
        <v>0</v>
      </c>
      <c r="I245" s="24">
        <v>25</v>
      </c>
      <c r="J245" s="24">
        <f t="shared" si="98"/>
        <v>717.5</v>
      </c>
      <c r="K245" s="24">
        <f t="shared" si="113"/>
        <v>1774.9999999999998</v>
      </c>
      <c r="L245" s="49">
        <v>275</v>
      </c>
      <c r="M245" s="25">
        <f t="shared" si="103"/>
        <v>760</v>
      </c>
      <c r="N245" s="24">
        <f t="shared" si="112"/>
        <v>1772.5000000000002</v>
      </c>
      <c r="O245" s="24"/>
      <c r="P245" s="24">
        <f t="shared" si="99"/>
        <v>5300</v>
      </c>
      <c r="Q245" s="24">
        <f t="shared" si="100"/>
        <v>1502.5</v>
      </c>
      <c r="R245" s="24">
        <f t="shared" si="101"/>
        <v>3822.5</v>
      </c>
      <c r="S245" s="24">
        <f t="shared" si="102"/>
        <v>23497.5</v>
      </c>
      <c r="T245" s="26">
        <v>111</v>
      </c>
    </row>
    <row r="246" spans="2:20" x14ac:dyDescent="0.2">
      <c r="B246" s="21">
        <v>234</v>
      </c>
      <c r="C246" s="35" t="s">
        <v>271</v>
      </c>
      <c r="D246" s="28" t="s">
        <v>255</v>
      </c>
      <c r="E246" s="27" t="s">
        <v>272</v>
      </c>
      <c r="F246" s="47" t="s">
        <v>459</v>
      </c>
      <c r="G246" s="46">
        <v>15000</v>
      </c>
      <c r="H246" s="42">
        <v>0</v>
      </c>
      <c r="I246" s="24">
        <v>25</v>
      </c>
      <c r="J246" s="24">
        <f t="shared" si="98"/>
        <v>430.5</v>
      </c>
      <c r="K246" s="24">
        <f t="shared" si="113"/>
        <v>1065</v>
      </c>
      <c r="L246" s="49">
        <v>165</v>
      </c>
      <c r="M246" s="25">
        <f t="shared" si="103"/>
        <v>456</v>
      </c>
      <c r="N246" s="24">
        <f t="shared" si="112"/>
        <v>1063.5</v>
      </c>
      <c r="O246" s="24"/>
      <c r="P246" s="24">
        <f t="shared" si="99"/>
        <v>3180</v>
      </c>
      <c r="Q246" s="24">
        <f t="shared" si="100"/>
        <v>911.5</v>
      </c>
      <c r="R246" s="24">
        <f t="shared" si="101"/>
        <v>2293.5</v>
      </c>
      <c r="S246" s="24">
        <f t="shared" si="102"/>
        <v>14088.5</v>
      </c>
      <c r="T246" s="26">
        <v>111</v>
      </c>
    </row>
    <row r="247" spans="2:20" x14ac:dyDescent="0.2">
      <c r="B247" s="21">
        <v>235</v>
      </c>
      <c r="C247" s="35" t="s">
        <v>275</v>
      </c>
      <c r="D247" s="28" t="s">
        <v>255</v>
      </c>
      <c r="E247" s="27" t="s">
        <v>206</v>
      </c>
      <c r="F247" s="47" t="s">
        <v>456</v>
      </c>
      <c r="G247" s="46">
        <v>15000</v>
      </c>
      <c r="H247" s="42">
        <v>0</v>
      </c>
      <c r="I247" s="24">
        <v>25</v>
      </c>
      <c r="J247" s="24">
        <f t="shared" si="98"/>
        <v>430.5</v>
      </c>
      <c r="K247" s="24">
        <f t="shared" si="113"/>
        <v>1065</v>
      </c>
      <c r="L247" s="49">
        <v>165</v>
      </c>
      <c r="M247" s="25">
        <f t="shared" si="103"/>
        <v>456</v>
      </c>
      <c r="N247" s="24">
        <f t="shared" si="112"/>
        <v>1063.5</v>
      </c>
      <c r="O247" s="24">
        <v>2063.2399999999998</v>
      </c>
      <c r="P247" s="24">
        <f t="shared" si="99"/>
        <v>5243.24</v>
      </c>
      <c r="Q247" s="24">
        <f t="shared" si="100"/>
        <v>2974.74</v>
      </c>
      <c r="R247" s="24">
        <f t="shared" si="101"/>
        <v>2293.5</v>
      </c>
      <c r="S247" s="24">
        <f t="shared" si="102"/>
        <v>12025.26</v>
      </c>
      <c r="T247" s="26">
        <v>111</v>
      </c>
    </row>
    <row r="248" spans="2:20" x14ac:dyDescent="0.2">
      <c r="B248" s="21">
        <v>236</v>
      </c>
      <c r="C248" s="35" t="s">
        <v>263</v>
      </c>
      <c r="D248" s="28" t="s">
        <v>255</v>
      </c>
      <c r="E248" s="27" t="s">
        <v>264</v>
      </c>
      <c r="F248" s="47" t="s">
        <v>459</v>
      </c>
      <c r="G248" s="46">
        <v>17000</v>
      </c>
      <c r="H248" s="42">
        <v>0</v>
      </c>
      <c r="I248" s="24">
        <v>25</v>
      </c>
      <c r="J248" s="24">
        <f t="shared" si="98"/>
        <v>487.9</v>
      </c>
      <c r="K248" s="24">
        <f t="shared" si="113"/>
        <v>1207</v>
      </c>
      <c r="L248" s="49">
        <v>187</v>
      </c>
      <c r="M248" s="25">
        <f t="shared" si="103"/>
        <v>516.79999999999995</v>
      </c>
      <c r="N248" s="24">
        <f t="shared" si="112"/>
        <v>1205.3000000000002</v>
      </c>
      <c r="O248" s="24"/>
      <c r="P248" s="24">
        <f t="shared" si="99"/>
        <v>3604</v>
      </c>
      <c r="Q248" s="24">
        <f t="shared" si="100"/>
        <v>1029.6999999999998</v>
      </c>
      <c r="R248" s="24">
        <f t="shared" si="101"/>
        <v>2599.3000000000002</v>
      </c>
      <c r="S248" s="24">
        <f t="shared" si="102"/>
        <v>15970.3</v>
      </c>
      <c r="T248" s="26">
        <v>111</v>
      </c>
    </row>
    <row r="249" spans="2:20" x14ac:dyDescent="0.2">
      <c r="B249" s="21">
        <v>237</v>
      </c>
      <c r="C249" s="35" t="s">
        <v>267</v>
      </c>
      <c r="D249" s="28" t="s">
        <v>255</v>
      </c>
      <c r="E249" s="27" t="s">
        <v>32</v>
      </c>
      <c r="F249" s="47" t="s">
        <v>456</v>
      </c>
      <c r="G249" s="46">
        <v>13000</v>
      </c>
      <c r="H249" s="42">
        <v>0</v>
      </c>
      <c r="I249" s="24">
        <v>25</v>
      </c>
      <c r="J249" s="24">
        <f t="shared" si="98"/>
        <v>373.1</v>
      </c>
      <c r="K249" s="24">
        <f t="shared" si="113"/>
        <v>922.99999999999989</v>
      </c>
      <c r="L249" s="49">
        <v>143</v>
      </c>
      <c r="M249" s="25">
        <f t="shared" si="103"/>
        <v>395.2</v>
      </c>
      <c r="N249" s="24">
        <f t="shared" si="112"/>
        <v>921.7</v>
      </c>
      <c r="O249" s="24"/>
      <c r="P249" s="24">
        <f t="shared" si="99"/>
        <v>2756</v>
      </c>
      <c r="Q249" s="24">
        <f t="shared" si="100"/>
        <v>793.3</v>
      </c>
      <c r="R249" s="24">
        <f t="shared" si="101"/>
        <v>1987.7</v>
      </c>
      <c r="S249" s="24">
        <f t="shared" si="102"/>
        <v>12206.7</v>
      </c>
      <c r="T249" s="26">
        <v>111</v>
      </c>
    </row>
    <row r="250" spans="2:20" x14ac:dyDescent="0.2">
      <c r="B250" s="21">
        <v>238</v>
      </c>
      <c r="C250" s="35" t="s">
        <v>289</v>
      </c>
      <c r="D250" s="28" t="s">
        <v>255</v>
      </c>
      <c r="E250" s="27" t="s">
        <v>206</v>
      </c>
      <c r="F250" s="47" t="s">
        <v>456</v>
      </c>
      <c r="G250" s="46">
        <v>10000</v>
      </c>
      <c r="H250" s="42">
        <v>0</v>
      </c>
      <c r="I250" s="24">
        <v>25</v>
      </c>
      <c r="J250" s="24">
        <f t="shared" si="98"/>
        <v>287</v>
      </c>
      <c r="K250" s="24">
        <f t="shared" si="113"/>
        <v>709.99999999999989</v>
      </c>
      <c r="L250" s="49">
        <v>110</v>
      </c>
      <c r="M250" s="25">
        <f t="shared" si="103"/>
        <v>304</v>
      </c>
      <c r="N250" s="24">
        <f t="shared" si="112"/>
        <v>709</v>
      </c>
      <c r="O250" s="24"/>
      <c r="P250" s="24">
        <f t="shared" si="99"/>
        <v>2120</v>
      </c>
      <c r="Q250" s="24">
        <f t="shared" si="100"/>
        <v>616</v>
      </c>
      <c r="R250" s="24">
        <f t="shared" si="101"/>
        <v>1529</v>
      </c>
      <c r="S250" s="24">
        <f t="shared" si="102"/>
        <v>9384</v>
      </c>
      <c r="T250" s="26">
        <v>111</v>
      </c>
    </row>
    <row r="251" spans="2:20" x14ac:dyDescent="0.2">
      <c r="B251" s="21">
        <v>239</v>
      </c>
      <c r="C251" s="35" t="s">
        <v>274</v>
      </c>
      <c r="D251" s="28" t="s">
        <v>255</v>
      </c>
      <c r="E251" s="27" t="s">
        <v>222</v>
      </c>
      <c r="F251" s="47" t="s">
        <v>456</v>
      </c>
      <c r="G251" s="46">
        <v>12000</v>
      </c>
      <c r="H251" s="42">
        <v>0</v>
      </c>
      <c r="I251" s="24">
        <v>25</v>
      </c>
      <c r="J251" s="24">
        <f t="shared" si="98"/>
        <v>344.4</v>
      </c>
      <c r="K251" s="24">
        <f t="shared" si="113"/>
        <v>851.99999999999989</v>
      </c>
      <c r="L251" s="49">
        <v>132</v>
      </c>
      <c r="M251" s="25">
        <f t="shared" si="103"/>
        <v>364.8</v>
      </c>
      <c r="N251" s="24">
        <f t="shared" si="112"/>
        <v>850.80000000000007</v>
      </c>
      <c r="O251" s="24"/>
      <c r="P251" s="24">
        <f t="shared" si="99"/>
        <v>2544</v>
      </c>
      <c r="Q251" s="24">
        <f t="shared" si="100"/>
        <v>734.2</v>
      </c>
      <c r="R251" s="24">
        <f t="shared" si="101"/>
        <v>1834.8</v>
      </c>
      <c r="S251" s="24">
        <f t="shared" si="102"/>
        <v>11265.8</v>
      </c>
      <c r="T251" s="26">
        <v>111</v>
      </c>
    </row>
    <row r="252" spans="2:20" x14ac:dyDescent="0.2">
      <c r="B252" s="21">
        <v>240</v>
      </c>
      <c r="C252" s="35" t="s">
        <v>278</v>
      </c>
      <c r="D252" s="28" t="s">
        <v>255</v>
      </c>
      <c r="E252" s="27" t="s">
        <v>279</v>
      </c>
      <c r="F252" s="47" t="s">
        <v>457</v>
      </c>
      <c r="G252" s="46">
        <v>0</v>
      </c>
      <c r="H252" s="42">
        <v>0</v>
      </c>
      <c r="I252" s="24">
        <v>0</v>
      </c>
      <c r="J252" s="24">
        <f t="shared" si="98"/>
        <v>0</v>
      </c>
      <c r="K252" s="24">
        <f t="shared" si="113"/>
        <v>0</v>
      </c>
      <c r="L252" s="49">
        <f t="shared" ref="L252:L260" si="114">SUM(G252*1.1%)</f>
        <v>0</v>
      </c>
      <c r="M252" s="25">
        <f t="shared" si="103"/>
        <v>0</v>
      </c>
      <c r="N252" s="24">
        <f t="shared" si="112"/>
        <v>0</v>
      </c>
      <c r="O252" s="24"/>
      <c r="P252" s="24">
        <f t="shared" si="99"/>
        <v>0</v>
      </c>
      <c r="Q252" s="24">
        <f t="shared" si="100"/>
        <v>0</v>
      </c>
      <c r="R252" s="24">
        <f t="shared" si="101"/>
        <v>0</v>
      </c>
      <c r="S252" s="24">
        <f t="shared" si="102"/>
        <v>0</v>
      </c>
      <c r="T252" s="26">
        <v>111</v>
      </c>
    </row>
    <row r="253" spans="2:20" x14ac:dyDescent="0.2">
      <c r="B253" s="21">
        <v>241</v>
      </c>
      <c r="C253" s="35" t="s">
        <v>280</v>
      </c>
      <c r="D253" s="28" t="s">
        <v>255</v>
      </c>
      <c r="E253" s="27" t="s">
        <v>281</v>
      </c>
      <c r="F253" s="47" t="s">
        <v>457</v>
      </c>
      <c r="G253" s="46">
        <v>0</v>
      </c>
      <c r="H253" s="42">
        <v>0</v>
      </c>
      <c r="I253" s="24">
        <v>0</v>
      </c>
      <c r="J253" s="24">
        <f t="shared" si="98"/>
        <v>0</v>
      </c>
      <c r="K253" s="24">
        <f t="shared" si="113"/>
        <v>0</v>
      </c>
      <c r="L253" s="49">
        <f t="shared" si="114"/>
        <v>0</v>
      </c>
      <c r="M253" s="25">
        <f t="shared" si="103"/>
        <v>0</v>
      </c>
      <c r="N253" s="24">
        <f t="shared" si="112"/>
        <v>0</v>
      </c>
      <c r="O253" s="24"/>
      <c r="P253" s="24">
        <f t="shared" si="99"/>
        <v>0</v>
      </c>
      <c r="Q253" s="24">
        <f t="shared" si="100"/>
        <v>0</v>
      </c>
      <c r="R253" s="24">
        <f t="shared" si="101"/>
        <v>0</v>
      </c>
      <c r="S253" s="24">
        <f t="shared" si="102"/>
        <v>0</v>
      </c>
      <c r="T253" s="26">
        <v>111</v>
      </c>
    </row>
    <row r="254" spans="2:20" x14ac:dyDescent="0.2">
      <c r="B254" s="21">
        <v>242</v>
      </c>
      <c r="C254" s="35" t="s">
        <v>282</v>
      </c>
      <c r="D254" s="28" t="s">
        <v>255</v>
      </c>
      <c r="E254" s="27" t="s">
        <v>281</v>
      </c>
      <c r="F254" s="47" t="s">
        <v>457</v>
      </c>
      <c r="G254" s="46">
        <v>0</v>
      </c>
      <c r="H254" s="42">
        <v>0</v>
      </c>
      <c r="I254" s="24">
        <v>0</v>
      </c>
      <c r="J254" s="24">
        <f t="shared" si="98"/>
        <v>0</v>
      </c>
      <c r="K254" s="24">
        <f t="shared" si="113"/>
        <v>0</v>
      </c>
      <c r="L254" s="49">
        <f t="shared" si="114"/>
        <v>0</v>
      </c>
      <c r="M254" s="25">
        <f t="shared" si="103"/>
        <v>0</v>
      </c>
      <c r="N254" s="24">
        <f t="shared" si="112"/>
        <v>0</v>
      </c>
      <c r="O254" s="24"/>
      <c r="P254" s="24">
        <f t="shared" si="99"/>
        <v>0</v>
      </c>
      <c r="Q254" s="24">
        <f t="shared" si="100"/>
        <v>0</v>
      </c>
      <c r="R254" s="24">
        <f t="shared" si="101"/>
        <v>0</v>
      </c>
      <c r="S254" s="24">
        <f t="shared" si="102"/>
        <v>0</v>
      </c>
      <c r="T254" s="26">
        <v>111</v>
      </c>
    </row>
    <row r="255" spans="2:20" x14ac:dyDescent="0.2">
      <c r="B255" s="21">
        <v>243</v>
      </c>
      <c r="C255" s="35" t="s">
        <v>283</v>
      </c>
      <c r="D255" s="28" t="s">
        <v>255</v>
      </c>
      <c r="E255" s="27" t="s">
        <v>281</v>
      </c>
      <c r="F255" s="47" t="s">
        <v>457</v>
      </c>
      <c r="G255" s="46">
        <v>0</v>
      </c>
      <c r="H255" s="42">
        <v>0</v>
      </c>
      <c r="I255" s="24">
        <v>0</v>
      </c>
      <c r="J255" s="24">
        <f t="shared" si="98"/>
        <v>0</v>
      </c>
      <c r="K255" s="24">
        <f t="shared" si="113"/>
        <v>0</v>
      </c>
      <c r="L255" s="49">
        <f t="shared" si="114"/>
        <v>0</v>
      </c>
      <c r="M255" s="25">
        <f t="shared" si="103"/>
        <v>0</v>
      </c>
      <c r="N255" s="24">
        <f t="shared" si="112"/>
        <v>0</v>
      </c>
      <c r="O255" s="24"/>
      <c r="P255" s="24">
        <f t="shared" si="99"/>
        <v>0</v>
      </c>
      <c r="Q255" s="24">
        <f t="shared" si="100"/>
        <v>0</v>
      </c>
      <c r="R255" s="24">
        <f t="shared" si="101"/>
        <v>0</v>
      </c>
      <c r="S255" s="24">
        <f t="shared" si="102"/>
        <v>0</v>
      </c>
      <c r="T255" s="26">
        <v>111</v>
      </c>
    </row>
    <row r="256" spans="2:20" x14ac:dyDescent="0.2">
      <c r="B256" s="21">
        <v>244</v>
      </c>
      <c r="C256" s="35" t="s">
        <v>284</v>
      </c>
      <c r="D256" s="28" t="s">
        <v>255</v>
      </c>
      <c r="E256" s="27" t="s">
        <v>281</v>
      </c>
      <c r="F256" s="47" t="s">
        <v>457</v>
      </c>
      <c r="G256" s="46">
        <v>0</v>
      </c>
      <c r="H256" s="42">
        <v>0</v>
      </c>
      <c r="I256" s="24">
        <v>0</v>
      </c>
      <c r="J256" s="24">
        <f t="shared" si="98"/>
        <v>0</v>
      </c>
      <c r="K256" s="24">
        <f t="shared" si="113"/>
        <v>0</v>
      </c>
      <c r="L256" s="49">
        <f t="shared" si="114"/>
        <v>0</v>
      </c>
      <c r="M256" s="25">
        <f t="shared" si="103"/>
        <v>0</v>
      </c>
      <c r="N256" s="24">
        <f t="shared" si="112"/>
        <v>0</v>
      </c>
      <c r="O256" s="24"/>
      <c r="P256" s="24">
        <f t="shared" si="99"/>
        <v>0</v>
      </c>
      <c r="Q256" s="24">
        <f t="shared" si="100"/>
        <v>0</v>
      </c>
      <c r="R256" s="24">
        <f t="shared" si="101"/>
        <v>0</v>
      </c>
      <c r="S256" s="24">
        <f t="shared" si="102"/>
        <v>0</v>
      </c>
      <c r="T256" s="26">
        <v>111</v>
      </c>
    </row>
    <row r="257" spans="2:20" x14ac:dyDescent="0.2">
      <c r="B257" s="21">
        <v>245</v>
      </c>
      <c r="C257" s="35" t="s">
        <v>285</v>
      </c>
      <c r="D257" s="28" t="s">
        <v>255</v>
      </c>
      <c r="E257" s="27" t="s">
        <v>281</v>
      </c>
      <c r="F257" s="47" t="s">
        <v>457</v>
      </c>
      <c r="G257" s="46">
        <v>0</v>
      </c>
      <c r="H257" s="42">
        <v>0</v>
      </c>
      <c r="I257" s="24">
        <v>0</v>
      </c>
      <c r="J257" s="24">
        <f t="shared" si="98"/>
        <v>0</v>
      </c>
      <c r="K257" s="24">
        <f t="shared" si="113"/>
        <v>0</v>
      </c>
      <c r="L257" s="49">
        <f t="shared" si="114"/>
        <v>0</v>
      </c>
      <c r="M257" s="25">
        <f t="shared" si="103"/>
        <v>0</v>
      </c>
      <c r="N257" s="24">
        <f t="shared" si="112"/>
        <v>0</v>
      </c>
      <c r="O257" s="24"/>
      <c r="P257" s="24">
        <f t="shared" si="99"/>
        <v>0</v>
      </c>
      <c r="Q257" s="24">
        <f t="shared" si="100"/>
        <v>0</v>
      </c>
      <c r="R257" s="24">
        <f t="shared" si="101"/>
        <v>0</v>
      </c>
      <c r="S257" s="24">
        <f t="shared" si="102"/>
        <v>0</v>
      </c>
      <c r="T257" s="26">
        <v>111</v>
      </c>
    </row>
    <row r="258" spans="2:20" x14ac:dyDescent="0.2">
      <c r="B258" s="21">
        <v>246</v>
      </c>
      <c r="C258" s="35" t="s">
        <v>286</v>
      </c>
      <c r="D258" s="28" t="s">
        <v>255</v>
      </c>
      <c r="E258" s="27" t="s">
        <v>281</v>
      </c>
      <c r="F258" s="47" t="s">
        <v>457</v>
      </c>
      <c r="G258" s="46">
        <v>0</v>
      </c>
      <c r="H258" s="42">
        <v>0</v>
      </c>
      <c r="I258" s="24">
        <v>0</v>
      </c>
      <c r="J258" s="24">
        <f t="shared" si="98"/>
        <v>0</v>
      </c>
      <c r="K258" s="24">
        <f t="shared" si="113"/>
        <v>0</v>
      </c>
      <c r="L258" s="49">
        <f t="shared" si="114"/>
        <v>0</v>
      </c>
      <c r="M258" s="25">
        <f t="shared" si="103"/>
        <v>0</v>
      </c>
      <c r="N258" s="24">
        <f t="shared" si="112"/>
        <v>0</v>
      </c>
      <c r="O258" s="24"/>
      <c r="P258" s="24">
        <f t="shared" si="99"/>
        <v>0</v>
      </c>
      <c r="Q258" s="24">
        <f t="shared" si="100"/>
        <v>0</v>
      </c>
      <c r="R258" s="24">
        <f t="shared" si="101"/>
        <v>0</v>
      </c>
      <c r="S258" s="24">
        <f t="shared" si="102"/>
        <v>0</v>
      </c>
      <c r="T258" s="26">
        <v>111</v>
      </c>
    </row>
    <row r="259" spans="2:20" x14ac:dyDescent="0.2">
      <c r="B259" s="21">
        <v>247</v>
      </c>
      <c r="C259" s="35" t="s">
        <v>287</v>
      </c>
      <c r="D259" s="28" t="s">
        <v>255</v>
      </c>
      <c r="E259" s="27" t="s">
        <v>281</v>
      </c>
      <c r="F259" s="47" t="s">
        <v>457</v>
      </c>
      <c r="G259" s="46">
        <v>0</v>
      </c>
      <c r="H259" s="42">
        <v>0</v>
      </c>
      <c r="I259" s="24">
        <v>0</v>
      </c>
      <c r="J259" s="24">
        <f t="shared" si="98"/>
        <v>0</v>
      </c>
      <c r="K259" s="24">
        <f t="shared" si="113"/>
        <v>0</v>
      </c>
      <c r="L259" s="49">
        <f t="shared" si="114"/>
        <v>0</v>
      </c>
      <c r="M259" s="25">
        <f t="shared" si="103"/>
        <v>0</v>
      </c>
      <c r="N259" s="24">
        <f t="shared" si="112"/>
        <v>0</v>
      </c>
      <c r="O259" s="24"/>
      <c r="P259" s="24">
        <f t="shared" si="99"/>
        <v>0</v>
      </c>
      <c r="Q259" s="24">
        <f t="shared" si="100"/>
        <v>0</v>
      </c>
      <c r="R259" s="24">
        <f t="shared" si="101"/>
        <v>0</v>
      </c>
      <c r="S259" s="24">
        <f t="shared" si="102"/>
        <v>0</v>
      </c>
      <c r="T259" s="26">
        <v>111</v>
      </c>
    </row>
    <row r="260" spans="2:20" x14ac:dyDescent="0.2">
      <c r="B260" s="21">
        <v>248</v>
      </c>
      <c r="C260" s="35" t="s">
        <v>288</v>
      </c>
      <c r="D260" s="28" t="s">
        <v>255</v>
      </c>
      <c r="E260" s="27" t="s">
        <v>281</v>
      </c>
      <c r="F260" s="47" t="s">
        <v>457</v>
      </c>
      <c r="G260" s="46">
        <v>0</v>
      </c>
      <c r="H260" s="42">
        <v>0</v>
      </c>
      <c r="I260" s="24">
        <v>0</v>
      </c>
      <c r="J260" s="24">
        <f t="shared" si="98"/>
        <v>0</v>
      </c>
      <c r="K260" s="24">
        <f t="shared" si="113"/>
        <v>0</v>
      </c>
      <c r="L260" s="49">
        <f t="shared" si="114"/>
        <v>0</v>
      </c>
      <c r="M260" s="25">
        <f t="shared" si="103"/>
        <v>0</v>
      </c>
      <c r="N260" s="24">
        <f t="shared" si="112"/>
        <v>0</v>
      </c>
      <c r="O260" s="24"/>
      <c r="P260" s="24">
        <f t="shared" si="99"/>
        <v>0</v>
      </c>
      <c r="Q260" s="24">
        <f t="shared" si="100"/>
        <v>0</v>
      </c>
      <c r="R260" s="24">
        <f t="shared" si="101"/>
        <v>0</v>
      </c>
      <c r="S260" s="24">
        <f t="shared" si="102"/>
        <v>0</v>
      </c>
      <c r="T260" s="26">
        <v>111</v>
      </c>
    </row>
    <row r="261" spans="2:20" x14ac:dyDescent="0.2">
      <c r="B261" s="21">
        <v>249</v>
      </c>
      <c r="C261" s="35" t="s">
        <v>290</v>
      </c>
      <c r="D261" s="28" t="s">
        <v>255</v>
      </c>
      <c r="E261" s="27" t="s">
        <v>291</v>
      </c>
      <c r="F261" s="47" t="s">
        <v>457</v>
      </c>
      <c r="G261" s="46">
        <v>0</v>
      </c>
      <c r="H261" s="42">
        <v>0</v>
      </c>
      <c r="I261" s="24">
        <v>0</v>
      </c>
      <c r="J261" s="24">
        <f t="shared" si="98"/>
        <v>0</v>
      </c>
      <c r="K261" s="24">
        <f t="shared" si="113"/>
        <v>0</v>
      </c>
      <c r="L261" s="42">
        <v>0</v>
      </c>
      <c r="M261" s="25">
        <f t="shared" si="103"/>
        <v>0</v>
      </c>
      <c r="N261" s="24">
        <f t="shared" si="112"/>
        <v>0</v>
      </c>
      <c r="O261" s="24"/>
      <c r="P261" s="24">
        <f t="shared" si="99"/>
        <v>0</v>
      </c>
      <c r="Q261" s="24">
        <f t="shared" si="100"/>
        <v>0</v>
      </c>
      <c r="R261" s="24">
        <f t="shared" si="101"/>
        <v>0</v>
      </c>
      <c r="S261" s="24">
        <f t="shared" si="102"/>
        <v>0</v>
      </c>
      <c r="T261" s="26">
        <v>111</v>
      </c>
    </row>
    <row r="262" spans="2:20" x14ac:dyDescent="0.2">
      <c r="B262" s="21">
        <v>250</v>
      </c>
      <c r="C262" s="35" t="s">
        <v>327</v>
      </c>
      <c r="D262" s="28" t="s">
        <v>255</v>
      </c>
      <c r="E262" s="27" t="s">
        <v>63</v>
      </c>
      <c r="F262" s="47" t="s">
        <v>458</v>
      </c>
      <c r="G262" s="46">
        <v>15000</v>
      </c>
      <c r="H262" s="42">
        <v>0</v>
      </c>
      <c r="I262" s="24">
        <v>25</v>
      </c>
      <c r="J262" s="24">
        <f t="shared" si="98"/>
        <v>430.5</v>
      </c>
      <c r="K262" s="24">
        <f t="shared" si="113"/>
        <v>1065</v>
      </c>
      <c r="L262" s="49">
        <v>165</v>
      </c>
      <c r="M262" s="25">
        <f t="shared" si="103"/>
        <v>456</v>
      </c>
      <c r="N262" s="24">
        <f t="shared" si="112"/>
        <v>1063.5</v>
      </c>
      <c r="O262" s="24"/>
      <c r="P262" s="24">
        <f t="shared" si="99"/>
        <v>3180</v>
      </c>
      <c r="Q262" s="24">
        <f t="shared" si="100"/>
        <v>911.5</v>
      </c>
      <c r="R262" s="24">
        <f t="shared" si="101"/>
        <v>2293.5</v>
      </c>
      <c r="S262" s="24">
        <f t="shared" si="102"/>
        <v>14088.5</v>
      </c>
      <c r="T262" s="26">
        <v>111</v>
      </c>
    </row>
    <row r="263" spans="2:20" x14ac:dyDescent="0.2">
      <c r="B263" s="21">
        <v>251</v>
      </c>
      <c r="C263" s="35" t="s">
        <v>365</v>
      </c>
      <c r="D263" s="28" t="s">
        <v>255</v>
      </c>
      <c r="E263" s="27" t="s">
        <v>339</v>
      </c>
      <c r="F263" s="47" t="s">
        <v>458</v>
      </c>
      <c r="G263" s="46">
        <v>55000</v>
      </c>
      <c r="H263" s="42">
        <v>2559.6799999999998</v>
      </c>
      <c r="I263" s="24">
        <v>25</v>
      </c>
      <c r="J263" s="24">
        <f t="shared" si="98"/>
        <v>1578.5</v>
      </c>
      <c r="K263" s="24">
        <f t="shared" si="113"/>
        <v>3904.9999999999995</v>
      </c>
      <c r="L263" s="49">
        <v>520.34</v>
      </c>
      <c r="M263" s="25">
        <f t="shared" si="103"/>
        <v>1672</v>
      </c>
      <c r="N263" s="24">
        <f t="shared" si="112"/>
        <v>3899.5000000000005</v>
      </c>
      <c r="O263" s="24"/>
      <c r="P263" s="24">
        <f t="shared" si="99"/>
        <v>11575.34</v>
      </c>
      <c r="Q263" s="24">
        <f t="shared" si="100"/>
        <v>5835.18</v>
      </c>
      <c r="R263" s="24">
        <f t="shared" si="101"/>
        <v>8324.84</v>
      </c>
      <c r="S263" s="24">
        <f t="shared" si="102"/>
        <v>49164.82</v>
      </c>
      <c r="T263" s="26">
        <v>111</v>
      </c>
    </row>
    <row r="264" spans="2:20" x14ac:dyDescent="0.2">
      <c r="B264" s="21">
        <v>252</v>
      </c>
      <c r="C264" s="35" t="s">
        <v>82</v>
      </c>
      <c r="D264" s="28" t="s">
        <v>255</v>
      </c>
      <c r="E264" s="27" t="s">
        <v>63</v>
      </c>
      <c r="F264" s="47" t="s">
        <v>458</v>
      </c>
      <c r="G264" s="46">
        <v>10000</v>
      </c>
      <c r="H264" s="42">
        <v>0</v>
      </c>
      <c r="I264" s="24">
        <v>25</v>
      </c>
      <c r="J264" s="24">
        <f t="shared" si="98"/>
        <v>287</v>
      </c>
      <c r="K264" s="24">
        <f t="shared" si="113"/>
        <v>709.99999999999989</v>
      </c>
      <c r="L264" s="49">
        <v>110</v>
      </c>
      <c r="M264" s="25">
        <f t="shared" si="103"/>
        <v>304</v>
      </c>
      <c r="N264" s="24">
        <f t="shared" si="112"/>
        <v>709</v>
      </c>
      <c r="O264" s="24"/>
      <c r="P264" s="24">
        <f t="shared" si="99"/>
        <v>2120</v>
      </c>
      <c r="Q264" s="24">
        <f t="shared" si="100"/>
        <v>616</v>
      </c>
      <c r="R264" s="24">
        <f t="shared" si="101"/>
        <v>1529</v>
      </c>
      <c r="S264" s="24">
        <f t="shared" si="102"/>
        <v>9384</v>
      </c>
      <c r="T264" s="26">
        <v>111</v>
      </c>
    </row>
    <row r="265" spans="2:20" x14ac:dyDescent="0.2">
      <c r="B265" s="21">
        <v>253</v>
      </c>
      <c r="C265" s="35" t="s">
        <v>330</v>
      </c>
      <c r="D265" s="28" t="s">
        <v>255</v>
      </c>
      <c r="E265" s="27" t="s">
        <v>63</v>
      </c>
      <c r="F265" s="47" t="s">
        <v>458</v>
      </c>
      <c r="G265" s="46">
        <v>20000</v>
      </c>
      <c r="H265" s="42">
        <v>0</v>
      </c>
      <c r="I265" s="24">
        <v>25</v>
      </c>
      <c r="J265" s="24">
        <f t="shared" si="98"/>
        <v>574</v>
      </c>
      <c r="K265" s="24">
        <f t="shared" si="113"/>
        <v>1419.9999999999998</v>
      </c>
      <c r="L265" s="49">
        <v>220</v>
      </c>
      <c r="M265" s="25">
        <f t="shared" si="103"/>
        <v>608</v>
      </c>
      <c r="N265" s="24">
        <f t="shared" si="112"/>
        <v>1418</v>
      </c>
      <c r="O265" s="24"/>
      <c r="P265" s="24">
        <f t="shared" si="99"/>
        <v>4240</v>
      </c>
      <c r="Q265" s="24">
        <f t="shared" si="100"/>
        <v>1207</v>
      </c>
      <c r="R265" s="24">
        <f t="shared" si="101"/>
        <v>3058</v>
      </c>
      <c r="S265" s="24">
        <f t="shared" si="102"/>
        <v>18793</v>
      </c>
      <c r="T265" s="26">
        <v>111</v>
      </c>
    </row>
    <row r="266" spans="2:20" x14ac:dyDescent="0.2">
      <c r="B266" s="21">
        <v>254</v>
      </c>
      <c r="C266" s="35" t="s">
        <v>355</v>
      </c>
      <c r="D266" s="28" t="s">
        <v>255</v>
      </c>
      <c r="E266" s="27" t="s">
        <v>370</v>
      </c>
      <c r="F266" s="47" t="s">
        <v>458</v>
      </c>
      <c r="G266" s="46">
        <v>30000</v>
      </c>
      <c r="H266" s="42">
        <v>0</v>
      </c>
      <c r="I266" s="24">
        <v>25</v>
      </c>
      <c r="J266" s="24">
        <f t="shared" si="98"/>
        <v>861</v>
      </c>
      <c r="K266" s="24">
        <f t="shared" si="113"/>
        <v>2130</v>
      </c>
      <c r="L266" s="49">
        <v>330</v>
      </c>
      <c r="M266" s="25">
        <f t="shared" si="103"/>
        <v>912</v>
      </c>
      <c r="N266" s="24">
        <f t="shared" si="112"/>
        <v>2127</v>
      </c>
      <c r="O266" s="24"/>
      <c r="P266" s="24">
        <f t="shared" si="99"/>
        <v>6360</v>
      </c>
      <c r="Q266" s="24">
        <f t="shared" si="100"/>
        <v>1798</v>
      </c>
      <c r="R266" s="24">
        <f t="shared" si="101"/>
        <v>4587</v>
      </c>
      <c r="S266" s="24">
        <f t="shared" si="102"/>
        <v>28202</v>
      </c>
      <c r="T266" s="26">
        <v>111</v>
      </c>
    </row>
    <row r="267" spans="2:20" x14ac:dyDescent="0.2">
      <c r="B267" s="21">
        <v>255</v>
      </c>
      <c r="C267" s="35" t="s">
        <v>376</v>
      </c>
      <c r="D267" s="28" t="s">
        <v>255</v>
      </c>
      <c r="E267" s="27" t="s">
        <v>161</v>
      </c>
      <c r="F267" s="47" t="s">
        <v>458</v>
      </c>
      <c r="G267" s="46">
        <v>40000</v>
      </c>
      <c r="H267" s="42">
        <v>442.65</v>
      </c>
      <c r="I267" s="24">
        <v>25</v>
      </c>
      <c r="J267" s="24">
        <f t="shared" si="98"/>
        <v>1148</v>
      </c>
      <c r="K267" s="24">
        <f t="shared" si="113"/>
        <v>2839.9999999999995</v>
      </c>
      <c r="L267" s="49">
        <v>440</v>
      </c>
      <c r="M267" s="25">
        <f t="shared" si="103"/>
        <v>1216</v>
      </c>
      <c r="N267" s="24">
        <f t="shared" si="112"/>
        <v>2836</v>
      </c>
      <c r="O267" s="24"/>
      <c r="P267" s="24">
        <f t="shared" si="99"/>
        <v>8480</v>
      </c>
      <c r="Q267" s="24">
        <f t="shared" si="100"/>
        <v>2831.65</v>
      </c>
      <c r="R267" s="24">
        <f t="shared" si="101"/>
        <v>6116</v>
      </c>
      <c r="S267" s="24">
        <f t="shared" si="102"/>
        <v>37168.35</v>
      </c>
      <c r="T267" s="26">
        <v>111</v>
      </c>
    </row>
    <row r="268" spans="2:20" x14ac:dyDescent="0.2">
      <c r="B268" s="21">
        <v>256</v>
      </c>
      <c r="C268" s="35" t="s">
        <v>378</v>
      </c>
      <c r="D268" s="28" t="s">
        <v>255</v>
      </c>
      <c r="E268" s="27" t="s">
        <v>110</v>
      </c>
      <c r="F268" s="47" t="s">
        <v>458</v>
      </c>
      <c r="G268" s="46">
        <v>25000</v>
      </c>
      <c r="H268" s="42">
        <v>0</v>
      </c>
      <c r="I268" s="24">
        <v>25</v>
      </c>
      <c r="J268" s="24">
        <f t="shared" si="98"/>
        <v>717.5</v>
      </c>
      <c r="K268" s="24">
        <f t="shared" si="113"/>
        <v>1774.9999999999998</v>
      </c>
      <c r="L268" s="49">
        <v>275</v>
      </c>
      <c r="M268" s="25">
        <f t="shared" si="103"/>
        <v>760</v>
      </c>
      <c r="N268" s="24">
        <f t="shared" si="112"/>
        <v>1772.5000000000002</v>
      </c>
      <c r="O268" s="24"/>
      <c r="P268" s="24">
        <f t="shared" si="99"/>
        <v>5300</v>
      </c>
      <c r="Q268" s="24">
        <f t="shared" si="100"/>
        <v>1502.5</v>
      </c>
      <c r="R268" s="24">
        <f t="shared" si="101"/>
        <v>3822.5</v>
      </c>
      <c r="S268" s="24">
        <f t="shared" si="102"/>
        <v>23497.5</v>
      </c>
      <c r="T268" s="26">
        <v>111</v>
      </c>
    </row>
    <row r="269" spans="2:20" x14ac:dyDescent="0.2">
      <c r="B269" s="21">
        <v>257</v>
      </c>
      <c r="C269" s="35" t="s">
        <v>386</v>
      </c>
      <c r="D269" s="28" t="s">
        <v>255</v>
      </c>
      <c r="E269" s="27" t="s">
        <v>387</v>
      </c>
      <c r="F269" s="47" t="s">
        <v>458</v>
      </c>
      <c r="G269" s="46">
        <v>35000</v>
      </c>
      <c r="H269" s="42">
        <v>0</v>
      </c>
      <c r="I269" s="24">
        <v>25</v>
      </c>
      <c r="J269" s="24">
        <f t="shared" si="98"/>
        <v>1004.5</v>
      </c>
      <c r="K269" s="24">
        <f t="shared" si="113"/>
        <v>2485</v>
      </c>
      <c r="L269" s="49">
        <v>385</v>
      </c>
      <c r="M269" s="25">
        <f t="shared" si="103"/>
        <v>1064</v>
      </c>
      <c r="N269" s="24">
        <f t="shared" si="112"/>
        <v>2481.5</v>
      </c>
      <c r="O269" s="24"/>
      <c r="P269" s="24">
        <f t="shared" si="99"/>
        <v>7420</v>
      </c>
      <c r="Q269" s="24">
        <f t="shared" si="100"/>
        <v>2093.5</v>
      </c>
      <c r="R269" s="24">
        <f t="shared" si="101"/>
        <v>5351.5</v>
      </c>
      <c r="S269" s="24">
        <f t="shared" si="102"/>
        <v>32906.5</v>
      </c>
      <c r="T269" s="26">
        <v>111</v>
      </c>
    </row>
    <row r="270" spans="2:20" s="16" customFormat="1" x14ac:dyDescent="0.2">
      <c r="B270" s="21">
        <v>258</v>
      </c>
      <c r="C270" s="35" t="s">
        <v>469</v>
      </c>
      <c r="D270" s="28" t="s">
        <v>255</v>
      </c>
      <c r="E270" s="27" t="s">
        <v>468</v>
      </c>
      <c r="F270" s="47" t="s">
        <v>458</v>
      </c>
      <c r="G270" s="46">
        <v>10000</v>
      </c>
      <c r="H270" s="42">
        <v>0</v>
      </c>
      <c r="I270" s="24">
        <v>25</v>
      </c>
      <c r="J270" s="24">
        <f t="shared" ref="J270" si="115">(G270*2.87%)</f>
        <v>287</v>
      </c>
      <c r="K270" s="24">
        <f t="shared" ref="K270" si="116">(G270*7.1%)</f>
        <v>709.99999999999989</v>
      </c>
      <c r="L270" s="49">
        <v>110</v>
      </c>
      <c r="M270" s="25">
        <f t="shared" ref="M270" si="117">(G270*3.04%)</f>
        <v>304</v>
      </c>
      <c r="N270" s="24">
        <f t="shared" ref="N270" si="118">(G270*7.09%)</f>
        <v>709</v>
      </c>
      <c r="O270" s="24"/>
      <c r="P270" s="24">
        <f t="shared" ref="P270" si="119">SUM(J270+K270+L270+M270+N270+O270)</f>
        <v>2120</v>
      </c>
      <c r="Q270" s="24">
        <f t="shared" ref="Q270" si="120">SUM(H270+I270+J270+M270+O270)</f>
        <v>616</v>
      </c>
      <c r="R270" s="24">
        <f t="shared" ref="R270" si="121">SUM(K270+L270+N270)</f>
        <v>1529</v>
      </c>
      <c r="S270" s="24">
        <f t="shared" ref="S270" si="122">SUM(G270-Q270)</f>
        <v>9384</v>
      </c>
      <c r="T270" s="26">
        <v>111</v>
      </c>
    </row>
    <row r="271" spans="2:20" x14ac:dyDescent="0.2">
      <c r="B271" s="21">
        <v>259</v>
      </c>
      <c r="C271" s="35" t="s">
        <v>292</v>
      </c>
      <c r="D271" s="28" t="s">
        <v>293</v>
      </c>
      <c r="E271" s="27" t="s">
        <v>483</v>
      </c>
      <c r="F271" s="47" t="s">
        <v>458</v>
      </c>
      <c r="G271" s="46">
        <v>50000</v>
      </c>
      <c r="H271" s="42">
        <v>1854</v>
      </c>
      <c r="I271" s="24">
        <v>25</v>
      </c>
      <c r="J271" s="24">
        <f t="shared" ref="J271:J299" si="123">(G271*2.87%)</f>
        <v>1435</v>
      </c>
      <c r="K271" s="24">
        <f t="shared" si="113"/>
        <v>3549.9999999999995</v>
      </c>
      <c r="L271" s="49">
        <v>520.34</v>
      </c>
      <c r="M271" s="25">
        <f t="shared" si="103"/>
        <v>1520</v>
      </c>
      <c r="N271" s="24">
        <f t="shared" si="112"/>
        <v>3545.0000000000005</v>
      </c>
      <c r="O271" s="24"/>
      <c r="P271" s="24">
        <f t="shared" ref="P271:P302" si="124">SUM(J271+K271+L271+M271+N271+O271)</f>
        <v>10570.34</v>
      </c>
      <c r="Q271" s="24">
        <f t="shared" ref="Q271:Q303" si="125">SUM(H271+I271+J271+M271+O271)</f>
        <v>4834</v>
      </c>
      <c r="R271" s="24">
        <f t="shared" ref="R271:R303" si="126">SUM(K271+L271+N271)</f>
        <v>7615.34</v>
      </c>
      <c r="S271" s="24">
        <f t="shared" ref="S271:S302" si="127">SUM(G271-Q271)</f>
        <v>45166</v>
      </c>
      <c r="T271" s="26">
        <v>111</v>
      </c>
    </row>
    <row r="272" spans="2:20" x14ac:dyDescent="0.2">
      <c r="B272" s="21">
        <v>260</v>
      </c>
      <c r="C272" s="35" t="s">
        <v>297</v>
      </c>
      <c r="D272" s="28" t="s">
        <v>293</v>
      </c>
      <c r="E272" s="27" t="s">
        <v>453</v>
      </c>
      <c r="F272" s="47" t="s">
        <v>458</v>
      </c>
      <c r="G272" s="46">
        <v>35000</v>
      </c>
      <c r="H272" s="42">
        <v>0</v>
      </c>
      <c r="I272" s="24">
        <v>25</v>
      </c>
      <c r="J272" s="24">
        <f t="shared" si="123"/>
        <v>1004.5</v>
      </c>
      <c r="K272" s="24">
        <f t="shared" si="113"/>
        <v>2485</v>
      </c>
      <c r="L272" s="49">
        <v>385</v>
      </c>
      <c r="M272" s="25">
        <f t="shared" ref="M272:M302" si="128">(G272*3.04%)</f>
        <v>1064</v>
      </c>
      <c r="N272" s="24">
        <f t="shared" si="112"/>
        <v>2481.5</v>
      </c>
      <c r="O272" s="24"/>
      <c r="P272" s="24">
        <f t="shared" si="124"/>
        <v>7420</v>
      </c>
      <c r="Q272" s="24">
        <f t="shared" si="125"/>
        <v>2093.5</v>
      </c>
      <c r="R272" s="24">
        <f t="shared" si="126"/>
        <v>5351.5</v>
      </c>
      <c r="S272" s="24">
        <f t="shared" si="127"/>
        <v>32906.5</v>
      </c>
      <c r="T272" s="26">
        <v>111</v>
      </c>
    </row>
    <row r="273" spans="2:20" x14ac:dyDescent="0.2">
      <c r="B273" s="21">
        <v>261</v>
      </c>
      <c r="C273" s="35" t="s">
        <v>296</v>
      </c>
      <c r="D273" s="28" t="s">
        <v>293</v>
      </c>
      <c r="E273" s="27" t="s">
        <v>206</v>
      </c>
      <c r="F273" s="47" t="s">
        <v>456</v>
      </c>
      <c r="G273" s="46">
        <v>15000</v>
      </c>
      <c r="H273" s="42">
        <v>0</v>
      </c>
      <c r="I273" s="24">
        <v>25</v>
      </c>
      <c r="J273" s="24">
        <f t="shared" si="123"/>
        <v>430.5</v>
      </c>
      <c r="K273" s="24">
        <f t="shared" si="113"/>
        <v>1065</v>
      </c>
      <c r="L273" s="49">
        <v>165</v>
      </c>
      <c r="M273" s="25">
        <f t="shared" si="128"/>
        <v>456</v>
      </c>
      <c r="N273" s="24">
        <f t="shared" ref="N273:N299" si="129">(G273*7.09%)</f>
        <v>1063.5</v>
      </c>
      <c r="O273" s="24"/>
      <c r="P273" s="24">
        <f t="shared" si="124"/>
        <v>3180</v>
      </c>
      <c r="Q273" s="24">
        <f t="shared" si="125"/>
        <v>911.5</v>
      </c>
      <c r="R273" s="24">
        <f t="shared" si="126"/>
        <v>2293.5</v>
      </c>
      <c r="S273" s="24">
        <f t="shared" si="127"/>
        <v>14088.5</v>
      </c>
      <c r="T273" s="26">
        <v>111</v>
      </c>
    </row>
    <row r="274" spans="2:20" x14ac:dyDescent="0.2">
      <c r="B274" s="21">
        <v>262</v>
      </c>
      <c r="C274" s="35" t="s">
        <v>294</v>
      </c>
      <c r="D274" s="28" t="s">
        <v>293</v>
      </c>
      <c r="E274" s="27" t="s">
        <v>185</v>
      </c>
      <c r="F274" s="47" t="s">
        <v>458</v>
      </c>
      <c r="G274" s="46">
        <v>11000</v>
      </c>
      <c r="H274" s="42">
        <v>0</v>
      </c>
      <c r="I274" s="24">
        <v>25</v>
      </c>
      <c r="J274" s="24">
        <f t="shared" si="123"/>
        <v>315.7</v>
      </c>
      <c r="K274" s="24">
        <f t="shared" si="113"/>
        <v>780.99999999999989</v>
      </c>
      <c r="L274" s="49">
        <v>121</v>
      </c>
      <c r="M274" s="25">
        <f t="shared" si="128"/>
        <v>334.4</v>
      </c>
      <c r="N274" s="24">
        <f t="shared" si="129"/>
        <v>779.90000000000009</v>
      </c>
      <c r="O274" s="24"/>
      <c r="P274" s="24">
        <f t="shared" si="124"/>
        <v>2332</v>
      </c>
      <c r="Q274" s="24">
        <f t="shared" si="125"/>
        <v>675.09999999999991</v>
      </c>
      <c r="R274" s="24">
        <f t="shared" si="126"/>
        <v>1681.9</v>
      </c>
      <c r="S274" s="24">
        <f t="shared" si="127"/>
        <v>10324.9</v>
      </c>
      <c r="T274" s="26">
        <v>111</v>
      </c>
    </row>
    <row r="275" spans="2:20" x14ac:dyDescent="0.2">
      <c r="B275" s="21">
        <v>263</v>
      </c>
      <c r="C275" s="35" t="s">
        <v>295</v>
      </c>
      <c r="D275" s="28" t="s">
        <v>293</v>
      </c>
      <c r="E275" s="27" t="s">
        <v>222</v>
      </c>
      <c r="F275" s="47" t="s">
        <v>456</v>
      </c>
      <c r="G275" s="46">
        <v>10000</v>
      </c>
      <c r="H275" s="42">
        <v>0</v>
      </c>
      <c r="I275" s="24">
        <v>25</v>
      </c>
      <c r="J275" s="24">
        <f t="shared" si="123"/>
        <v>287</v>
      </c>
      <c r="K275" s="24">
        <f t="shared" si="113"/>
        <v>709.99999999999989</v>
      </c>
      <c r="L275" s="49">
        <v>110</v>
      </c>
      <c r="M275" s="25">
        <f t="shared" si="128"/>
        <v>304</v>
      </c>
      <c r="N275" s="24">
        <f t="shared" si="129"/>
        <v>709</v>
      </c>
      <c r="O275" s="24"/>
      <c r="P275" s="24">
        <f t="shared" si="124"/>
        <v>2120</v>
      </c>
      <c r="Q275" s="24">
        <f t="shared" si="125"/>
        <v>616</v>
      </c>
      <c r="R275" s="24">
        <f t="shared" si="126"/>
        <v>1529</v>
      </c>
      <c r="S275" s="24">
        <f t="shared" si="127"/>
        <v>9384</v>
      </c>
      <c r="T275" s="26">
        <v>111</v>
      </c>
    </row>
    <row r="276" spans="2:20" x14ac:dyDescent="0.2">
      <c r="B276" s="21">
        <v>264</v>
      </c>
      <c r="C276" s="35" t="s">
        <v>298</v>
      </c>
      <c r="D276" s="28" t="s">
        <v>293</v>
      </c>
      <c r="E276" s="27" t="s">
        <v>299</v>
      </c>
      <c r="F276" s="47" t="s">
        <v>458</v>
      </c>
      <c r="G276" s="46">
        <v>14000</v>
      </c>
      <c r="H276" s="42">
        <v>0</v>
      </c>
      <c r="I276" s="24">
        <v>25</v>
      </c>
      <c r="J276" s="24">
        <f t="shared" si="123"/>
        <v>401.8</v>
      </c>
      <c r="K276" s="24">
        <f t="shared" ref="K276:K302" si="130">(G276*7.1%)</f>
        <v>993.99999999999989</v>
      </c>
      <c r="L276" s="49">
        <v>154</v>
      </c>
      <c r="M276" s="25">
        <f t="shared" si="128"/>
        <v>425.6</v>
      </c>
      <c r="N276" s="24">
        <f t="shared" si="129"/>
        <v>992.6</v>
      </c>
      <c r="O276" s="24"/>
      <c r="P276" s="24">
        <f t="shared" si="124"/>
        <v>2968</v>
      </c>
      <c r="Q276" s="24">
        <f t="shared" si="125"/>
        <v>852.40000000000009</v>
      </c>
      <c r="R276" s="24">
        <f t="shared" si="126"/>
        <v>2140.6</v>
      </c>
      <c r="S276" s="24">
        <f t="shared" si="127"/>
        <v>13147.6</v>
      </c>
      <c r="T276" s="26">
        <v>111</v>
      </c>
    </row>
    <row r="277" spans="2:20" x14ac:dyDescent="0.2">
      <c r="B277" s="21">
        <v>265</v>
      </c>
      <c r="C277" s="35" t="s">
        <v>300</v>
      </c>
      <c r="D277" s="28" t="s">
        <v>293</v>
      </c>
      <c r="E277" s="27" t="s">
        <v>301</v>
      </c>
      <c r="F277" s="47" t="s">
        <v>457</v>
      </c>
      <c r="G277" s="46">
        <v>0</v>
      </c>
      <c r="H277" s="42">
        <v>0</v>
      </c>
      <c r="I277" s="24">
        <v>0</v>
      </c>
      <c r="J277" s="24">
        <f t="shared" si="123"/>
        <v>0</v>
      </c>
      <c r="K277" s="24">
        <f t="shared" si="130"/>
        <v>0</v>
      </c>
      <c r="L277" s="42">
        <v>0</v>
      </c>
      <c r="M277" s="25">
        <f t="shared" si="128"/>
        <v>0</v>
      </c>
      <c r="N277" s="24">
        <f t="shared" si="129"/>
        <v>0</v>
      </c>
      <c r="O277" s="24"/>
      <c r="P277" s="24">
        <f t="shared" si="124"/>
        <v>0</v>
      </c>
      <c r="Q277" s="24">
        <f t="shared" si="125"/>
        <v>0</v>
      </c>
      <c r="R277" s="24">
        <f t="shared" si="126"/>
        <v>0</v>
      </c>
      <c r="S277" s="24">
        <f t="shared" si="127"/>
        <v>0</v>
      </c>
      <c r="T277" s="26">
        <v>111</v>
      </c>
    </row>
    <row r="278" spans="2:20" x14ac:dyDescent="0.2">
      <c r="B278" s="21">
        <v>266</v>
      </c>
      <c r="C278" s="35" t="s">
        <v>343</v>
      </c>
      <c r="D278" s="28" t="s">
        <v>293</v>
      </c>
      <c r="E278" s="27" t="s">
        <v>110</v>
      </c>
      <c r="F278" s="47" t="s">
        <v>458</v>
      </c>
      <c r="G278" s="46">
        <v>35000</v>
      </c>
      <c r="H278" s="42">
        <v>0</v>
      </c>
      <c r="I278" s="24">
        <v>25</v>
      </c>
      <c r="J278" s="24">
        <f t="shared" si="123"/>
        <v>1004.5</v>
      </c>
      <c r="K278" s="24">
        <f t="shared" si="130"/>
        <v>2485</v>
      </c>
      <c r="L278" s="49">
        <v>385</v>
      </c>
      <c r="M278" s="25">
        <f t="shared" si="128"/>
        <v>1064</v>
      </c>
      <c r="N278" s="24">
        <f t="shared" si="129"/>
        <v>2481.5</v>
      </c>
      <c r="O278" s="24"/>
      <c r="P278" s="24">
        <f t="shared" si="124"/>
        <v>7420</v>
      </c>
      <c r="Q278" s="24">
        <f t="shared" si="125"/>
        <v>2093.5</v>
      </c>
      <c r="R278" s="24">
        <f t="shared" si="126"/>
        <v>5351.5</v>
      </c>
      <c r="S278" s="24">
        <f t="shared" si="127"/>
        <v>32906.5</v>
      </c>
      <c r="T278" s="26">
        <v>111</v>
      </c>
    </row>
    <row r="279" spans="2:20" x14ac:dyDescent="0.2">
      <c r="B279" s="21">
        <v>267</v>
      </c>
      <c r="C279" s="35" t="s">
        <v>358</v>
      </c>
      <c r="D279" s="28" t="s">
        <v>293</v>
      </c>
      <c r="E279" s="27" t="s">
        <v>110</v>
      </c>
      <c r="F279" s="47" t="s">
        <v>458</v>
      </c>
      <c r="G279" s="46">
        <v>40000</v>
      </c>
      <c r="H279" s="42">
        <v>442.65</v>
      </c>
      <c r="I279" s="24">
        <v>25</v>
      </c>
      <c r="J279" s="24">
        <f t="shared" si="123"/>
        <v>1148</v>
      </c>
      <c r="K279" s="24">
        <f t="shared" si="130"/>
        <v>2839.9999999999995</v>
      </c>
      <c r="L279" s="49">
        <v>440</v>
      </c>
      <c r="M279" s="25">
        <f t="shared" si="128"/>
        <v>1216</v>
      </c>
      <c r="N279" s="24">
        <f t="shared" si="129"/>
        <v>2836</v>
      </c>
      <c r="O279" s="24"/>
      <c r="P279" s="24">
        <f t="shared" si="124"/>
        <v>8480</v>
      </c>
      <c r="Q279" s="24">
        <f t="shared" si="125"/>
        <v>2831.65</v>
      </c>
      <c r="R279" s="24">
        <f t="shared" si="126"/>
        <v>6116</v>
      </c>
      <c r="S279" s="24">
        <f t="shared" si="127"/>
        <v>37168.35</v>
      </c>
      <c r="T279" s="26">
        <v>111</v>
      </c>
    </row>
    <row r="280" spans="2:20" x14ac:dyDescent="0.2">
      <c r="B280" s="21">
        <v>268</v>
      </c>
      <c r="C280" s="35" t="s">
        <v>392</v>
      </c>
      <c r="D280" s="28" t="s">
        <v>293</v>
      </c>
      <c r="E280" s="27" t="s">
        <v>63</v>
      </c>
      <c r="F280" s="47" t="s">
        <v>458</v>
      </c>
      <c r="G280" s="46">
        <v>15000</v>
      </c>
      <c r="H280" s="42">
        <v>0</v>
      </c>
      <c r="I280" s="24">
        <v>25</v>
      </c>
      <c r="J280" s="24">
        <f t="shared" si="123"/>
        <v>430.5</v>
      </c>
      <c r="K280" s="24">
        <f t="shared" si="130"/>
        <v>1065</v>
      </c>
      <c r="L280" s="49">
        <v>165</v>
      </c>
      <c r="M280" s="25">
        <f t="shared" si="128"/>
        <v>456</v>
      </c>
      <c r="N280" s="24">
        <f t="shared" si="129"/>
        <v>1063.5</v>
      </c>
      <c r="O280" s="24"/>
      <c r="P280" s="24">
        <f t="shared" si="124"/>
        <v>3180</v>
      </c>
      <c r="Q280" s="24">
        <f t="shared" si="125"/>
        <v>911.5</v>
      </c>
      <c r="R280" s="24">
        <f t="shared" si="126"/>
        <v>2293.5</v>
      </c>
      <c r="S280" s="24">
        <f t="shared" si="127"/>
        <v>14088.5</v>
      </c>
      <c r="T280" s="26">
        <v>111</v>
      </c>
    </row>
    <row r="281" spans="2:20" x14ac:dyDescent="0.2">
      <c r="B281" s="21">
        <v>269</v>
      </c>
      <c r="C281" s="35" t="s">
        <v>393</v>
      </c>
      <c r="D281" s="28" t="s">
        <v>293</v>
      </c>
      <c r="E281" s="27" t="s">
        <v>110</v>
      </c>
      <c r="F281" s="47" t="s">
        <v>458</v>
      </c>
      <c r="G281" s="46">
        <v>25000</v>
      </c>
      <c r="H281" s="42">
        <v>0</v>
      </c>
      <c r="I281" s="24">
        <v>25</v>
      </c>
      <c r="J281" s="24">
        <f t="shared" si="123"/>
        <v>717.5</v>
      </c>
      <c r="K281" s="24">
        <f t="shared" si="130"/>
        <v>1774.9999999999998</v>
      </c>
      <c r="L281" s="49">
        <v>275</v>
      </c>
      <c r="M281" s="25">
        <f t="shared" si="128"/>
        <v>760</v>
      </c>
      <c r="N281" s="24">
        <f>(G281*7.09%)</f>
        <v>1772.5000000000002</v>
      </c>
      <c r="O281" s="24"/>
      <c r="P281" s="24">
        <f>SUM(J281+K281+L281+M281+N281+O281)</f>
        <v>5300</v>
      </c>
      <c r="Q281" s="24">
        <f>SUM(H281+I281+J281+M281+O281)</f>
        <v>1502.5</v>
      </c>
      <c r="R281" s="24">
        <f>SUM(K281+L281+N281)</f>
        <v>3822.5</v>
      </c>
      <c r="S281" s="24">
        <f>SUM(G281-Q281)</f>
        <v>23497.5</v>
      </c>
      <c r="T281" s="26">
        <v>111</v>
      </c>
    </row>
    <row r="282" spans="2:20" s="16" customFormat="1" x14ac:dyDescent="0.2">
      <c r="B282" s="21">
        <v>270</v>
      </c>
      <c r="C282" s="35" t="s">
        <v>450</v>
      </c>
      <c r="D282" s="28" t="s">
        <v>293</v>
      </c>
      <c r="E282" s="27" t="s">
        <v>127</v>
      </c>
      <c r="F282" s="47" t="s">
        <v>458</v>
      </c>
      <c r="G282" s="46">
        <v>6900</v>
      </c>
      <c r="H282" s="42">
        <v>0</v>
      </c>
      <c r="I282" s="24">
        <v>25</v>
      </c>
      <c r="J282" s="24">
        <f>(G282*2.87%)</f>
        <v>198.03</v>
      </c>
      <c r="K282" s="24">
        <f>(G282*7.1%)</f>
        <v>489.9</v>
      </c>
      <c r="L282" s="49">
        <v>75.900000000000006</v>
      </c>
      <c r="M282" s="25">
        <f>(G282*3.04%)</f>
        <v>209.76</v>
      </c>
      <c r="N282" s="24">
        <f>(G282*7.09%)</f>
        <v>489.21000000000004</v>
      </c>
      <c r="O282" s="24"/>
      <c r="P282" s="24">
        <f>SUM(J282+K282+L282+M282+N282+O282)</f>
        <v>1462.8</v>
      </c>
      <c r="Q282" s="24">
        <f>SUM(H282+I282+J282+M282+O282)</f>
        <v>432.78999999999996</v>
      </c>
      <c r="R282" s="24">
        <f>SUM(K282+L282+N282)</f>
        <v>1055.01</v>
      </c>
      <c r="S282" s="24">
        <f>SUM(G282-Q282)</f>
        <v>6467.21</v>
      </c>
      <c r="T282" s="26">
        <v>111</v>
      </c>
    </row>
    <row r="283" spans="2:20" s="16" customFormat="1" x14ac:dyDescent="0.2">
      <c r="B283" s="21">
        <v>271</v>
      </c>
      <c r="C283" s="35" t="s">
        <v>451</v>
      </c>
      <c r="D283" s="28" t="s">
        <v>293</v>
      </c>
      <c r="E283" s="27" t="s">
        <v>127</v>
      </c>
      <c r="F283" s="47" t="s">
        <v>458</v>
      </c>
      <c r="G283" s="46">
        <v>15000</v>
      </c>
      <c r="H283" s="42">
        <v>0</v>
      </c>
      <c r="I283" s="24">
        <v>25</v>
      </c>
      <c r="J283" s="24">
        <f>(G283*2.87%)</f>
        <v>430.5</v>
      </c>
      <c r="K283" s="24">
        <f>(G283*7.1%)</f>
        <v>1065</v>
      </c>
      <c r="L283" s="49">
        <v>165</v>
      </c>
      <c r="M283" s="25">
        <f>(G283*3.04%)</f>
        <v>456</v>
      </c>
      <c r="N283" s="24">
        <f>(G283*7.09%)</f>
        <v>1063.5</v>
      </c>
      <c r="O283" s="24">
        <v>1031.6199999999999</v>
      </c>
      <c r="P283" s="24">
        <f>SUM(J283+K283+L283+M283+N283+O283)</f>
        <v>4211.62</v>
      </c>
      <c r="Q283" s="24">
        <f>SUM(H283+I283+J283+M283+O283)</f>
        <v>1943.12</v>
      </c>
      <c r="R283" s="24">
        <f>SUM(K283+L283+N283)</f>
        <v>2293.5</v>
      </c>
      <c r="S283" s="24">
        <f>SUM(G283-Q283)</f>
        <v>13056.880000000001</v>
      </c>
      <c r="T283" s="26">
        <v>111</v>
      </c>
    </row>
    <row r="284" spans="2:20" x14ac:dyDescent="0.2">
      <c r="B284" s="21">
        <v>272</v>
      </c>
      <c r="C284" s="35" t="s">
        <v>302</v>
      </c>
      <c r="D284" s="28" t="s">
        <v>303</v>
      </c>
      <c r="E284" s="27" t="s">
        <v>304</v>
      </c>
      <c r="F284" s="47" t="s">
        <v>459</v>
      </c>
      <c r="G284" s="46">
        <v>55000</v>
      </c>
      <c r="H284" s="42">
        <v>2250.19</v>
      </c>
      <c r="I284" s="24">
        <v>25</v>
      </c>
      <c r="J284" s="24">
        <f t="shared" si="123"/>
        <v>1578.5</v>
      </c>
      <c r="K284" s="24">
        <f t="shared" si="130"/>
        <v>3904.9999999999995</v>
      </c>
      <c r="L284" s="49">
        <v>520.34</v>
      </c>
      <c r="M284" s="25">
        <f t="shared" si="128"/>
        <v>1672</v>
      </c>
      <c r="N284" s="24">
        <f t="shared" si="129"/>
        <v>3899.5000000000005</v>
      </c>
      <c r="O284" s="24">
        <v>2063.2399999999998</v>
      </c>
      <c r="P284" s="24">
        <f t="shared" si="124"/>
        <v>13638.58</v>
      </c>
      <c r="Q284" s="24">
        <f t="shared" si="125"/>
        <v>7588.93</v>
      </c>
      <c r="R284" s="24">
        <f t="shared" si="126"/>
        <v>8324.84</v>
      </c>
      <c r="S284" s="24">
        <f t="shared" si="127"/>
        <v>47411.07</v>
      </c>
      <c r="T284" s="26">
        <v>111</v>
      </c>
    </row>
    <row r="285" spans="2:20" x14ac:dyDescent="0.2">
      <c r="B285" s="21">
        <v>273</v>
      </c>
      <c r="C285" s="35" t="s">
        <v>307</v>
      </c>
      <c r="D285" s="28" t="s">
        <v>303</v>
      </c>
      <c r="E285" s="27" t="s">
        <v>306</v>
      </c>
      <c r="F285" s="47" t="s">
        <v>458</v>
      </c>
      <c r="G285" s="46">
        <v>15000</v>
      </c>
      <c r="H285" s="42">
        <v>0</v>
      </c>
      <c r="I285" s="24">
        <v>25</v>
      </c>
      <c r="J285" s="24">
        <f t="shared" si="123"/>
        <v>430.5</v>
      </c>
      <c r="K285" s="24">
        <f t="shared" si="130"/>
        <v>1065</v>
      </c>
      <c r="L285" s="49">
        <v>165</v>
      </c>
      <c r="M285" s="25">
        <f t="shared" si="128"/>
        <v>456</v>
      </c>
      <c r="N285" s="24">
        <f t="shared" si="129"/>
        <v>1063.5</v>
      </c>
      <c r="O285" s="24"/>
      <c r="P285" s="24">
        <f t="shared" si="124"/>
        <v>3180</v>
      </c>
      <c r="Q285" s="24">
        <f t="shared" si="125"/>
        <v>911.5</v>
      </c>
      <c r="R285" s="24">
        <f t="shared" si="126"/>
        <v>2293.5</v>
      </c>
      <c r="S285" s="24">
        <f t="shared" si="127"/>
        <v>14088.5</v>
      </c>
      <c r="T285" s="26">
        <v>111</v>
      </c>
    </row>
    <row r="286" spans="2:20" x14ac:dyDescent="0.2">
      <c r="B286" s="21">
        <v>274</v>
      </c>
      <c r="C286" s="35" t="s">
        <v>308</v>
      </c>
      <c r="D286" s="28" t="s">
        <v>303</v>
      </c>
      <c r="E286" s="27" t="s">
        <v>299</v>
      </c>
      <c r="F286" s="47" t="s">
        <v>458</v>
      </c>
      <c r="G286" s="46">
        <v>18000</v>
      </c>
      <c r="H286" s="42">
        <v>0</v>
      </c>
      <c r="I286" s="24">
        <v>25</v>
      </c>
      <c r="J286" s="24">
        <f t="shared" si="123"/>
        <v>516.6</v>
      </c>
      <c r="K286" s="24">
        <f t="shared" si="130"/>
        <v>1277.9999999999998</v>
      </c>
      <c r="L286" s="49">
        <v>198</v>
      </c>
      <c r="M286" s="25">
        <f t="shared" si="128"/>
        <v>547.20000000000005</v>
      </c>
      <c r="N286" s="24">
        <f t="shared" si="129"/>
        <v>1276.2</v>
      </c>
      <c r="O286" s="24"/>
      <c r="P286" s="24">
        <f t="shared" si="124"/>
        <v>3816</v>
      </c>
      <c r="Q286" s="24">
        <f t="shared" si="125"/>
        <v>1088.8000000000002</v>
      </c>
      <c r="R286" s="24">
        <f t="shared" si="126"/>
        <v>2752.2</v>
      </c>
      <c r="S286" s="24">
        <f t="shared" si="127"/>
        <v>16911.2</v>
      </c>
      <c r="T286" s="26">
        <v>111</v>
      </c>
    </row>
    <row r="287" spans="2:20" x14ac:dyDescent="0.2">
      <c r="B287" s="21">
        <v>275</v>
      </c>
      <c r="C287" s="35" t="s">
        <v>309</v>
      </c>
      <c r="D287" s="28" t="s">
        <v>303</v>
      </c>
      <c r="E287" s="27" t="s">
        <v>95</v>
      </c>
      <c r="F287" s="47" t="s">
        <v>458</v>
      </c>
      <c r="G287" s="46">
        <v>15000</v>
      </c>
      <c r="H287" s="42">
        <v>0</v>
      </c>
      <c r="I287" s="24">
        <v>25</v>
      </c>
      <c r="J287" s="24">
        <f t="shared" si="123"/>
        <v>430.5</v>
      </c>
      <c r="K287" s="24">
        <f t="shared" si="130"/>
        <v>1065</v>
      </c>
      <c r="L287" s="49">
        <v>165</v>
      </c>
      <c r="M287" s="25">
        <f t="shared" si="128"/>
        <v>456</v>
      </c>
      <c r="N287" s="24">
        <f t="shared" si="129"/>
        <v>1063.5</v>
      </c>
      <c r="O287" s="24"/>
      <c r="P287" s="24">
        <f t="shared" si="124"/>
        <v>3180</v>
      </c>
      <c r="Q287" s="24">
        <f t="shared" si="125"/>
        <v>911.5</v>
      </c>
      <c r="R287" s="24">
        <f t="shared" si="126"/>
        <v>2293.5</v>
      </c>
      <c r="S287" s="24">
        <f t="shared" si="127"/>
        <v>14088.5</v>
      </c>
      <c r="T287" s="26">
        <v>111</v>
      </c>
    </row>
    <row r="288" spans="2:20" x14ac:dyDescent="0.2">
      <c r="B288" s="21">
        <v>276</v>
      </c>
      <c r="C288" s="35" t="s">
        <v>310</v>
      </c>
      <c r="D288" s="28" t="s">
        <v>303</v>
      </c>
      <c r="E288" s="27" t="s">
        <v>206</v>
      </c>
      <c r="F288" s="47" t="s">
        <v>456</v>
      </c>
      <c r="G288" s="46">
        <v>15000</v>
      </c>
      <c r="H288" s="42">
        <v>0</v>
      </c>
      <c r="I288" s="24">
        <v>25</v>
      </c>
      <c r="J288" s="24">
        <f t="shared" si="123"/>
        <v>430.5</v>
      </c>
      <c r="K288" s="24">
        <f t="shared" si="130"/>
        <v>1065</v>
      </c>
      <c r="L288" s="49">
        <v>165</v>
      </c>
      <c r="M288" s="25">
        <f t="shared" si="128"/>
        <v>456</v>
      </c>
      <c r="N288" s="24">
        <f t="shared" si="129"/>
        <v>1063.5</v>
      </c>
      <c r="O288" s="24"/>
      <c r="P288" s="24">
        <f t="shared" si="124"/>
        <v>3180</v>
      </c>
      <c r="Q288" s="24">
        <f t="shared" si="125"/>
        <v>911.5</v>
      </c>
      <c r="R288" s="24">
        <f t="shared" si="126"/>
        <v>2293.5</v>
      </c>
      <c r="S288" s="24">
        <f t="shared" si="127"/>
        <v>14088.5</v>
      </c>
      <c r="T288" s="26">
        <v>111</v>
      </c>
    </row>
    <row r="289" spans="2:20" x14ac:dyDescent="0.2">
      <c r="B289" s="21">
        <v>277</v>
      </c>
      <c r="C289" s="35" t="s">
        <v>305</v>
      </c>
      <c r="D289" s="28" t="s">
        <v>303</v>
      </c>
      <c r="E289" s="27" t="s">
        <v>306</v>
      </c>
      <c r="F289" s="47" t="s">
        <v>458</v>
      </c>
      <c r="G289" s="46">
        <v>13500</v>
      </c>
      <c r="H289" s="42">
        <v>0</v>
      </c>
      <c r="I289" s="24">
        <v>25</v>
      </c>
      <c r="J289" s="24">
        <f t="shared" si="123"/>
        <v>387.45</v>
      </c>
      <c r="K289" s="24">
        <f t="shared" si="130"/>
        <v>958.49999999999989</v>
      </c>
      <c r="L289" s="49">
        <v>148.5</v>
      </c>
      <c r="M289" s="25">
        <f t="shared" si="128"/>
        <v>410.4</v>
      </c>
      <c r="N289" s="24">
        <f t="shared" si="129"/>
        <v>957.15000000000009</v>
      </c>
      <c r="O289" s="24"/>
      <c r="P289" s="24">
        <f t="shared" si="124"/>
        <v>2862</v>
      </c>
      <c r="Q289" s="24">
        <f t="shared" si="125"/>
        <v>822.84999999999991</v>
      </c>
      <c r="R289" s="24">
        <f t="shared" si="126"/>
        <v>2064.15</v>
      </c>
      <c r="S289" s="24">
        <f t="shared" si="127"/>
        <v>12677.15</v>
      </c>
      <c r="T289" s="26">
        <v>111</v>
      </c>
    </row>
    <row r="290" spans="2:20" x14ac:dyDescent="0.2">
      <c r="B290" s="21">
        <v>278</v>
      </c>
      <c r="C290" s="35" t="s">
        <v>312</v>
      </c>
      <c r="D290" s="28" t="s">
        <v>303</v>
      </c>
      <c r="E290" s="27" t="s">
        <v>253</v>
      </c>
      <c r="F290" s="47" t="s">
        <v>456</v>
      </c>
      <c r="G290" s="46">
        <v>10000</v>
      </c>
      <c r="H290" s="42">
        <v>0</v>
      </c>
      <c r="I290" s="24">
        <v>25</v>
      </c>
      <c r="J290" s="24">
        <f t="shared" si="123"/>
        <v>287</v>
      </c>
      <c r="K290" s="24">
        <f t="shared" si="130"/>
        <v>709.99999999999989</v>
      </c>
      <c r="L290" s="49">
        <v>110</v>
      </c>
      <c r="M290" s="25">
        <f t="shared" si="128"/>
        <v>304</v>
      </c>
      <c r="N290" s="24">
        <f t="shared" si="129"/>
        <v>709</v>
      </c>
      <c r="O290" s="24"/>
      <c r="P290" s="24">
        <f t="shared" si="124"/>
        <v>2120</v>
      </c>
      <c r="Q290" s="24">
        <f t="shared" si="125"/>
        <v>616</v>
      </c>
      <c r="R290" s="24">
        <f t="shared" si="126"/>
        <v>1529</v>
      </c>
      <c r="S290" s="24">
        <f t="shared" si="127"/>
        <v>9384</v>
      </c>
      <c r="T290" s="26">
        <v>111</v>
      </c>
    </row>
    <row r="291" spans="2:20" x14ac:dyDescent="0.2">
      <c r="B291" s="21">
        <v>279</v>
      </c>
      <c r="C291" s="35" t="s">
        <v>357</v>
      </c>
      <c r="D291" s="28" t="s">
        <v>303</v>
      </c>
      <c r="E291" s="27" t="s">
        <v>110</v>
      </c>
      <c r="F291" s="47" t="s">
        <v>458</v>
      </c>
      <c r="G291" s="46">
        <v>25000</v>
      </c>
      <c r="H291" s="42">
        <v>0</v>
      </c>
      <c r="I291" s="24">
        <v>25</v>
      </c>
      <c r="J291" s="24">
        <f t="shared" si="123"/>
        <v>717.5</v>
      </c>
      <c r="K291" s="24">
        <f t="shared" si="130"/>
        <v>1774.9999999999998</v>
      </c>
      <c r="L291" s="49">
        <v>275</v>
      </c>
      <c r="M291" s="25">
        <f t="shared" si="128"/>
        <v>760</v>
      </c>
      <c r="N291" s="24">
        <f t="shared" si="129"/>
        <v>1772.5000000000002</v>
      </c>
      <c r="O291" s="24"/>
      <c r="P291" s="24">
        <f t="shared" si="124"/>
        <v>5300</v>
      </c>
      <c r="Q291" s="24">
        <f t="shared" si="125"/>
        <v>1502.5</v>
      </c>
      <c r="R291" s="24">
        <f t="shared" si="126"/>
        <v>3822.5</v>
      </c>
      <c r="S291" s="24">
        <f t="shared" si="127"/>
        <v>23497.5</v>
      </c>
      <c r="T291" s="26">
        <v>111</v>
      </c>
    </row>
    <row r="292" spans="2:20" x14ac:dyDescent="0.2">
      <c r="B292" s="21">
        <v>280</v>
      </c>
      <c r="C292" s="35" t="s">
        <v>379</v>
      </c>
      <c r="D292" s="28" t="s">
        <v>303</v>
      </c>
      <c r="E292" s="27" t="s">
        <v>135</v>
      </c>
      <c r="F292" s="47" t="s">
        <v>458</v>
      </c>
      <c r="G292" s="46">
        <v>12400</v>
      </c>
      <c r="H292" s="42">
        <v>0</v>
      </c>
      <c r="I292" s="24">
        <v>25</v>
      </c>
      <c r="J292" s="24">
        <f t="shared" si="123"/>
        <v>355.88</v>
      </c>
      <c r="K292" s="24">
        <f t="shared" si="130"/>
        <v>880.4</v>
      </c>
      <c r="L292" s="49">
        <v>136.4</v>
      </c>
      <c r="M292" s="25">
        <f t="shared" si="128"/>
        <v>376.96</v>
      </c>
      <c r="N292" s="24">
        <f t="shared" si="129"/>
        <v>879.16000000000008</v>
      </c>
      <c r="O292" s="24"/>
      <c r="P292" s="24">
        <f t="shared" si="124"/>
        <v>2628.8</v>
      </c>
      <c r="Q292" s="24">
        <f t="shared" si="125"/>
        <v>757.83999999999992</v>
      </c>
      <c r="R292" s="24">
        <f t="shared" si="126"/>
        <v>1895.96</v>
      </c>
      <c r="S292" s="24">
        <f t="shared" si="127"/>
        <v>11642.16</v>
      </c>
      <c r="T292" s="26">
        <v>111</v>
      </c>
    </row>
    <row r="293" spans="2:20" x14ac:dyDescent="0.2">
      <c r="B293" s="21">
        <v>281</v>
      </c>
      <c r="C293" s="35" t="s">
        <v>405</v>
      </c>
      <c r="D293" s="28" t="s">
        <v>406</v>
      </c>
      <c r="E293" s="27" t="s">
        <v>407</v>
      </c>
      <c r="F293" s="47" t="s">
        <v>458</v>
      </c>
      <c r="G293" s="46">
        <v>20000</v>
      </c>
      <c r="H293" s="42">
        <v>0</v>
      </c>
      <c r="I293" s="24">
        <v>25</v>
      </c>
      <c r="J293" s="24">
        <f t="shared" si="123"/>
        <v>574</v>
      </c>
      <c r="K293" s="24">
        <f t="shared" si="130"/>
        <v>1419.9999999999998</v>
      </c>
      <c r="L293" s="49">
        <v>220</v>
      </c>
      <c r="M293" s="25">
        <f t="shared" si="128"/>
        <v>608</v>
      </c>
      <c r="N293" s="24">
        <f>(G293*7.09%)</f>
        <v>1418</v>
      </c>
      <c r="O293" s="24"/>
      <c r="P293" s="24">
        <f>SUM(J293+K293+L293+M293+N293+O293)</f>
        <v>4240</v>
      </c>
      <c r="Q293" s="24">
        <f>SUM(H293+I293+J293+M293+O293)</f>
        <v>1207</v>
      </c>
      <c r="R293" s="24">
        <f>SUM(K293+L293+N293)</f>
        <v>3058</v>
      </c>
      <c r="S293" s="24">
        <f>SUM(G293-Q293)</f>
        <v>18793</v>
      </c>
      <c r="T293" s="26">
        <v>111</v>
      </c>
    </row>
    <row r="294" spans="2:20" x14ac:dyDescent="0.2">
      <c r="B294" s="21">
        <v>282</v>
      </c>
      <c r="C294" s="35" t="s">
        <v>413</v>
      </c>
      <c r="D294" s="28" t="s">
        <v>406</v>
      </c>
      <c r="E294" s="27" t="s">
        <v>110</v>
      </c>
      <c r="F294" s="47" t="s">
        <v>458</v>
      </c>
      <c r="G294" s="46">
        <v>25000</v>
      </c>
      <c r="H294" s="42">
        <v>0</v>
      </c>
      <c r="I294" s="24">
        <v>25</v>
      </c>
      <c r="J294" s="24">
        <f t="shared" si="123"/>
        <v>717.5</v>
      </c>
      <c r="K294" s="24">
        <f t="shared" si="130"/>
        <v>1774.9999999999998</v>
      </c>
      <c r="L294" s="49">
        <v>275</v>
      </c>
      <c r="M294" s="25">
        <f t="shared" si="128"/>
        <v>760</v>
      </c>
      <c r="N294" s="24">
        <f>(G294*7.09%)</f>
        <v>1772.5000000000002</v>
      </c>
      <c r="O294" s="24">
        <v>1031.6199999999999</v>
      </c>
      <c r="P294" s="24">
        <f>SUM(J294+K294+L294+M294+N294+O294)</f>
        <v>6331.62</v>
      </c>
      <c r="Q294" s="24">
        <f>SUM(H294+I294+J294+M294+O294)</f>
        <v>2534.12</v>
      </c>
      <c r="R294" s="24">
        <f>SUM(K294+L294+N294)</f>
        <v>3822.5</v>
      </c>
      <c r="S294" s="24">
        <f>SUM(G294-Q294)</f>
        <v>22465.88</v>
      </c>
      <c r="T294" s="26">
        <v>111</v>
      </c>
    </row>
    <row r="295" spans="2:20" x14ac:dyDescent="0.2">
      <c r="B295" s="21">
        <v>283</v>
      </c>
      <c r="C295" s="35" t="s">
        <v>415</v>
      </c>
      <c r="D295" s="28" t="s">
        <v>406</v>
      </c>
      <c r="E295" s="27" t="s">
        <v>416</v>
      </c>
      <c r="F295" s="47" t="s">
        <v>458</v>
      </c>
      <c r="G295" s="46">
        <v>40000</v>
      </c>
      <c r="H295" s="42">
        <v>442.65</v>
      </c>
      <c r="I295" s="24">
        <v>25</v>
      </c>
      <c r="J295" s="24">
        <f t="shared" si="123"/>
        <v>1148</v>
      </c>
      <c r="K295" s="24">
        <f t="shared" si="130"/>
        <v>2839.9999999999995</v>
      </c>
      <c r="L295" s="49">
        <v>440</v>
      </c>
      <c r="M295" s="25">
        <f t="shared" si="128"/>
        <v>1216</v>
      </c>
      <c r="N295" s="24">
        <f>(G295*7.09%)</f>
        <v>2836</v>
      </c>
      <c r="O295" s="24"/>
      <c r="P295" s="24">
        <f>SUM(J295+K295+L295+M295+N295+O295)</f>
        <v>8480</v>
      </c>
      <c r="Q295" s="24">
        <f>SUM(H295+I295+J295+M295+O295)</f>
        <v>2831.65</v>
      </c>
      <c r="R295" s="24">
        <f>SUM(K295+L295+N295)</f>
        <v>6116</v>
      </c>
      <c r="S295" s="24">
        <f>SUM(G295-Q295)</f>
        <v>37168.35</v>
      </c>
      <c r="T295" s="26">
        <v>111</v>
      </c>
    </row>
    <row r="296" spans="2:20" x14ac:dyDescent="0.2">
      <c r="B296" s="21">
        <v>284</v>
      </c>
      <c r="C296" s="35" t="s">
        <v>313</v>
      </c>
      <c r="D296" s="28" t="s">
        <v>314</v>
      </c>
      <c r="E296" s="27" t="s">
        <v>315</v>
      </c>
      <c r="F296" s="47" t="s">
        <v>459</v>
      </c>
      <c r="G296" s="46">
        <v>30000</v>
      </c>
      <c r="H296" s="42">
        <v>0</v>
      </c>
      <c r="I296" s="24">
        <v>25</v>
      </c>
      <c r="J296" s="24">
        <f t="shared" si="123"/>
        <v>861</v>
      </c>
      <c r="K296" s="24">
        <f t="shared" si="130"/>
        <v>2130</v>
      </c>
      <c r="L296" s="49">
        <v>330</v>
      </c>
      <c r="M296" s="25">
        <f t="shared" si="128"/>
        <v>912</v>
      </c>
      <c r="N296" s="24">
        <f t="shared" si="129"/>
        <v>2127</v>
      </c>
      <c r="O296" s="24">
        <v>1031.6199999999999</v>
      </c>
      <c r="P296" s="24">
        <f t="shared" si="124"/>
        <v>7391.62</v>
      </c>
      <c r="Q296" s="24">
        <f t="shared" si="125"/>
        <v>2829.62</v>
      </c>
      <c r="R296" s="24">
        <f t="shared" si="126"/>
        <v>4587</v>
      </c>
      <c r="S296" s="24">
        <f t="shared" si="127"/>
        <v>27170.38</v>
      </c>
      <c r="T296" s="26">
        <v>111</v>
      </c>
    </row>
    <row r="297" spans="2:20" x14ac:dyDescent="0.2">
      <c r="B297" s="21">
        <v>285</v>
      </c>
      <c r="C297" s="35" t="s">
        <v>316</v>
      </c>
      <c r="D297" s="28" t="s">
        <v>314</v>
      </c>
      <c r="E297" s="27" t="s">
        <v>317</v>
      </c>
      <c r="F297" s="47" t="s">
        <v>458</v>
      </c>
      <c r="G297" s="46">
        <v>25000</v>
      </c>
      <c r="H297" s="42">
        <v>0</v>
      </c>
      <c r="I297" s="24">
        <v>25</v>
      </c>
      <c r="J297" s="24">
        <f t="shared" si="123"/>
        <v>717.5</v>
      </c>
      <c r="K297" s="24">
        <f t="shared" si="130"/>
        <v>1774.9999999999998</v>
      </c>
      <c r="L297" s="49">
        <v>275</v>
      </c>
      <c r="M297" s="25">
        <f t="shared" si="128"/>
        <v>760</v>
      </c>
      <c r="N297" s="24">
        <f t="shared" si="129"/>
        <v>1772.5000000000002</v>
      </c>
      <c r="O297" s="24"/>
      <c r="P297" s="24">
        <f t="shared" si="124"/>
        <v>5300</v>
      </c>
      <c r="Q297" s="24">
        <f t="shared" si="125"/>
        <v>1502.5</v>
      </c>
      <c r="R297" s="24">
        <f t="shared" si="126"/>
        <v>3822.5</v>
      </c>
      <c r="S297" s="24">
        <f t="shared" si="127"/>
        <v>23497.5</v>
      </c>
      <c r="T297" s="26">
        <v>111</v>
      </c>
    </row>
    <row r="298" spans="2:20" x14ac:dyDescent="0.2">
      <c r="B298" s="21">
        <v>286</v>
      </c>
      <c r="C298" s="35" t="s">
        <v>398</v>
      </c>
      <c r="D298" s="28" t="s">
        <v>314</v>
      </c>
      <c r="E298" s="27" t="s">
        <v>110</v>
      </c>
      <c r="F298" s="47" t="s">
        <v>458</v>
      </c>
      <c r="G298" s="46">
        <v>43000</v>
      </c>
      <c r="H298" s="42">
        <v>866.06</v>
      </c>
      <c r="I298" s="24">
        <v>25</v>
      </c>
      <c r="J298" s="24">
        <f t="shared" si="123"/>
        <v>1234.0999999999999</v>
      </c>
      <c r="K298" s="24">
        <f t="shared" si="130"/>
        <v>3052.9999999999995</v>
      </c>
      <c r="L298" s="49">
        <v>473</v>
      </c>
      <c r="M298" s="25">
        <f t="shared" si="128"/>
        <v>1307.2</v>
      </c>
      <c r="N298" s="24">
        <f t="shared" si="129"/>
        <v>3048.7000000000003</v>
      </c>
      <c r="O298" s="24"/>
      <c r="P298" s="24">
        <f t="shared" si="124"/>
        <v>9116</v>
      </c>
      <c r="Q298" s="24">
        <f t="shared" si="125"/>
        <v>3432.3599999999997</v>
      </c>
      <c r="R298" s="24">
        <f t="shared" si="126"/>
        <v>6574.7</v>
      </c>
      <c r="S298" s="24">
        <f t="shared" si="127"/>
        <v>39567.64</v>
      </c>
      <c r="T298" s="26">
        <v>111</v>
      </c>
    </row>
    <row r="299" spans="2:20" x14ac:dyDescent="0.2">
      <c r="B299" s="21">
        <v>287</v>
      </c>
      <c r="C299" s="35" t="s">
        <v>414</v>
      </c>
      <c r="D299" s="28" t="s">
        <v>314</v>
      </c>
      <c r="E299" s="27" t="s">
        <v>417</v>
      </c>
      <c r="F299" s="47" t="s">
        <v>458</v>
      </c>
      <c r="G299" s="46">
        <v>15000</v>
      </c>
      <c r="H299" s="42">
        <v>0</v>
      </c>
      <c r="I299" s="24">
        <v>25</v>
      </c>
      <c r="J299" s="24">
        <f t="shared" si="123"/>
        <v>430.5</v>
      </c>
      <c r="K299" s="24">
        <f t="shared" si="130"/>
        <v>1065</v>
      </c>
      <c r="L299" s="49">
        <v>165</v>
      </c>
      <c r="M299" s="25">
        <f t="shared" si="128"/>
        <v>456</v>
      </c>
      <c r="N299" s="24">
        <f t="shared" si="129"/>
        <v>1063.5</v>
      </c>
      <c r="O299" s="24"/>
      <c r="P299" s="24">
        <f t="shared" si="124"/>
        <v>3180</v>
      </c>
      <c r="Q299" s="24">
        <f t="shared" si="125"/>
        <v>911.5</v>
      </c>
      <c r="R299" s="24">
        <f t="shared" si="126"/>
        <v>2293.5</v>
      </c>
      <c r="S299" s="24">
        <f t="shared" si="127"/>
        <v>14088.5</v>
      </c>
      <c r="T299" s="26">
        <v>111</v>
      </c>
    </row>
    <row r="300" spans="2:20" s="16" customFormat="1" x14ac:dyDescent="0.2">
      <c r="B300" s="21">
        <v>288</v>
      </c>
      <c r="C300" s="35" t="s">
        <v>502</v>
      </c>
      <c r="D300" s="28" t="s">
        <v>314</v>
      </c>
      <c r="E300" s="27" t="s">
        <v>503</v>
      </c>
      <c r="F300" s="47" t="s">
        <v>457</v>
      </c>
      <c r="G300" s="46">
        <v>0</v>
      </c>
      <c r="H300" s="42">
        <v>0</v>
      </c>
      <c r="I300" s="42">
        <v>0</v>
      </c>
      <c r="J300" s="42">
        <v>0</v>
      </c>
      <c r="K300" s="42">
        <v>0</v>
      </c>
      <c r="L300" s="42">
        <v>0</v>
      </c>
      <c r="M300" s="42">
        <v>0</v>
      </c>
      <c r="N300" s="42">
        <v>0</v>
      </c>
      <c r="O300" s="42"/>
      <c r="P300" s="42">
        <v>0</v>
      </c>
      <c r="Q300" s="42">
        <v>0</v>
      </c>
      <c r="R300" s="42">
        <v>0</v>
      </c>
      <c r="S300" s="42">
        <v>0</v>
      </c>
      <c r="T300" s="26"/>
    </row>
    <row r="301" spans="2:20" s="16" customFormat="1" x14ac:dyDescent="0.2">
      <c r="B301" s="21">
        <v>289</v>
      </c>
      <c r="C301" s="35" t="s">
        <v>505</v>
      </c>
      <c r="D301" s="28" t="s">
        <v>314</v>
      </c>
      <c r="E301" s="27" t="s">
        <v>503</v>
      </c>
      <c r="F301" s="47" t="s">
        <v>457</v>
      </c>
      <c r="G301" s="46">
        <v>0</v>
      </c>
      <c r="H301" s="42">
        <v>0</v>
      </c>
      <c r="I301" s="42">
        <v>0</v>
      </c>
      <c r="J301" s="42">
        <v>0</v>
      </c>
      <c r="K301" s="42">
        <v>0</v>
      </c>
      <c r="L301" s="42">
        <v>0</v>
      </c>
      <c r="M301" s="42">
        <v>0</v>
      </c>
      <c r="N301" s="42">
        <v>0</v>
      </c>
      <c r="O301" s="42"/>
      <c r="P301" s="42">
        <v>0</v>
      </c>
      <c r="Q301" s="42">
        <v>0</v>
      </c>
      <c r="R301" s="42">
        <v>0</v>
      </c>
      <c r="S301" s="42">
        <v>0</v>
      </c>
      <c r="T301" s="26"/>
    </row>
    <row r="302" spans="2:20" x14ac:dyDescent="0.2">
      <c r="B302" s="21">
        <v>290</v>
      </c>
      <c r="C302" s="35" t="s">
        <v>430</v>
      </c>
      <c r="D302" s="28" t="s">
        <v>318</v>
      </c>
      <c r="E302" s="27" t="s">
        <v>63</v>
      </c>
      <c r="F302" s="47" t="s">
        <v>458</v>
      </c>
      <c r="G302" s="46">
        <v>25000</v>
      </c>
      <c r="H302" s="42">
        <v>0</v>
      </c>
      <c r="I302" s="24">
        <v>25</v>
      </c>
      <c r="J302" s="24">
        <f>(G302*2.87%)</f>
        <v>717.5</v>
      </c>
      <c r="K302" s="24">
        <f t="shared" si="130"/>
        <v>1774.9999999999998</v>
      </c>
      <c r="L302" s="49">
        <v>275</v>
      </c>
      <c r="M302" s="25">
        <f t="shared" si="128"/>
        <v>760</v>
      </c>
      <c r="N302" s="24">
        <f>(G302*7.09%)</f>
        <v>1772.5000000000002</v>
      </c>
      <c r="O302" s="24"/>
      <c r="P302" s="24">
        <f t="shared" si="124"/>
        <v>5300</v>
      </c>
      <c r="Q302" s="24">
        <f t="shared" si="125"/>
        <v>1502.5</v>
      </c>
      <c r="R302" s="24">
        <f t="shared" si="126"/>
        <v>3822.5</v>
      </c>
      <c r="S302" s="24">
        <f t="shared" si="127"/>
        <v>23497.5</v>
      </c>
      <c r="T302" s="26">
        <v>111</v>
      </c>
    </row>
    <row r="303" spans="2:20" x14ac:dyDescent="0.2">
      <c r="B303" s="16"/>
      <c r="C303" s="17" t="s">
        <v>319</v>
      </c>
      <c r="D303" s="18"/>
      <c r="E303" s="19"/>
      <c r="F303" s="19"/>
      <c r="G303" s="45">
        <f>SUM(G13:G302)</f>
        <v>7750289.4399999995</v>
      </c>
      <c r="H303" s="45">
        <f>SUM(H13:H302)</f>
        <v>195557.0199999999</v>
      </c>
      <c r="I303" s="45">
        <f>SUM(I13:I302)</f>
        <v>6500</v>
      </c>
      <c r="J303" s="45">
        <v>222433.33</v>
      </c>
      <c r="K303" s="45">
        <v>550270.54</v>
      </c>
      <c r="L303" s="45">
        <f t="shared" ref="L303:M303" si="131">SUM(L13:L302)</f>
        <v>77815.189999999944</v>
      </c>
      <c r="M303" s="45">
        <f t="shared" si="131"/>
        <v>231854.99897600012</v>
      </c>
      <c r="N303" s="45">
        <v>540740.79</v>
      </c>
      <c r="O303" s="45">
        <f>SUM(O13:O302)</f>
        <v>40233.179999999986</v>
      </c>
      <c r="P303" s="42">
        <f>SUM(J303+K303+L303+M303+N303+O303)</f>
        <v>1663348.0289760001</v>
      </c>
      <c r="Q303" s="24">
        <f t="shared" si="125"/>
        <v>696578.52897599991</v>
      </c>
      <c r="R303" s="24">
        <f t="shared" si="126"/>
        <v>1168826.52</v>
      </c>
      <c r="S303" s="42">
        <f>SUM(G303-Q303)</f>
        <v>7053710.9110239996</v>
      </c>
      <c r="T303" s="22"/>
    </row>
    <row r="304" spans="2:20" x14ac:dyDescent="0.2">
      <c r="B304" s="16"/>
      <c r="C304" s="16"/>
      <c r="D304" s="16"/>
      <c r="E304" s="16"/>
      <c r="F304" s="16"/>
      <c r="G304" s="29"/>
      <c r="H304" s="30"/>
      <c r="I304" s="31"/>
      <c r="J304" s="32"/>
      <c r="K304" s="30"/>
      <c r="L304" s="33"/>
      <c r="M304" s="32"/>
      <c r="N304" s="30" t="s">
        <v>319</v>
      </c>
      <c r="O304" s="23"/>
      <c r="P304" s="16"/>
      <c r="Q304" s="16"/>
      <c r="R304" s="16"/>
      <c r="S304" s="16"/>
      <c r="T304" s="16"/>
    </row>
    <row r="305" spans="2:20" x14ac:dyDescent="0.2">
      <c r="B305" s="79" t="s">
        <v>460</v>
      </c>
      <c r="C305" s="79"/>
      <c r="D305" s="79"/>
      <c r="E305" s="16"/>
      <c r="F305" s="16"/>
      <c r="G305" s="40"/>
      <c r="H305" s="43"/>
      <c r="I305" s="43"/>
      <c r="J305" s="43"/>
      <c r="K305" s="44"/>
      <c r="L305" s="43"/>
      <c r="M305" s="43"/>
      <c r="N305" s="34"/>
      <c r="O305" s="16"/>
      <c r="P305" s="16"/>
      <c r="Q305" s="16"/>
      <c r="R305" s="16"/>
      <c r="S305" s="16"/>
      <c r="T305" s="16"/>
    </row>
    <row r="306" spans="2:20" x14ac:dyDescent="0.2">
      <c r="B306" s="79"/>
      <c r="C306" s="79"/>
      <c r="D306" s="79"/>
      <c r="E306" s="16"/>
      <c r="F306" s="16"/>
      <c r="G306" s="41"/>
      <c r="H306" s="41"/>
      <c r="I306" s="16"/>
      <c r="J306" s="16"/>
      <c r="K306" s="16"/>
      <c r="L306" s="16"/>
      <c r="M306" s="16"/>
      <c r="N306" s="16"/>
      <c r="O306" s="16"/>
      <c r="P306" s="16"/>
      <c r="Q306" s="16"/>
      <c r="R306" s="16"/>
      <c r="S306" s="16"/>
      <c r="T306" s="16"/>
    </row>
    <row r="307" spans="2:20" x14ac:dyDescent="0.2">
      <c r="C307" s="16"/>
      <c r="D307" s="16"/>
      <c r="G307" s="8"/>
      <c r="H307" s="8" t="s">
        <v>444</v>
      </c>
    </row>
    <row r="308" spans="2:20" x14ac:dyDescent="0.2">
      <c r="G308" s="8"/>
    </row>
    <row r="309" spans="2:20" x14ac:dyDescent="0.2">
      <c r="G309" s="8"/>
      <c r="M309" t="s">
        <v>445</v>
      </c>
    </row>
    <row r="310" spans="2:20" x14ac:dyDescent="0.2">
      <c r="G310" s="8"/>
    </row>
  </sheetData>
  <mergeCells count="21">
    <mergeCell ref="J10:P10"/>
    <mergeCell ref="J11:K11"/>
    <mergeCell ref="L11:L12"/>
    <mergeCell ref="P11:P12"/>
    <mergeCell ref="B305:D306"/>
    <mergeCell ref="Q11:Q12"/>
    <mergeCell ref="B3:T3"/>
    <mergeCell ref="B4:T4"/>
    <mergeCell ref="B6:T6"/>
    <mergeCell ref="Q10:R10"/>
    <mergeCell ref="S10:S12"/>
    <mergeCell ref="T10:T12"/>
    <mergeCell ref="B7:T7"/>
    <mergeCell ref="C10:C12"/>
    <mergeCell ref="G10:G12"/>
    <mergeCell ref="H10:H12"/>
    <mergeCell ref="R11:R12"/>
    <mergeCell ref="B10:B12"/>
    <mergeCell ref="M11:N11"/>
    <mergeCell ref="O11:O12"/>
    <mergeCell ref="I10:I12"/>
  </mergeCells>
  <pageMargins left="0.19685039370078741" right="0.15748031496062992" top="0.62992125984251968" bottom="0.6692913385826772" header="0.51181102362204722" footer="0.51181102362204722"/>
  <pageSetup paperSize="5" scale="77" orientation="landscape" r:id="rId1"/>
  <rowBreaks count="1" manualBreakCount="1">
    <brk id="260" max="65535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workbookViewId="0">
      <selection activeCell="G13" sqref="G13"/>
    </sheetView>
  </sheetViews>
  <sheetFormatPr baseColWidth="10" defaultRowHeight="12.75" x14ac:dyDescent="0.2"/>
  <cols>
    <col min="1" max="1" width="3.5703125" customWidth="1"/>
    <col min="2" max="2" width="32.7109375" customWidth="1"/>
    <col min="3" max="3" width="25.28515625" customWidth="1"/>
    <col min="4" max="4" width="31.85546875" customWidth="1"/>
    <col min="6" max="6" width="11.7109375" bestFit="1" customWidth="1"/>
  </cols>
  <sheetData>
    <row r="1" spans="1:5" x14ac:dyDescent="0.2">
      <c r="A1" s="9"/>
      <c r="B1" s="13"/>
      <c r="C1" s="14"/>
      <c r="D1" s="9"/>
      <c r="E1" s="9"/>
    </row>
    <row r="2" spans="1:5" x14ac:dyDescent="0.2">
      <c r="A2" s="9"/>
      <c r="B2" s="9"/>
      <c r="C2" s="15"/>
      <c r="D2" s="9"/>
      <c r="E2" s="9"/>
    </row>
    <row r="3" spans="1:5" x14ac:dyDescent="0.2">
      <c r="A3" s="9"/>
      <c r="B3" s="9"/>
      <c r="C3" s="9"/>
      <c r="D3" s="9"/>
      <c r="E3" s="9"/>
    </row>
    <row r="4" spans="1:5" x14ac:dyDescent="0.2">
      <c r="A4" s="9"/>
      <c r="B4" s="9"/>
      <c r="C4" s="9"/>
      <c r="D4" s="9"/>
      <c r="E4" s="9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76" workbookViewId="0">
      <selection activeCell="G100" sqref="G100"/>
    </sheetView>
  </sheetViews>
  <sheetFormatPr baseColWidth="10" defaultRowHeight="12.75" x14ac:dyDescent="0.2"/>
  <cols>
    <col min="1" max="1" width="11.42578125" customWidth="1"/>
    <col min="2" max="2" width="12.85546875" customWidth="1"/>
  </cols>
  <sheetData/>
  <sortState ref="C98:E386">
    <sortCondition ref="C98:C386"/>
  </sortState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Listado</vt:lpstr>
      <vt:lpstr>Hoja1</vt:lpstr>
      <vt:lpstr>Hoja3</vt:lpstr>
    </vt:vector>
  </TitlesOfParts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Harol</dc:creator>
  <cp:lastModifiedBy>ACCESO DE LA INFORMA</cp:lastModifiedBy>
  <cp:revision/>
  <cp:lastPrinted>2018-05-09T17:22:08Z</cp:lastPrinted>
  <dcterms:created xsi:type="dcterms:W3CDTF">2013-08-23T15:59:26Z</dcterms:created>
  <dcterms:modified xsi:type="dcterms:W3CDTF">2018-05-11T12:35:06Z</dcterms:modified>
</cp:coreProperties>
</file>