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D:\Backup Pagina Transparencia\Presupuesto\2024\EjecucionPresupuestaria\"/>
    </mc:Choice>
  </mc:AlternateContent>
  <xr:revisionPtr revIDLastSave="0" documentId="8_{548F93BF-E8F7-4B3E-B736-D10F2F8D4257}" xr6:coauthVersionLast="47" xr6:coauthVersionMax="47" xr10:uidLastSave="{00000000-0000-0000-0000-000000000000}"/>
  <bookViews>
    <workbookView xWindow="-120" yWindow="-120" windowWidth="20730" windowHeight="11160" tabRatio="458" xr2:uid="{00000000-000D-0000-FFFF-FFFF00000000}"/>
  </bookViews>
  <sheets>
    <sheet name="Ejecución Abril 2024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3" i="3" l="1"/>
  <c r="B27" i="3" l="1"/>
  <c r="B53" i="3"/>
  <c r="D33" i="3" l="1"/>
  <c r="C33" i="3" s="1"/>
  <c r="D32" i="3"/>
  <c r="D30" i="3"/>
  <c r="C30" i="3" s="1"/>
  <c r="O11" i="3"/>
  <c r="C34" i="3" l="1"/>
  <c r="N11" i="3"/>
  <c r="M11" i="3" l="1"/>
  <c r="L11" i="3"/>
  <c r="K11" i="3"/>
  <c r="J11" i="3" l="1"/>
  <c r="I11" i="3"/>
  <c r="H11" i="3"/>
  <c r="G11" i="3"/>
  <c r="F11" i="3" l="1"/>
  <c r="G17" i="3" l="1"/>
  <c r="H17" i="3"/>
  <c r="I17" i="3"/>
  <c r="J17" i="3"/>
  <c r="K17" i="3"/>
  <c r="L17" i="3"/>
  <c r="M17" i="3"/>
  <c r="N17" i="3"/>
  <c r="O17" i="3"/>
  <c r="P17" i="3"/>
  <c r="P11" i="3" s="1"/>
  <c r="F17" i="3"/>
  <c r="G27" i="3"/>
  <c r="H27" i="3"/>
  <c r="I27" i="3"/>
  <c r="J27" i="3"/>
  <c r="K27" i="3"/>
  <c r="L27" i="3"/>
  <c r="M27" i="3"/>
  <c r="N27" i="3"/>
  <c r="O27" i="3"/>
  <c r="P27" i="3"/>
  <c r="B78" i="3" l="1"/>
  <c r="B84" i="3" l="1"/>
  <c r="B81" i="3"/>
  <c r="B71" i="3"/>
  <c r="B68" i="3"/>
  <c r="B63" i="3"/>
  <c r="B45" i="3"/>
  <c r="B11" i="3"/>
  <c r="B86" i="3" l="1"/>
  <c r="E27" i="3"/>
  <c r="F27" i="3"/>
  <c r="D27" i="3"/>
  <c r="P86" i="3" l="1"/>
  <c r="O86" i="3" s="1"/>
  <c r="N86" i="3" s="1"/>
  <c r="M86" i="3" s="1"/>
  <c r="L86" i="3" s="1"/>
  <c r="K86" i="3" s="1"/>
  <c r="J86" i="3" s="1"/>
  <c r="I86" i="3" s="1"/>
  <c r="H86" i="3" s="1"/>
  <c r="G86" i="3" s="1"/>
  <c r="F86" i="3" s="1"/>
  <c r="E86" i="3" s="1"/>
  <c r="D86" i="3" s="1"/>
  <c r="P84" i="3" l="1"/>
  <c r="O84" i="3" s="1"/>
  <c r="N84" i="3" s="1"/>
  <c r="M84" i="3" s="1"/>
  <c r="L84" i="3" s="1"/>
  <c r="K84" i="3" s="1"/>
  <c r="J84" i="3" s="1"/>
  <c r="I84" i="3" s="1"/>
  <c r="H84" i="3" s="1"/>
  <c r="G84" i="3" s="1"/>
  <c r="F84" i="3" s="1"/>
  <c r="E84" i="3" s="1"/>
  <c r="D84" i="3" s="1"/>
  <c r="P81" i="3"/>
  <c r="O81" i="3" s="1"/>
  <c r="N81" i="3" s="1"/>
  <c r="M81" i="3" s="1"/>
  <c r="L81" i="3" s="1"/>
  <c r="K81" i="3" s="1"/>
  <c r="J81" i="3" s="1"/>
  <c r="I81" i="3" s="1"/>
  <c r="H81" i="3" s="1"/>
  <c r="G81" i="3" s="1"/>
  <c r="F81" i="3" s="1"/>
  <c r="E81" i="3" s="1"/>
  <c r="D81" i="3" s="1"/>
  <c r="P78" i="3"/>
  <c r="O78" i="3" s="1"/>
  <c r="N78" i="3" s="1"/>
  <c r="M78" i="3" s="1"/>
  <c r="L78" i="3" s="1"/>
  <c r="K78" i="3" s="1"/>
  <c r="J78" i="3" s="1"/>
  <c r="I78" i="3" s="1"/>
  <c r="H78" i="3" s="1"/>
  <c r="G78" i="3" s="1"/>
  <c r="F78" i="3" s="1"/>
  <c r="E78" i="3" s="1"/>
  <c r="D78" i="3" s="1"/>
  <c r="D85" i="3" l="1"/>
  <c r="D83" i="3"/>
  <c r="D82" i="3"/>
  <c r="D80" i="3"/>
  <c r="D79" i="3"/>
  <c r="D74" i="3"/>
  <c r="D73" i="3"/>
  <c r="D72" i="3"/>
  <c r="D70" i="3"/>
  <c r="D69" i="3"/>
  <c r="D67" i="3"/>
  <c r="D66" i="3"/>
  <c r="D65" i="3"/>
  <c r="D64" i="3"/>
  <c r="D62" i="3"/>
  <c r="D61" i="3"/>
  <c r="D60" i="3"/>
  <c r="D59" i="3"/>
  <c r="D58" i="3"/>
  <c r="D57" i="3"/>
  <c r="D56" i="3"/>
  <c r="D55" i="3"/>
  <c r="D52" i="3"/>
  <c r="D51" i="3"/>
  <c r="D50" i="3"/>
  <c r="D49" i="3"/>
  <c r="D48" i="3"/>
  <c r="D47" i="3"/>
  <c r="D46" i="3"/>
  <c r="D44" i="3"/>
  <c r="D43" i="3"/>
  <c r="D42" i="3"/>
  <c r="D41" i="3"/>
  <c r="D40" i="3"/>
  <c r="D39" i="3"/>
  <c r="D38" i="3"/>
  <c r="B17" i="3" l="1"/>
  <c r="B75" i="3" s="1"/>
  <c r="B88" i="3" s="1"/>
  <c r="D17" i="3"/>
  <c r="D11" i="3"/>
  <c r="P71" i="3" l="1"/>
  <c r="O71" i="3"/>
  <c r="N71" i="3"/>
  <c r="M71" i="3"/>
  <c r="P68" i="3"/>
  <c r="O68" i="3"/>
  <c r="N68" i="3"/>
  <c r="M68" i="3"/>
  <c r="P63" i="3"/>
  <c r="O63" i="3"/>
  <c r="N63" i="3"/>
  <c r="M63" i="3"/>
  <c r="P53" i="3"/>
  <c r="O53" i="3"/>
  <c r="N53" i="3"/>
  <c r="M53" i="3"/>
  <c r="L53" i="3"/>
  <c r="P45" i="3"/>
  <c r="O45" i="3"/>
  <c r="N45" i="3"/>
  <c r="M45" i="3"/>
  <c r="L45" i="3"/>
  <c r="P37" i="3"/>
  <c r="O37" i="3"/>
  <c r="N37" i="3"/>
  <c r="M37" i="3"/>
  <c r="L37" i="3"/>
  <c r="L71" i="3"/>
  <c r="K71" i="3"/>
  <c r="J71" i="3"/>
  <c r="I71" i="3"/>
  <c r="H71" i="3"/>
  <c r="G71" i="3"/>
  <c r="F71" i="3"/>
  <c r="L68" i="3"/>
  <c r="K68" i="3"/>
  <c r="J68" i="3"/>
  <c r="I68" i="3"/>
  <c r="H68" i="3"/>
  <c r="G68" i="3"/>
  <c r="F68" i="3"/>
  <c r="L63" i="3"/>
  <c r="K63" i="3"/>
  <c r="J63" i="3"/>
  <c r="I63" i="3"/>
  <c r="H63" i="3"/>
  <c r="G63" i="3"/>
  <c r="F63" i="3"/>
  <c r="K53" i="3"/>
  <c r="J53" i="3"/>
  <c r="I53" i="3"/>
  <c r="H53" i="3"/>
  <c r="G53" i="3"/>
  <c r="F53" i="3"/>
  <c r="K45" i="3"/>
  <c r="J45" i="3"/>
  <c r="I45" i="3"/>
  <c r="H45" i="3"/>
  <c r="G45" i="3"/>
  <c r="F45" i="3"/>
  <c r="K37" i="3"/>
  <c r="J37" i="3"/>
  <c r="G37" i="3"/>
  <c r="G75" i="3" s="1"/>
  <c r="F37" i="3"/>
  <c r="E71" i="3"/>
  <c r="E68" i="3"/>
  <c r="E63" i="3"/>
  <c r="E53" i="3"/>
  <c r="E45" i="3"/>
  <c r="E37" i="3"/>
  <c r="E17" i="3"/>
  <c r="P75" i="3" l="1"/>
  <c r="P88" i="3" s="1"/>
  <c r="D37" i="3"/>
  <c r="O75" i="3"/>
  <c r="O88" i="3" s="1"/>
  <c r="D68" i="3"/>
  <c r="H75" i="3"/>
  <c r="H88" i="3" s="1"/>
  <c r="I75" i="3"/>
  <c r="I88" i="3" s="1"/>
  <c r="D71" i="3"/>
  <c r="F75" i="3"/>
  <c r="F88" i="3" s="1"/>
  <c r="J75" i="3"/>
  <c r="J88" i="3" s="1"/>
  <c r="M75" i="3"/>
  <c r="M88" i="3" s="1"/>
  <c r="D45" i="3"/>
  <c r="L75" i="3"/>
  <c r="L88" i="3" s="1"/>
  <c r="D63" i="3"/>
  <c r="G88" i="3"/>
  <c r="K75" i="3"/>
  <c r="K88" i="3" s="1"/>
  <c r="N75" i="3"/>
  <c r="N88" i="3" s="1"/>
  <c r="E11" i="3"/>
  <c r="E75" i="3" s="1"/>
  <c r="E88" i="3" s="1"/>
  <c r="D75" i="3" l="1"/>
  <c r="D88" i="3" s="1"/>
  <c r="V10" i="3"/>
  <c r="W10" i="3" s="1"/>
  <c r="X10" i="3" s="1"/>
  <c r="Y10" i="3" s="1"/>
  <c r="Z10" i="3" s="1"/>
  <c r="AA10" i="3" s="1"/>
  <c r="AC10" i="3" s="1"/>
  <c r="AB9" i="3" l="1"/>
  <c r="AC9" i="3" s="1"/>
</calcChain>
</file>

<file path=xl/sharedStrings.xml><?xml version="1.0" encoding="utf-8"?>
<sst xmlns="http://schemas.openxmlformats.org/spreadsheetml/2006/main" count="124" uniqueCount="122">
  <si>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</si>
  <si>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</si>
  <si>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</si>
  <si>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</si>
  <si>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</si>
  <si>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</si>
  <si>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</si>
  <si>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</si>
  <si>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</si>
  <si>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</si>
  <si>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</si>
  <si>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</si>
  <si>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</si>
  <si>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</si>
  <si>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</si>
  <si>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</si>
  <si>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</si>
  <si>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</si>
  <si>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</si>
  <si>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</si>
  <si>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</si>
  <si>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</si>
  <si>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</si>
  <si>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</si>
  <si>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</si>
  <si>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</si>
  <si>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</si>
  <si>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</si>
  <si>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</si>
  <si>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</si>
  <si>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</si>
  <si>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</si>
  <si>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</si>
  <si>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</si>
  <si>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</si>
  <si>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</si>
  <si>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</si>
  <si>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</si>
  <si>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</si>
  <si>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</si>
  <si>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</si>
  <si>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</si>
  <si>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</si>
  <si>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</si>
  <si>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</si>
  <si>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</si>
  <si>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</si>
  <si>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</si>
  <si>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</si>
  <si>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</si>
  <si>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</si>
  <si>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</si>
  <si>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</si>
  <si>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</si>
  <si>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</si>
  <si>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</si>
  <si>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</si>
  <si>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</si>
  <si>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</si>
  <si>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</si>
  <si>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</si>
  <si>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</si>
  <si>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</si>
  <si>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</si>
  <si>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</si>
  <si>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</si>
  <si>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</si>
  <si>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</si>
  <si>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</si>
  <si>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</si>
  <si>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</si>
  <si>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</si>
  <si>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</si>
  <si>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</si>
  <si>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</si>
  <si>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</si>
  <si>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</si>
  <si>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</si>
  <si>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</si>
  <si>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</si>
  <si>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</si>
  <si>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</si>
  <si>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</si>
  <si>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</si>
  <si>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</si>
  <si>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</si>
  <si>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</si>
  <si>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</si>
  <si>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</si>
  <si>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</si>
  <si>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</si>
  <si>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 xml:space="preserve">3. Se presenta la clasificación objetal del gasto al nivel de cuenta.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</si>
  <si>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</si>
  <si>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</si>
  <si>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</si>
  <si>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</si>
  <si>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</si>
  <si>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Presidencia de la República</t>
  </si>
  <si>
    <t>Consejo Nacional de Drogas</t>
  </si>
  <si>
    <t>Realizado por:</t>
  </si>
  <si>
    <t>LICDA. LOIDA I. ARIAS RODRIGUEZ</t>
  </si>
  <si>
    <t>Enc. División de Contabilidad</t>
  </si>
  <si>
    <t>Director Administrativo y Financiero</t>
  </si>
  <si>
    <t>Aprobado por:</t>
  </si>
  <si>
    <t xml:space="preserve"> </t>
  </si>
  <si>
    <t>LIC. YNOCENCIO MARTINEZ SANTOS</t>
  </si>
  <si>
    <t xml:space="preserve"> INTEGRACION, PREVENCION Y SALUD</t>
  </si>
  <si>
    <t xml:space="preserve"> "Sumando Voluntades por el Bienestar Ciudadano"</t>
  </si>
  <si>
    <t>Presupuesto Aprobado</t>
  </si>
  <si>
    <t>Presupuesto Modificado</t>
  </si>
  <si>
    <t>Gasto devengado</t>
  </si>
  <si>
    <t xml:space="preserve">  </t>
  </si>
  <si>
    <t>Año 2024</t>
  </si>
  <si>
    <r>
      <rPr>
        <b/>
        <sz val="11"/>
        <color theme="1"/>
        <rFont val="Calibri"/>
        <family val="2"/>
        <scheme val="minor"/>
      </rPr>
      <t>Presupuesto aprobado</t>
    </r>
    <r>
      <rPr>
        <sz val="11"/>
        <color theme="1"/>
        <rFont val="Calibri"/>
        <family val="2"/>
        <scheme val="minor"/>
      </rPr>
      <t>: Se refiere al presupuesto aprobado en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</si>
  <si>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</t>
    </r>
    <r>
      <rPr>
        <sz val="11"/>
        <color theme="1"/>
        <rFont val="Calibri"/>
        <family val="2"/>
        <scheme val="minor"/>
      </rPr>
      <t>: Se refiere al presupuesto aprobado en caso de que el Congreso Nacional apruebe un presupuesto complementario.</t>
    </r>
  </si>
  <si>
    <r>
      <rPr>
        <b/>
        <sz val="11"/>
        <color theme="1"/>
        <rFont val="Calibri"/>
        <family val="2"/>
        <scheme val="minor"/>
      </rPr>
      <t>Total devengado</t>
    </r>
    <r>
      <rPr>
        <sz val="11"/>
        <color theme="1"/>
        <rFont val="Calibri"/>
        <family val="2"/>
        <scheme val="minor"/>
      </rPr>
      <t>: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</si>
  <si>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LIC. JAIME MARTE MARTINEZ</t>
  </si>
  <si>
    <t>Mayor General (SP), P.N.</t>
  </si>
  <si>
    <t>Presidente del Consejo Nacional de Drogas</t>
  </si>
  <si>
    <t>Fuente: Reportes SIGEF al 30 Abril 2024</t>
  </si>
  <si>
    <t>Fecha de registro: hasta el 06 de Mayo 2024</t>
  </si>
  <si>
    <t>Fecha de imputación: hasta el 30 de Abril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</si>
</sst>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000000"/>
    <numFmt numFmtId="166" formatCode="#,##0.00;[Red]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Edwardian Script ITC"/>
      <family val="4"/>
    </font>
    <font>
      <sz val="10"/>
      <name val="Times New Roman"/>
      <family val="1"/>
    </font>
    <font>
      <b/>
      <sz val="10"/>
      <name val="Times New Roman"/>
      <family val="1"/>
    </font>
    <font>
      <sz val="8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1"/>
      <name val="Times New Roman"/>
      <family val="1"/>
    </font>
    <font>
      <b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52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 indent="2"/>
    </xf>
    <xf numFmtId="0" fontId="3" fillId="0" borderId="0" xfId="0" applyFont="1"/>
    <xf numFmtId="0" fontId="1" fillId="2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1" fillId="0" borderId="0" xfId="1" applyFont="1" applyAlignment="1">
      <alignment vertical="center" wrapText="1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3" fontId="0" fillId="0" borderId="0" xfId="1" applyFont="1" applyAlignment="1">
      <alignment vertical="center" wrapText="1"/>
    </xf>
    <xf numFmtId="2" fontId="0" fillId="0" borderId="0" xfId="1" applyNumberFormat="1" applyFont="1" applyAlignment="1">
      <alignment vertical="center" wrapText="1"/>
    </xf>
    <xf numFmtId="2" fontId="1" fillId="0" borderId="0" xfId="1" applyNumberFormat="1" applyFont="1" applyAlignment="1">
      <alignment vertical="center" wrapText="1"/>
    </xf>
    <xf numFmtId="0" fontId="6" fillId="0" borderId="0" xfId="0" applyFont="1"/>
    <xf numFmtId="0" fontId="7" fillId="0" borderId="0" xfId="0" applyFont="1"/>
    <xf numFmtId="2" fontId="0" fillId="0" borderId="0" xfId="1" applyNumberFormat="1" applyFont="1" applyAlignment="1">
      <alignment horizontal="right" vertical="center" wrapText="1"/>
    </xf>
    <xf numFmtId="43" fontId="1" fillId="2" borderId="2" xfId="1" applyFont="1" applyFill="1" applyBorder="1" applyAlignment="1">
      <alignment horizontal="right" vertical="center" wrapText="1"/>
    </xf>
    <xf numFmtId="43" fontId="1" fillId="3" borderId="2" xfId="1" applyFont="1" applyFill="1" applyBorder="1" applyAlignment="1">
      <alignment horizontal="right" vertical="center" wrapText="1"/>
    </xf>
    <xf numFmtId="165" fontId="8" fillId="0" borderId="0" xfId="0" applyNumberFormat="1" applyFont="1"/>
    <xf numFmtId="43" fontId="0" fillId="4" borderId="0" xfId="1" applyFont="1" applyFill="1" applyAlignment="1">
      <alignment vertical="center" wrapText="1"/>
    </xf>
    <xf numFmtId="166" fontId="0" fillId="0" borderId="0" xfId="1" applyNumberFormat="1" applyFont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3" fontId="0" fillId="4" borderId="0" xfId="1" applyFont="1" applyFill="1" applyAlignment="1">
      <alignment horizontal="right" vertical="center" wrapText="1"/>
    </xf>
    <xf numFmtId="2" fontId="0" fillId="4" borderId="0" xfId="1" applyNumberFormat="1" applyFont="1" applyFill="1" applyAlignment="1">
      <alignment horizontal="right" vertical="center" wrapText="1"/>
    </xf>
    <xf numFmtId="43" fontId="1" fillId="0" borderId="0" xfId="0" applyNumberFormat="1" applyFont="1" applyAlignment="1">
      <alignment horizontal="left" vertical="center" wrapText="1"/>
    </xf>
    <xf numFmtId="2" fontId="0" fillId="4" borderId="0" xfId="1" applyNumberFormat="1" applyFont="1" applyFill="1" applyAlignment="1">
      <alignment vertical="center" wrapText="1"/>
    </xf>
    <xf numFmtId="2" fontId="1" fillId="0" borderId="0" xfId="0" applyNumberFormat="1" applyFont="1" applyAlignment="1">
      <alignment horizontal="right" vertical="center" wrapText="1"/>
    </xf>
    <xf numFmtId="43" fontId="1" fillId="2" borderId="2" xfId="0" applyNumberFormat="1" applyFont="1" applyFill="1" applyBorder="1" applyAlignment="1">
      <alignment horizontal="left" vertical="center" wrapText="1"/>
    </xf>
    <xf numFmtId="2" fontId="1" fillId="2" borderId="0" xfId="0" applyNumberFormat="1" applyFont="1" applyFill="1" applyAlignment="1">
      <alignment horizontal="right" vertical="center" wrapText="1"/>
    </xf>
    <xf numFmtId="43" fontId="2" fillId="3" borderId="2" xfId="0" applyNumberFormat="1" applyFont="1" applyFill="1" applyBorder="1" applyAlignment="1">
      <alignment horizontal="left" vertical="center" wrapText="1"/>
    </xf>
    <xf numFmtId="4" fontId="1" fillId="0" borderId="0" xfId="1" applyNumberFormat="1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476249</xdr:colOff>
      <xdr:row>0</xdr:row>
      <xdr:rowOff>142875</xdr:rowOff>
    </xdr:from>
    <xdr:to>
      <xdr:col>15</xdr:col>
      <xdr:colOff>452907</xdr:colOff>
      <xdr:row>3</xdr:row>
      <xdr:rowOff>225173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95CEBB-E5EB-4494-955D-B19421B07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10999" y="142875"/>
          <a:ext cx="900583" cy="872873"/>
        </a:xfrm>
        <a:prstGeom prst="rect">
          <a:avLst/>
        </a:prstGeom>
      </xdr:spPr>
    </xdr:pic>
    <xdr:clientData/>
  </xdr:twoCellAnchor>
  <xdr:twoCellAnchor editAs="oneCell">
    <xdr:from>
      <xdr:col>0</xdr:col>
      <xdr:colOff>657225</xdr:colOff>
      <xdr:row>0</xdr:row>
      <xdr:rowOff>57150</xdr:rowOff>
    </xdr:from>
    <xdr:to>
      <xdr:col>0</xdr:col>
      <xdr:colOff>2034540</xdr:colOff>
      <xdr:row>4</xdr:row>
      <xdr:rowOff>114300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183546A-5DCC-41BE-AE09-4E74E4F78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57150"/>
          <a:ext cx="1377315" cy="1085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13"/>
  <sheetViews>
    <sheetView showGridLines="0" tabSelected="1" zoomScaleNormal="100" workbookViewId="0">
      <selection activeCell="A6" sqref="A6:P6"/>
    </sheetView>
  </sheetViews>
  <sheetFormatPr baseColWidth="10" defaultColWidth="9.140625" defaultRowHeight="15" x14ac:dyDescent="0.25"/>
  <cols>
    <col min="1" max="1" width="36.5703125" customWidth="1"/>
    <col min="2" max="2" width="16.85546875" customWidth="1"/>
    <col min="3" max="3" width="8.42578125" customWidth="1"/>
    <col min="4" max="4" width="14.85546875" customWidth="1"/>
    <col min="5" max="5" width="17.5703125" customWidth="1"/>
    <col min="6" max="6" width="14.140625" bestFit="1" customWidth="1"/>
    <col min="7" max="7" width="15.85546875" customWidth="1"/>
    <col min="8" max="8" width="14.28515625" customWidth="1"/>
    <col min="9" max="9" width="13.85546875" customWidth="1"/>
    <col min="10" max="10" width="14.42578125" customWidth="1"/>
    <col min="11" max="11" width="13.7109375" customWidth="1"/>
    <col min="12" max="12" width="13.5703125" bestFit="1" customWidth="1"/>
    <col min="13" max="13" width="14.28515625" customWidth="1"/>
    <col min="14" max="14" width="14.42578125" customWidth="1"/>
    <col min="15" max="15" width="13.85546875" customWidth="1"/>
    <col min="16" max="16" width="14.85546875" customWidth="1"/>
    <col min="18" max="18" width="96.7109375" bestFit="1" customWidth="1"/>
    <col min="20" max="27" width="6" bestFit="1" customWidth="1"/>
    <col min="28" max="29" width="7" bestFit="1" customWidth="1"/>
  </cols>
  <sheetData>
    <row r="1" spans="1:29" ht="24.75" x14ac:dyDescent="0.3">
      <c r="A1" s="46" t="s">
        <v>97</v>
      </c>
      <c r="B1" s="46"/>
      <c r="C1" s="46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R1" s="7"/>
    </row>
    <row r="2" spans="1:29" ht="18.75" x14ac:dyDescent="0.25">
      <c r="A2" s="47" t="s">
        <v>98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R2" s="12"/>
    </row>
    <row r="3" spans="1:29" ht="18.75" customHeight="1" x14ac:dyDescent="0.25">
      <c r="A3" s="50" t="s">
        <v>106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R3" s="12"/>
    </row>
    <row r="4" spans="1:29" ht="18.75" customHeight="1" x14ac:dyDescent="0.25">
      <c r="A4" s="51" t="s">
        <v>107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R4" s="12"/>
    </row>
    <row r="5" spans="1:29" ht="15.75" x14ac:dyDescent="0.25">
      <c r="A5" s="48" t="s">
        <v>112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R5" s="12" t="s">
        <v>92</v>
      </c>
    </row>
    <row r="6" spans="1:29" ht="18.75" x14ac:dyDescent="0.25">
      <c r="A6" s="47" t="s">
        <v>95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R6" s="12" t="s">
        <v>91</v>
      </c>
    </row>
    <row r="7" spans="1:29" x14ac:dyDescent="0.25">
      <c r="A7" s="49" t="s">
        <v>36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R7" s="12" t="s">
        <v>93</v>
      </c>
    </row>
    <row r="8" spans="1:29" x14ac:dyDescent="0.25">
      <c r="E8" s="43" t="s">
        <v>110</v>
      </c>
      <c r="F8" s="44"/>
      <c r="G8" s="44"/>
      <c r="H8" s="44"/>
      <c r="I8" s="44"/>
      <c r="J8" s="44"/>
      <c r="K8" s="44"/>
      <c r="L8" s="44"/>
      <c r="M8" s="44"/>
      <c r="N8" s="44"/>
      <c r="O8" s="44"/>
      <c r="P8" s="45"/>
      <c r="R8" s="12" t="s">
        <v>94</v>
      </c>
    </row>
    <row r="9" spans="1:29" ht="63" x14ac:dyDescent="0.25">
      <c r="A9" s="10" t="s">
        <v>0</v>
      </c>
      <c r="B9" s="11" t="s">
        <v>108</v>
      </c>
      <c r="C9" s="11" t="s">
        <v>109</v>
      </c>
      <c r="D9" s="11" t="s">
        <v>96</v>
      </c>
      <c r="E9" s="11" t="s">
        <v>79</v>
      </c>
      <c r="F9" s="11" t="s">
        <v>80</v>
      </c>
      <c r="G9" s="11" t="s">
        <v>81</v>
      </c>
      <c r="H9" s="11" t="s">
        <v>82</v>
      </c>
      <c r="I9" s="11" t="s">
        <v>83</v>
      </c>
      <c r="J9" s="11" t="s">
        <v>84</v>
      </c>
      <c r="K9" s="11" t="s">
        <v>85</v>
      </c>
      <c r="L9" s="11" t="s">
        <v>86</v>
      </c>
      <c r="M9" s="11" t="s">
        <v>87</v>
      </c>
      <c r="N9" s="11" t="s">
        <v>88</v>
      </c>
      <c r="O9" s="11" t="s">
        <v>89</v>
      </c>
      <c r="P9" s="11" t="s">
        <v>90</v>
      </c>
      <c r="AB9" s="17">
        <f>SUM(T10:AB10)</f>
        <v>11.029108875781253</v>
      </c>
      <c r="AC9" s="17">
        <f>+AB9+AC10</f>
        <v>13.989108875781252</v>
      </c>
    </row>
    <row r="10" spans="1:29" x14ac:dyDescent="0.25">
      <c r="A10" s="1" t="s">
        <v>1</v>
      </c>
      <c r="B10" s="1"/>
      <c r="C10" s="1"/>
      <c r="D10" s="13"/>
      <c r="E10" s="13"/>
      <c r="F10" s="13"/>
      <c r="G10" s="13"/>
      <c r="H10" s="26"/>
      <c r="I10" s="13"/>
      <c r="J10" s="13"/>
      <c r="K10" s="13"/>
      <c r="L10" s="13"/>
      <c r="M10" s="13"/>
      <c r="N10" s="13"/>
      <c r="O10" s="13"/>
      <c r="P10" s="13"/>
      <c r="T10" s="15">
        <v>1</v>
      </c>
      <c r="U10" s="15">
        <v>1.05</v>
      </c>
      <c r="V10" s="15">
        <f>+U10*1.05</f>
        <v>1.1025</v>
      </c>
      <c r="W10" s="15">
        <f t="shared" ref="W10:AA10" si="0">+V10*1.05</f>
        <v>1.1576250000000001</v>
      </c>
      <c r="X10" s="15">
        <f t="shared" si="0"/>
        <v>1.2155062500000002</v>
      </c>
      <c r="Y10" s="15">
        <f t="shared" si="0"/>
        <v>1.2762815625000004</v>
      </c>
      <c r="Z10" s="15">
        <f t="shared" si="0"/>
        <v>1.3400956406250004</v>
      </c>
      <c r="AA10" s="15">
        <f t="shared" si="0"/>
        <v>1.4071004226562505</v>
      </c>
      <c r="AB10" s="15">
        <v>1.48</v>
      </c>
      <c r="AC10" s="15">
        <f>+AB10*2</f>
        <v>2.96</v>
      </c>
    </row>
    <row r="11" spans="1:29" ht="30" x14ac:dyDescent="0.25">
      <c r="A11" s="3" t="s">
        <v>2</v>
      </c>
      <c r="B11" s="32">
        <f>+B12+B13+B14+B15+B16</f>
        <v>184591602</v>
      </c>
      <c r="C11" s="3"/>
      <c r="D11" s="14">
        <f>SUM(D12:D16)</f>
        <v>49977028.579999998</v>
      </c>
      <c r="E11" s="14">
        <f t="shared" ref="E11" si="1">SUM(E12:E16)</f>
        <v>12372665.09</v>
      </c>
      <c r="F11" s="14">
        <f t="shared" ref="F11:K11" si="2">+F12+F13+F16</f>
        <v>12361823.619999999</v>
      </c>
      <c r="G11" s="14">
        <f t="shared" si="2"/>
        <v>12842983.9</v>
      </c>
      <c r="H11" s="14">
        <f t="shared" si="2"/>
        <v>12399555.969999999</v>
      </c>
      <c r="I11" s="14">
        <f t="shared" si="2"/>
        <v>0</v>
      </c>
      <c r="J11" s="14">
        <f t="shared" si="2"/>
        <v>0</v>
      </c>
      <c r="K11" s="14">
        <f t="shared" si="2"/>
        <v>0</v>
      </c>
      <c r="L11" s="14">
        <f>+L12+L13+L16</f>
        <v>0</v>
      </c>
      <c r="M11" s="14">
        <f>+M12+M13+M16</f>
        <v>0</v>
      </c>
      <c r="N11" s="14">
        <f>+N12+N13+N16</f>
        <v>0</v>
      </c>
      <c r="O11" s="14">
        <f>+O12+O13+O16</f>
        <v>0</v>
      </c>
      <c r="P11" s="20">
        <f t="shared" ref="P11" si="3">SUM(P12:P20)</f>
        <v>0</v>
      </c>
      <c r="T11" s="16"/>
    </row>
    <row r="12" spans="1:29" x14ac:dyDescent="0.25">
      <c r="A12" s="6" t="s">
        <v>3</v>
      </c>
      <c r="B12" s="30">
        <v>124697212</v>
      </c>
      <c r="C12" s="31">
        <v>0</v>
      </c>
      <c r="D12" s="30">
        <v>37177954.420000002</v>
      </c>
      <c r="E12" s="30">
        <v>9172041.9499999993</v>
      </c>
      <c r="F12" s="30">
        <v>9145208.6199999992</v>
      </c>
      <c r="G12" s="30">
        <v>9650066.9000000004</v>
      </c>
      <c r="H12" s="30">
        <v>9210636.9499999993</v>
      </c>
      <c r="I12" s="31">
        <v>0</v>
      </c>
      <c r="J12" s="31">
        <v>0</v>
      </c>
      <c r="K12" s="31">
        <v>0</v>
      </c>
      <c r="L12" s="31">
        <v>0</v>
      </c>
      <c r="M12" s="31">
        <v>0</v>
      </c>
      <c r="N12" s="31">
        <v>0</v>
      </c>
      <c r="O12" s="31">
        <v>0</v>
      </c>
      <c r="P12" s="19">
        <v>0</v>
      </c>
    </row>
    <row r="13" spans="1:29" x14ac:dyDescent="0.25">
      <c r="A13" s="6" t="s">
        <v>4</v>
      </c>
      <c r="B13" s="30">
        <v>42809602</v>
      </c>
      <c r="C13" s="31">
        <v>0</v>
      </c>
      <c r="D13" s="30">
        <v>7254526.3200000003</v>
      </c>
      <c r="E13" s="30">
        <v>1809005.33</v>
      </c>
      <c r="F13" s="30">
        <v>1828640.33</v>
      </c>
      <c r="G13" s="31">
        <v>1825940.33</v>
      </c>
      <c r="H13" s="30">
        <v>1790940.33</v>
      </c>
      <c r="I13" s="31">
        <v>0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19">
        <v>0</v>
      </c>
    </row>
    <row r="14" spans="1:29" ht="30" x14ac:dyDescent="0.25">
      <c r="A14" s="6" t="s">
        <v>37</v>
      </c>
      <c r="B14" s="31">
        <v>0</v>
      </c>
      <c r="C14" s="31">
        <v>0</v>
      </c>
      <c r="D14" s="31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29" ht="30" x14ac:dyDescent="0.25">
      <c r="A15" s="6" t="s">
        <v>5</v>
      </c>
      <c r="B15" s="31">
        <v>0</v>
      </c>
      <c r="C15" s="31">
        <v>0</v>
      </c>
      <c r="D15" s="31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29" ht="30" x14ac:dyDescent="0.25">
      <c r="A16" s="6" t="s">
        <v>6</v>
      </c>
      <c r="B16" s="30">
        <v>17084788</v>
      </c>
      <c r="C16" s="31">
        <v>0</v>
      </c>
      <c r="D16" s="30">
        <v>5544547.8399999999</v>
      </c>
      <c r="E16" s="30">
        <v>1391617.81</v>
      </c>
      <c r="F16" s="30">
        <v>1387974.67</v>
      </c>
      <c r="G16" s="30">
        <v>1366976.67</v>
      </c>
      <c r="H16" s="30">
        <v>1397978.69</v>
      </c>
      <c r="I16" s="31"/>
      <c r="J16" s="31">
        <v>0</v>
      </c>
      <c r="K16" s="31">
        <v>0</v>
      </c>
      <c r="L16" s="31">
        <v>0</v>
      </c>
      <c r="M16" s="31">
        <v>0</v>
      </c>
      <c r="N16" s="31">
        <v>0</v>
      </c>
      <c r="O16" s="31">
        <v>0</v>
      </c>
      <c r="P16" s="19">
        <v>0</v>
      </c>
    </row>
    <row r="17" spans="1:17" x14ac:dyDescent="0.25">
      <c r="A17" s="3" t="s">
        <v>7</v>
      </c>
      <c r="B17" s="32">
        <f>+B18+B19+B20+B21+B23+B22+B24+B25+B26</f>
        <v>22701981</v>
      </c>
      <c r="C17" s="3"/>
      <c r="D17" s="14">
        <f>SUM(D18:D26)</f>
        <v>6975078.4299999997</v>
      </c>
      <c r="E17" s="14">
        <f>SUM(E18:E26)</f>
        <v>516544.88</v>
      </c>
      <c r="F17" s="14">
        <f>SUM(F18:F26)</f>
        <v>2520717.13</v>
      </c>
      <c r="G17" s="14">
        <f t="shared" ref="G17:P17" si="4">SUM(G18:G26)</f>
        <v>2033327.66</v>
      </c>
      <c r="H17" s="14">
        <f t="shared" si="4"/>
        <v>1899534.96</v>
      </c>
      <c r="I17" s="14">
        <f t="shared" si="4"/>
        <v>0</v>
      </c>
      <c r="J17" s="14">
        <f t="shared" si="4"/>
        <v>0</v>
      </c>
      <c r="K17" s="14">
        <f t="shared" si="4"/>
        <v>0</v>
      </c>
      <c r="L17" s="14">
        <f t="shared" si="4"/>
        <v>0</v>
      </c>
      <c r="M17" s="14">
        <f t="shared" si="4"/>
        <v>0</v>
      </c>
      <c r="N17" s="20">
        <f t="shared" si="4"/>
        <v>0</v>
      </c>
      <c r="O17" s="14">
        <f t="shared" si="4"/>
        <v>0</v>
      </c>
      <c r="P17" s="20">
        <f t="shared" si="4"/>
        <v>0</v>
      </c>
    </row>
    <row r="18" spans="1:17" x14ac:dyDescent="0.25">
      <c r="A18" s="6" t="s">
        <v>8</v>
      </c>
      <c r="B18" s="30">
        <v>17390800</v>
      </c>
      <c r="C18" s="31">
        <v>0</v>
      </c>
      <c r="D18" s="30">
        <v>4505624.8899999997</v>
      </c>
      <c r="E18" s="30">
        <v>516544.88</v>
      </c>
      <c r="F18" s="30">
        <v>2047432.66</v>
      </c>
      <c r="G18" s="30">
        <v>496443.03</v>
      </c>
      <c r="H18" s="30">
        <v>1440250.72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19">
        <v>0</v>
      </c>
    </row>
    <row r="19" spans="1:17" ht="30" x14ac:dyDescent="0.25">
      <c r="A19" s="6" t="s">
        <v>9</v>
      </c>
      <c r="B19" s="30">
        <v>279431</v>
      </c>
      <c r="C19" s="31">
        <v>0</v>
      </c>
      <c r="D19" s="30">
        <v>48262</v>
      </c>
      <c r="E19" s="19">
        <v>0</v>
      </c>
      <c r="F19" s="19">
        <v>0</v>
      </c>
      <c r="G19" s="19">
        <v>0</v>
      </c>
      <c r="H19" s="18">
        <v>48262</v>
      </c>
      <c r="I19" s="19">
        <v>0</v>
      </c>
      <c r="J19" s="19">
        <v>0</v>
      </c>
      <c r="K19" s="19">
        <v>0</v>
      </c>
      <c r="L19" s="28"/>
      <c r="M19" s="19">
        <v>0</v>
      </c>
      <c r="N19" s="19">
        <v>0</v>
      </c>
      <c r="O19" s="19">
        <v>0</v>
      </c>
      <c r="P19" s="19">
        <v>0</v>
      </c>
    </row>
    <row r="20" spans="1:17" x14ac:dyDescent="0.25">
      <c r="A20" s="6" t="s">
        <v>10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28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7" ht="18" customHeight="1" x14ac:dyDescent="0.25">
      <c r="A21" s="6" t="s">
        <v>11</v>
      </c>
      <c r="B21" s="18">
        <v>51180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28">
        <v>0</v>
      </c>
      <c r="M21" s="19">
        <v>0</v>
      </c>
      <c r="N21" s="19">
        <v>0</v>
      </c>
      <c r="O21" s="19">
        <v>0</v>
      </c>
      <c r="P21" s="18"/>
    </row>
    <row r="22" spans="1:17" x14ac:dyDescent="0.25">
      <c r="A22" s="6" t="s">
        <v>12</v>
      </c>
      <c r="B22" s="18">
        <v>910000</v>
      </c>
      <c r="C22" s="19">
        <v>0</v>
      </c>
      <c r="D22" s="18">
        <v>232000</v>
      </c>
      <c r="E22" s="19">
        <v>0</v>
      </c>
      <c r="F22" s="18">
        <v>30000</v>
      </c>
      <c r="G22" s="18">
        <v>120000</v>
      </c>
      <c r="H22" s="18">
        <v>82000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7" x14ac:dyDescent="0.25">
      <c r="A23" s="6" t="s">
        <v>13</v>
      </c>
      <c r="B23" s="18">
        <v>1963812</v>
      </c>
      <c r="C23" s="19">
        <v>0</v>
      </c>
      <c r="D23" s="18">
        <v>1963811.54</v>
      </c>
      <c r="E23" s="19">
        <v>0</v>
      </c>
      <c r="F23" s="18">
        <v>443284.47</v>
      </c>
      <c r="G23" s="19">
        <v>1298884.6299999999</v>
      </c>
      <c r="H23" s="18">
        <v>221642.23999999999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7" ht="60" x14ac:dyDescent="0.25">
      <c r="A24" s="6" t="s">
        <v>14</v>
      </c>
      <c r="B24" s="18">
        <v>1656100</v>
      </c>
      <c r="C24" s="19">
        <v>0</v>
      </c>
      <c r="D24" s="19">
        <v>107380</v>
      </c>
      <c r="E24" s="19">
        <v>0</v>
      </c>
      <c r="F24" s="19">
        <v>0</v>
      </c>
      <c r="G24" s="18">
        <v>0</v>
      </c>
      <c r="H24" s="18">
        <v>107380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7" ht="45" x14ac:dyDescent="0.25">
      <c r="A25" s="6" t="s">
        <v>15</v>
      </c>
      <c r="B25" s="18">
        <v>231778</v>
      </c>
      <c r="C25" s="19">
        <v>0</v>
      </c>
      <c r="D25" s="18">
        <v>118000</v>
      </c>
      <c r="E25" s="19">
        <v>0</v>
      </c>
      <c r="F25" s="19">
        <v>0</v>
      </c>
      <c r="G25" s="18">
        <v>118000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7" ht="30" x14ac:dyDescent="0.25">
      <c r="A26" s="6" t="s">
        <v>38</v>
      </c>
      <c r="B26" s="18">
        <v>218880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23">
        <v>0</v>
      </c>
      <c r="O26" s="23">
        <v>0</v>
      </c>
      <c r="P26" s="23">
        <v>0</v>
      </c>
    </row>
    <row r="27" spans="1:17" x14ac:dyDescent="0.25">
      <c r="A27" s="3" t="s">
        <v>16</v>
      </c>
      <c r="B27" s="14">
        <f>+B28+B30+B34+B36+B29+B32+B33</f>
        <v>9476140</v>
      </c>
      <c r="C27" s="19">
        <v>0</v>
      </c>
      <c r="D27" s="38">
        <f>SUM(D28:D36)</f>
        <v>3039188.38</v>
      </c>
      <c r="E27" s="38">
        <f>SUM(E28:E36)</f>
        <v>0</v>
      </c>
      <c r="F27" s="38">
        <f t="shared" ref="F27:P27" si="5">SUM(F28:F36)</f>
        <v>0</v>
      </c>
      <c r="G27" s="38">
        <f t="shared" si="5"/>
        <v>1250000</v>
      </c>
      <c r="H27" s="38">
        <f t="shared" si="5"/>
        <v>1789188.38</v>
      </c>
      <c r="I27" s="38">
        <f t="shared" si="5"/>
        <v>0</v>
      </c>
      <c r="J27" s="38">
        <f t="shared" si="5"/>
        <v>0</v>
      </c>
      <c r="K27" s="38">
        <f t="shared" si="5"/>
        <v>0</v>
      </c>
      <c r="L27" s="38">
        <f t="shared" si="5"/>
        <v>0</v>
      </c>
      <c r="M27" s="38">
        <f t="shared" si="5"/>
        <v>0</v>
      </c>
      <c r="N27" s="38">
        <f t="shared" si="5"/>
        <v>0</v>
      </c>
      <c r="O27" s="38">
        <f t="shared" si="5"/>
        <v>0</v>
      </c>
      <c r="P27" s="38">
        <f t="shared" si="5"/>
        <v>0</v>
      </c>
    </row>
    <row r="28" spans="1:17" ht="30" x14ac:dyDescent="0.25">
      <c r="A28" s="6" t="s">
        <v>17</v>
      </c>
      <c r="B28" s="18">
        <v>365179</v>
      </c>
      <c r="C28" s="19">
        <v>0</v>
      </c>
      <c r="D28" s="18">
        <v>329284.25</v>
      </c>
      <c r="E28" s="19">
        <v>0</v>
      </c>
      <c r="F28" s="19">
        <v>0</v>
      </c>
      <c r="G28" s="19">
        <v>0</v>
      </c>
      <c r="H28" s="18">
        <v>329284.25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23">
        <v>0</v>
      </c>
      <c r="P28" s="23">
        <v>0</v>
      </c>
      <c r="Q28" s="19"/>
    </row>
    <row r="29" spans="1:17" x14ac:dyDescent="0.25">
      <c r="A29" s="6" t="s">
        <v>18</v>
      </c>
      <c r="B29" s="18">
        <v>314000</v>
      </c>
      <c r="C29" s="19">
        <v>0</v>
      </c>
      <c r="D29" s="18">
        <v>140361</v>
      </c>
      <c r="E29" s="19">
        <v>0</v>
      </c>
      <c r="F29" s="19">
        <v>0</v>
      </c>
      <c r="G29" s="19">
        <v>0</v>
      </c>
      <c r="H29" s="18">
        <v>140361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/>
    </row>
    <row r="30" spans="1:17" ht="30" x14ac:dyDescent="0.25">
      <c r="A30" s="6" t="s">
        <v>19</v>
      </c>
      <c r="B30" s="18">
        <v>651000</v>
      </c>
      <c r="C30" s="19">
        <f t="shared" ref="C30:D30" si="6">SUM(D30:O30)</f>
        <v>421826.66</v>
      </c>
      <c r="D30" s="18">
        <f t="shared" si="6"/>
        <v>210913.33</v>
      </c>
      <c r="E30" s="19">
        <v>0</v>
      </c>
      <c r="F30" s="19">
        <v>0</v>
      </c>
      <c r="G30" s="19">
        <v>0</v>
      </c>
      <c r="H30" s="18">
        <v>210913.33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/>
    </row>
    <row r="31" spans="1:17" x14ac:dyDescent="0.25">
      <c r="A31" s="6" t="s">
        <v>20</v>
      </c>
      <c r="B31" s="33">
        <v>0</v>
      </c>
      <c r="C31" s="33">
        <v>0</v>
      </c>
      <c r="D31" s="33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28">
        <v>0</v>
      </c>
      <c r="M31" s="19">
        <v>0</v>
      </c>
      <c r="N31" s="19">
        <v>0</v>
      </c>
      <c r="O31" s="19">
        <v>0</v>
      </c>
      <c r="P31" s="19">
        <v>0</v>
      </c>
      <c r="Q31" s="19"/>
    </row>
    <row r="32" spans="1:17" ht="30" x14ac:dyDescent="0.25">
      <c r="A32" s="6" t="s">
        <v>21</v>
      </c>
      <c r="B32" s="18">
        <v>125925</v>
      </c>
      <c r="C32" s="18"/>
      <c r="D32" s="18">
        <f t="shared" ref="D32:D33" si="7">SUM(E32:P32)</f>
        <v>49560</v>
      </c>
      <c r="E32" s="19">
        <v>0</v>
      </c>
      <c r="F32" s="19">
        <v>0</v>
      </c>
      <c r="G32" s="19">
        <v>0</v>
      </c>
      <c r="H32" s="18">
        <v>49560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/>
    </row>
    <row r="33" spans="1:17" ht="30" x14ac:dyDescent="0.25">
      <c r="A33" s="6" t="s">
        <v>22</v>
      </c>
      <c r="B33" s="18">
        <v>10620</v>
      </c>
      <c r="C33" s="19">
        <f t="shared" ref="C33" si="8">SUM(D33:O33)</f>
        <v>0</v>
      </c>
      <c r="D33" s="19">
        <f t="shared" si="7"/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28">
        <v>0</v>
      </c>
      <c r="M33" s="19">
        <v>0</v>
      </c>
      <c r="N33" s="19">
        <v>0</v>
      </c>
      <c r="O33" s="19">
        <v>0</v>
      </c>
      <c r="P33" s="19">
        <v>0</v>
      </c>
      <c r="Q33" s="19"/>
    </row>
    <row r="34" spans="1:17" ht="30" x14ac:dyDescent="0.25">
      <c r="A34" s="6" t="s">
        <v>23</v>
      </c>
      <c r="B34" s="18">
        <v>5587000</v>
      </c>
      <c r="C34" s="19">
        <f t="shared" ref="C34" si="9">SUM(D33:O33)</f>
        <v>0</v>
      </c>
      <c r="D34" s="18">
        <v>1370549.17</v>
      </c>
      <c r="E34" s="19">
        <v>0</v>
      </c>
      <c r="F34" s="19">
        <v>0</v>
      </c>
      <c r="G34" s="18">
        <v>1250000</v>
      </c>
      <c r="H34" s="18">
        <v>120549.17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/>
    </row>
    <row r="35" spans="1:17" ht="45" x14ac:dyDescent="0.25">
      <c r="A35" s="6" t="s">
        <v>39</v>
      </c>
      <c r="B35" s="33">
        <v>0</v>
      </c>
      <c r="C35" s="33">
        <v>0</v>
      </c>
      <c r="D35" s="33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28">
        <v>0</v>
      </c>
      <c r="M35" s="19">
        <v>0</v>
      </c>
      <c r="N35" s="19">
        <v>0</v>
      </c>
      <c r="O35" s="19">
        <v>0</v>
      </c>
      <c r="P35" s="19">
        <v>0</v>
      </c>
      <c r="Q35" s="19"/>
    </row>
    <row r="36" spans="1:17" x14ac:dyDescent="0.25">
      <c r="A36" s="6" t="s">
        <v>24</v>
      </c>
      <c r="B36" s="27">
        <v>2422416</v>
      </c>
      <c r="C36" s="33">
        <v>0</v>
      </c>
      <c r="D36" s="27">
        <v>938520.63</v>
      </c>
      <c r="E36" s="19">
        <v>0</v>
      </c>
      <c r="F36" s="19">
        <v>0</v>
      </c>
      <c r="G36" s="19">
        <v>0</v>
      </c>
      <c r="H36" s="18">
        <v>938520.63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8"/>
      <c r="Q36" s="19"/>
    </row>
    <row r="37" spans="1:17" x14ac:dyDescent="0.25">
      <c r="A37" s="3" t="s">
        <v>25</v>
      </c>
      <c r="B37" s="34">
        <v>0</v>
      </c>
      <c r="C37" s="3"/>
      <c r="D37" s="20">
        <f>SUM(E37:P37)</f>
        <v>0</v>
      </c>
      <c r="E37" s="20">
        <f>SUM(E38:E44)</f>
        <v>0</v>
      </c>
      <c r="F37" s="20">
        <f t="shared" ref="F37:K37" si="10">SUM(F38:F44)</f>
        <v>0</v>
      </c>
      <c r="G37" s="20">
        <f t="shared" si="10"/>
        <v>0</v>
      </c>
      <c r="H37" s="20">
        <v>0</v>
      </c>
      <c r="I37" s="20">
        <v>0</v>
      </c>
      <c r="J37" s="20">
        <f t="shared" si="10"/>
        <v>0</v>
      </c>
      <c r="K37" s="20">
        <f t="shared" si="10"/>
        <v>0</v>
      </c>
      <c r="L37" s="20">
        <f t="shared" ref="L37" si="11">SUM(L38:L44)</f>
        <v>0</v>
      </c>
      <c r="M37" s="20">
        <f t="shared" ref="M37" si="12">SUM(M38:M44)</f>
        <v>0</v>
      </c>
      <c r="N37" s="20">
        <f t="shared" ref="N37" si="13">SUM(N38:N44)</f>
        <v>0</v>
      </c>
      <c r="O37" s="20">
        <f t="shared" ref="O37" si="14">SUM(O38:O44)</f>
        <v>0</v>
      </c>
      <c r="P37" s="20">
        <f t="shared" ref="P37" si="15">SUM(P38:P44)</f>
        <v>0</v>
      </c>
    </row>
    <row r="38" spans="1:17" ht="30" x14ac:dyDescent="0.25">
      <c r="A38" s="6" t="s">
        <v>26</v>
      </c>
      <c r="B38" s="19">
        <v>0</v>
      </c>
      <c r="C38" s="6"/>
      <c r="D38" s="19">
        <f t="shared" ref="D38:D74" si="16">SUM(E38:P38)</f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/>
    </row>
    <row r="39" spans="1:17" ht="30" x14ac:dyDescent="0.25">
      <c r="A39" s="6" t="s">
        <v>40</v>
      </c>
      <c r="B39" s="19">
        <v>0</v>
      </c>
      <c r="C39" s="6"/>
      <c r="D39" s="19">
        <f t="shared" si="16"/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/>
    </row>
    <row r="40" spans="1:17" ht="30" x14ac:dyDescent="0.25">
      <c r="A40" s="6" t="s">
        <v>41</v>
      </c>
      <c r="B40" s="19">
        <v>0</v>
      </c>
      <c r="C40" s="6"/>
      <c r="D40" s="19">
        <f t="shared" si="16"/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/>
    </row>
    <row r="41" spans="1:17" ht="45" x14ac:dyDescent="0.25">
      <c r="A41" s="6" t="s">
        <v>42</v>
      </c>
      <c r="B41" s="19">
        <v>0</v>
      </c>
      <c r="C41" s="6"/>
      <c r="D41" s="19">
        <f t="shared" si="16"/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/>
    </row>
    <row r="42" spans="1:17" ht="45" x14ac:dyDescent="0.25">
      <c r="A42" s="6" t="s">
        <v>43</v>
      </c>
      <c r="B42" s="19">
        <v>0</v>
      </c>
      <c r="C42" s="6"/>
      <c r="D42" s="19">
        <f t="shared" si="16"/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/>
    </row>
    <row r="43" spans="1:17" ht="30" x14ac:dyDescent="0.25">
      <c r="A43" s="6" t="s">
        <v>27</v>
      </c>
      <c r="B43" s="19">
        <v>0</v>
      </c>
      <c r="C43" s="6"/>
      <c r="D43" s="19">
        <f t="shared" si="16"/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/>
    </row>
    <row r="44" spans="1:17" ht="30" x14ac:dyDescent="0.25">
      <c r="A44" s="6" t="s">
        <v>44</v>
      </c>
      <c r="B44" s="19">
        <v>0</v>
      </c>
      <c r="C44" s="6"/>
      <c r="D44" s="19">
        <f t="shared" si="16"/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/>
    </row>
    <row r="45" spans="1:17" x14ac:dyDescent="0.25">
      <c r="A45" s="3" t="s">
        <v>45</v>
      </c>
      <c r="B45" s="34">
        <f>+B46+B47+B48+B49+B50+B51+B52</f>
        <v>0</v>
      </c>
      <c r="C45" s="3"/>
      <c r="D45" s="20">
        <f>SUM(E45:P45)</f>
        <v>0</v>
      </c>
      <c r="E45" s="20">
        <f>SUM(E46:E52)</f>
        <v>0</v>
      </c>
      <c r="F45" s="20">
        <f t="shared" ref="F45" si="17">SUM(F46:F52)</f>
        <v>0</v>
      </c>
      <c r="G45" s="20">
        <f t="shared" ref="G45" si="18">SUM(G46:G52)</f>
        <v>0</v>
      </c>
      <c r="H45" s="20">
        <f t="shared" ref="H45" si="19">SUM(H46:H52)</f>
        <v>0</v>
      </c>
      <c r="I45" s="20">
        <f t="shared" ref="I45" si="20">SUM(I46:I52)</f>
        <v>0</v>
      </c>
      <c r="J45" s="20">
        <f t="shared" ref="J45" si="21">SUM(J46:J52)</f>
        <v>0</v>
      </c>
      <c r="K45" s="20">
        <f t="shared" ref="K45" si="22">SUM(K46:K52)</f>
        <v>0</v>
      </c>
      <c r="L45" s="20">
        <f t="shared" ref="L45" si="23">SUM(L46:L52)</f>
        <v>0</v>
      </c>
      <c r="M45" s="20">
        <f t="shared" ref="M45" si="24">SUM(M46:M52)</f>
        <v>0</v>
      </c>
      <c r="N45" s="20">
        <f t="shared" ref="N45" si="25">SUM(N46:N52)</f>
        <v>0</v>
      </c>
      <c r="O45" s="20">
        <f t="shared" ref="O45" si="26">SUM(O46:O52)</f>
        <v>0</v>
      </c>
      <c r="P45" s="20">
        <f t="shared" ref="P45" si="27">SUM(P46:P52)</f>
        <v>0</v>
      </c>
    </row>
    <row r="46" spans="1:17" ht="30" x14ac:dyDescent="0.25">
      <c r="A46" s="6" t="s">
        <v>46</v>
      </c>
      <c r="B46" s="19">
        <v>0</v>
      </c>
      <c r="C46" s="6"/>
      <c r="D46" s="19">
        <f t="shared" si="16"/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/>
    </row>
    <row r="47" spans="1:17" ht="30" x14ac:dyDescent="0.25">
      <c r="A47" s="6" t="s">
        <v>47</v>
      </c>
      <c r="B47" s="19">
        <v>0</v>
      </c>
      <c r="C47" s="6"/>
      <c r="D47" s="19">
        <f t="shared" si="16"/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/>
    </row>
    <row r="48" spans="1:17" ht="30" x14ac:dyDescent="0.25">
      <c r="A48" s="6" t="s">
        <v>48</v>
      </c>
      <c r="B48" s="19">
        <v>0</v>
      </c>
      <c r="C48" s="6"/>
      <c r="D48" s="19">
        <f t="shared" si="16"/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/>
    </row>
    <row r="49" spans="1:17" ht="45" x14ac:dyDescent="0.25">
      <c r="A49" s="6" t="s">
        <v>49</v>
      </c>
      <c r="B49" s="19">
        <v>0</v>
      </c>
      <c r="C49" s="6"/>
      <c r="D49" s="19">
        <f t="shared" si="16"/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/>
    </row>
    <row r="50" spans="1:17" ht="45" x14ac:dyDescent="0.25">
      <c r="A50" s="6" t="s">
        <v>50</v>
      </c>
      <c r="B50" s="19">
        <v>0</v>
      </c>
      <c r="C50" s="6"/>
      <c r="D50" s="19">
        <f t="shared" si="16"/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/>
    </row>
    <row r="51" spans="1:17" ht="30" x14ac:dyDescent="0.25">
      <c r="A51" s="6" t="s">
        <v>51</v>
      </c>
      <c r="B51" s="19">
        <v>0</v>
      </c>
      <c r="C51" s="6"/>
      <c r="D51" s="19">
        <f t="shared" si="16"/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/>
    </row>
    <row r="52" spans="1:17" ht="30" x14ac:dyDescent="0.25">
      <c r="A52" s="6" t="s">
        <v>52</v>
      </c>
      <c r="B52" s="19">
        <v>0</v>
      </c>
      <c r="C52" s="6"/>
      <c r="D52" s="19">
        <f t="shared" si="16"/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/>
    </row>
    <row r="53" spans="1:17" ht="30" x14ac:dyDescent="0.25">
      <c r="A53" s="3" t="s">
        <v>28</v>
      </c>
      <c r="B53" s="14">
        <f>+B54+B55+B56+B57+B58+B62</f>
        <v>16910200</v>
      </c>
      <c r="C53" s="19">
        <v>0</v>
      </c>
      <c r="D53" s="14">
        <f>+D54</f>
        <v>143580</v>
      </c>
      <c r="E53" s="20">
        <f>SUM(E54:E62)</f>
        <v>0</v>
      </c>
      <c r="F53" s="20">
        <f t="shared" ref="F53:K53" si="28">SUM(F54:F62)</f>
        <v>0</v>
      </c>
      <c r="G53" s="20">
        <f t="shared" si="28"/>
        <v>0</v>
      </c>
      <c r="H53" s="20">
        <f t="shared" si="28"/>
        <v>143580</v>
      </c>
      <c r="I53" s="20">
        <f t="shared" si="28"/>
        <v>0</v>
      </c>
      <c r="J53" s="20">
        <f t="shared" si="28"/>
        <v>0</v>
      </c>
      <c r="K53" s="20">
        <f t="shared" si="28"/>
        <v>0</v>
      </c>
      <c r="L53" s="20">
        <f t="shared" ref="L53" si="29">SUM(L54:L62)</f>
        <v>0</v>
      </c>
      <c r="M53" s="20">
        <f t="shared" ref="M53" si="30">SUM(M54:M62)</f>
        <v>0</v>
      </c>
      <c r="N53" s="20">
        <f t="shared" ref="N53" si="31">SUM(N54:N62)</f>
        <v>0</v>
      </c>
      <c r="O53" s="20">
        <f t="shared" ref="O53" si="32">SUM(O54:O62)</f>
        <v>0</v>
      </c>
      <c r="P53" s="14">
        <f t="shared" ref="P53" si="33">SUM(P54:P62)</f>
        <v>0</v>
      </c>
    </row>
    <row r="54" spans="1:17" x14ac:dyDescent="0.25">
      <c r="A54" s="6" t="s">
        <v>29</v>
      </c>
      <c r="B54" s="18">
        <v>3113600</v>
      </c>
      <c r="C54" s="19">
        <v>0</v>
      </c>
      <c r="D54" s="18">
        <v>143580</v>
      </c>
      <c r="E54" s="19">
        <v>0</v>
      </c>
      <c r="F54" s="19">
        <v>0</v>
      </c>
      <c r="G54" s="19">
        <v>0</v>
      </c>
      <c r="H54" s="18">
        <v>143580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8"/>
      <c r="Q54" s="19"/>
    </row>
    <row r="55" spans="1:17" ht="30" x14ac:dyDescent="0.25">
      <c r="A55" s="6" t="s">
        <v>30</v>
      </c>
      <c r="B55" s="18">
        <v>762000</v>
      </c>
      <c r="C55" s="6"/>
      <c r="D55" s="18">
        <f t="shared" si="16"/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/>
      <c r="Q55" s="19"/>
    </row>
    <row r="56" spans="1:17" ht="30" x14ac:dyDescent="0.25">
      <c r="A56" s="6" t="s">
        <v>31</v>
      </c>
      <c r="B56" s="18"/>
      <c r="C56" s="6"/>
      <c r="D56" s="19">
        <f t="shared" si="16"/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/>
    </row>
    <row r="57" spans="1:17" ht="45" x14ac:dyDescent="0.25">
      <c r="A57" s="6" t="s">
        <v>32</v>
      </c>
      <c r="B57" s="18">
        <v>12462000</v>
      </c>
      <c r="C57" s="6"/>
      <c r="D57" s="19">
        <f t="shared" si="16"/>
        <v>0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19">
        <v>0</v>
      </c>
      <c r="Q57" s="19"/>
    </row>
    <row r="58" spans="1:17" ht="30" x14ac:dyDescent="0.25">
      <c r="A58" s="6" t="s">
        <v>33</v>
      </c>
      <c r="B58" s="18">
        <v>222600</v>
      </c>
      <c r="C58" s="6"/>
      <c r="D58" s="19">
        <f t="shared" si="16"/>
        <v>0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/>
    </row>
    <row r="59" spans="1:17" ht="30" x14ac:dyDescent="0.25">
      <c r="A59" s="6" t="s">
        <v>53</v>
      </c>
      <c r="B59" s="19">
        <v>0</v>
      </c>
      <c r="C59" s="6"/>
      <c r="D59" s="19">
        <f t="shared" si="16"/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/>
    </row>
    <row r="60" spans="1:17" ht="30" x14ac:dyDescent="0.25">
      <c r="A60" s="6" t="s">
        <v>54</v>
      </c>
      <c r="B60" s="19">
        <v>0</v>
      </c>
      <c r="C60" s="6"/>
      <c r="D60" s="19">
        <f t="shared" si="16"/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/>
    </row>
    <row r="61" spans="1:17" x14ac:dyDescent="0.25">
      <c r="A61" s="6" t="s">
        <v>34</v>
      </c>
      <c r="B61" s="19">
        <v>0</v>
      </c>
      <c r="C61" s="6"/>
      <c r="D61" s="19">
        <f t="shared" si="16"/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/>
    </row>
    <row r="62" spans="1:17" ht="45" x14ac:dyDescent="0.25">
      <c r="A62" s="6" t="s">
        <v>55</v>
      </c>
      <c r="B62" s="18">
        <v>350000</v>
      </c>
      <c r="C62" s="6"/>
      <c r="D62" s="19">
        <f t="shared" si="16"/>
        <v>0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/>
    </row>
    <row r="63" spans="1:17" x14ac:dyDescent="0.25">
      <c r="A63" s="3" t="s">
        <v>56</v>
      </c>
      <c r="B63" s="34">
        <f>+B64+B65+B66+B67</f>
        <v>0</v>
      </c>
      <c r="C63" s="3"/>
      <c r="D63" s="20">
        <f>SUM(E63:P63)</f>
        <v>0</v>
      </c>
      <c r="E63" s="20">
        <f>SUM(E64:E67)</f>
        <v>0</v>
      </c>
      <c r="F63" s="20">
        <f t="shared" ref="F63:L63" si="34">SUM(F64:F67)</f>
        <v>0</v>
      </c>
      <c r="G63" s="20">
        <f t="shared" si="34"/>
        <v>0</v>
      </c>
      <c r="H63" s="20">
        <f t="shared" si="34"/>
        <v>0</v>
      </c>
      <c r="I63" s="20">
        <f t="shared" si="34"/>
        <v>0</v>
      </c>
      <c r="J63" s="20">
        <f t="shared" si="34"/>
        <v>0</v>
      </c>
      <c r="K63" s="20">
        <f t="shared" si="34"/>
        <v>0</v>
      </c>
      <c r="L63" s="20">
        <f t="shared" si="34"/>
        <v>0</v>
      </c>
      <c r="M63" s="20">
        <f t="shared" ref="M63" si="35">SUM(M64:M67)</f>
        <v>0</v>
      </c>
      <c r="N63" s="20">
        <f t="shared" ref="N63" si="36">SUM(N64:N67)</f>
        <v>0</v>
      </c>
      <c r="O63" s="20">
        <f t="shared" ref="O63" si="37">SUM(O64:O67)</f>
        <v>0</v>
      </c>
      <c r="P63" s="20">
        <f t="shared" ref="P63" si="38">SUM(P64:P67)</f>
        <v>0</v>
      </c>
    </row>
    <row r="64" spans="1:17" x14ac:dyDescent="0.25">
      <c r="A64" s="6" t="s">
        <v>57</v>
      </c>
      <c r="B64" s="19">
        <v>0</v>
      </c>
      <c r="C64" s="6"/>
      <c r="D64" s="19">
        <f t="shared" si="16"/>
        <v>0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/>
    </row>
    <row r="65" spans="1:17" x14ac:dyDescent="0.25">
      <c r="A65" s="6" t="s">
        <v>58</v>
      </c>
      <c r="B65" s="19">
        <v>0</v>
      </c>
      <c r="C65" s="6"/>
      <c r="D65" s="19">
        <f t="shared" si="16"/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/>
    </row>
    <row r="66" spans="1:17" ht="30" x14ac:dyDescent="0.25">
      <c r="A66" s="6" t="s">
        <v>59</v>
      </c>
      <c r="B66" s="19">
        <v>0</v>
      </c>
      <c r="C66" s="6"/>
      <c r="D66" s="19">
        <f t="shared" si="16"/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/>
    </row>
    <row r="67" spans="1:17" ht="45" x14ac:dyDescent="0.25">
      <c r="A67" s="6" t="s">
        <v>60</v>
      </c>
      <c r="B67" s="19">
        <v>0</v>
      </c>
      <c r="C67" s="6"/>
      <c r="D67" s="19">
        <f t="shared" si="16"/>
        <v>0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/>
    </row>
    <row r="68" spans="1:17" ht="30" x14ac:dyDescent="0.25">
      <c r="A68" s="3" t="s">
        <v>61</v>
      </c>
      <c r="B68" s="34">
        <f>+B69+B70</f>
        <v>0</v>
      </c>
      <c r="C68" s="3"/>
      <c r="D68" s="20">
        <f>SUM(E68:P68)</f>
        <v>0</v>
      </c>
      <c r="E68" s="20">
        <f>SUM(E69:E70)</f>
        <v>0</v>
      </c>
      <c r="F68" s="20">
        <f t="shared" ref="F68:L68" si="39">SUM(F69:F70)</f>
        <v>0</v>
      </c>
      <c r="G68" s="20">
        <f t="shared" si="39"/>
        <v>0</v>
      </c>
      <c r="H68" s="20">
        <f t="shared" si="39"/>
        <v>0</v>
      </c>
      <c r="I68" s="20">
        <f t="shared" si="39"/>
        <v>0</v>
      </c>
      <c r="J68" s="20">
        <f t="shared" si="39"/>
        <v>0</v>
      </c>
      <c r="K68" s="20">
        <f t="shared" si="39"/>
        <v>0</v>
      </c>
      <c r="L68" s="20">
        <f t="shared" si="39"/>
        <v>0</v>
      </c>
      <c r="M68" s="20">
        <f t="shared" ref="M68" si="40">SUM(M69:M70)</f>
        <v>0</v>
      </c>
      <c r="N68" s="20">
        <f t="shared" ref="N68" si="41">SUM(N69:N70)</f>
        <v>0</v>
      </c>
      <c r="O68" s="20">
        <f t="shared" ref="O68" si="42">SUM(O69:O70)</f>
        <v>0</v>
      </c>
      <c r="P68" s="20">
        <f t="shared" ref="P68" si="43">SUM(P69:P70)</f>
        <v>0</v>
      </c>
    </row>
    <row r="69" spans="1:17" x14ac:dyDescent="0.25">
      <c r="A69" s="6" t="s">
        <v>62</v>
      </c>
      <c r="B69" s="19">
        <v>0</v>
      </c>
      <c r="C69" s="6"/>
      <c r="D69" s="19">
        <f t="shared" si="16"/>
        <v>0</v>
      </c>
      <c r="E69" s="19">
        <v>0</v>
      </c>
      <c r="F69" s="19">
        <v>0</v>
      </c>
      <c r="G69" s="19">
        <v>0</v>
      </c>
      <c r="H69" s="19">
        <v>0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  <c r="O69" s="19">
        <v>0</v>
      </c>
      <c r="P69" s="19">
        <v>0</v>
      </c>
      <c r="Q69" s="19"/>
    </row>
    <row r="70" spans="1:17" ht="45" x14ac:dyDescent="0.25">
      <c r="A70" s="6" t="s">
        <v>63</v>
      </c>
      <c r="B70" s="19">
        <v>0</v>
      </c>
      <c r="C70" s="6"/>
      <c r="D70" s="19">
        <f t="shared" si="16"/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/>
    </row>
    <row r="71" spans="1:17" x14ac:dyDescent="0.25">
      <c r="A71" s="3" t="s">
        <v>64</v>
      </c>
      <c r="B71" s="34">
        <f>+B72+B73+B74</f>
        <v>0</v>
      </c>
      <c r="C71" s="3"/>
      <c r="D71" s="20">
        <f>SUM(E71:P71)</f>
        <v>0</v>
      </c>
      <c r="E71" s="20">
        <f>SUM(E72:E74)</f>
        <v>0</v>
      </c>
      <c r="F71" s="20">
        <f t="shared" ref="F71:L71" si="44">SUM(F72:F74)</f>
        <v>0</v>
      </c>
      <c r="G71" s="20">
        <f t="shared" si="44"/>
        <v>0</v>
      </c>
      <c r="H71" s="20">
        <f t="shared" si="44"/>
        <v>0</v>
      </c>
      <c r="I71" s="20">
        <f t="shared" si="44"/>
        <v>0</v>
      </c>
      <c r="J71" s="20">
        <f t="shared" si="44"/>
        <v>0</v>
      </c>
      <c r="K71" s="20">
        <f t="shared" si="44"/>
        <v>0</v>
      </c>
      <c r="L71" s="20">
        <f t="shared" si="44"/>
        <v>0</v>
      </c>
      <c r="M71" s="20">
        <f t="shared" ref="M71" si="45">SUM(M72:M74)</f>
        <v>0</v>
      </c>
      <c r="N71" s="20">
        <f t="shared" ref="N71" si="46">SUM(N72:N74)</f>
        <v>0</v>
      </c>
      <c r="O71" s="20">
        <f t="shared" ref="O71" si="47">SUM(O72:O74)</f>
        <v>0</v>
      </c>
      <c r="P71" s="20">
        <f t="shared" ref="P71" si="48">SUM(P72:P74)</f>
        <v>0</v>
      </c>
      <c r="Q71" s="20"/>
    </row>
    <row r="72" spans="1:17" ht="30" x14ac:dyDescent="0.25">
      <c r="A72" s="6" t="s">
        <v>65</v>
      </c>
      <c r="B72" s="19">
        <v>0</v>
      </c>
      <c r="C72" s="6"/>
      <c r="D72" s="19">
        <f t="shared" si="16"/>
        <v>0</v>
      </c>
      <c r="E72" s="19">
        <v>0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/>
    </row>
    <row r="73" spans="1:17" ht="30" x14ac:dyDescent="0.25">
      <c r="A73" s="6" t="s">
        <v>66</v>
      </c>
      <c r="B73" s="19">
        <v>0</v>
      </c>
      <c r="C73" s="6"/>
      <c r="D73" s="19">
        <f t="shared" si="16"/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/>
    </row>
    <row r="74" spans="1:17" ht="30" x14ac:dyDescent="0.25">
      <c r="A74" s="6" t="s">
        <v>67</v>
      </c>
      <c r="B74" s="19">
        <v>0</v>
      </c>
      <c r="C74" s="6"/>
      <c r="D74" s="19">
        <f t="shared" si="16"/>
        <v>0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/>
    </row>
    <row r="75" spans="1:17" x14ac:dyDescent="0.25">
      <c r="A75" s="8" t="s">
        <v>35</v>
      </c>
      <c r="B75" s="35">
        <f>+B11+B17+B27+B37+B45+B63+B53+B68+B71</f>
        <v>233679923</v>
      </c>
      <c r="C75" s="8"/>
      <c r="D75" s="24">
        <f t="shared" ref="D75:P75" si="49">SUM(D11+D17+D27+D37+D45+D53+D63+D68+D71)</f>
        <v>60134875.390000001</v>
      </c>
      <c r="E75" s="24">
        <f>SUM(E11+E17+E27+E37+E45+E53+E63+E68+E71)</f>
        <v>12889209.970000001</v>
      </c>
      <c r="F75" s="24">
        <f t="shared" si="49"/>
        <v>14882540.75</v>
      </c>
      <c r="G75" s="24">
        <f>SUM(G11+G17+G27+G37+G45+G53+G63+G68+G71)</f>
        <v>16126311.560000001</v>
      </c>
      <c r="H75" s="24">
        <f t="shared" si="49"/>
        <v>16231859.309999999</v>
      </c>
      <c r="I75" s="24">
        <f t="shared" si="49"/>
        <v>0</v>
      </c>
      <c r="J75" s="24">
        <f t="shared" si="49"/>
        <v>0</v>
      </c>
      <c r="K75" s="24">
        <f t="shared" si="49"/>
        <v>0</v>
      </c>
      <c r="L75" s="24">
        <f t="shared" si="49"/>
        <v>0</v>
      </c>
      <c r="M75" s="24">
        <f t="shared" si="49"/>
        <v>0</v>
      </c>
      <c r="N75" s="24">
        <f t="shared" si="49"/>
        <v>0</v>
      </c>
      <c r="O75" s="24">
        <f t="shared" si="49"/>
        <v>0</v>
      </c>
      <c r="P75" s="24">
        <f t="shared" si="49"/>
        <v>0</v>
      </c>
    </row>
    <row r="76" spans="1:17" x14ac:dyDescent="0.25">
      <c r="A76" s="4"/>
      <c r="B76" s="4" t="s">
        <v>111</v>
      </c>
      <c r="C76" s="4"/>
      <c r="E76" s="5"/>
    </row>
    <row r="77" spans="1:17" x14ac:dyDescent="0.25">
      <c r="A77" s="1" t="s">
        <v>68</v>
      </c>
      <c r="B77" s="1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7" ht="30" x14ac:dyDescent="0.25">
      <c r="A78" s="3" t="s">
        <v>69</v>
      </c>
      <c r="B78" s="34">
        <f>+B79+B80</f>
        <v>0</v>
      </c>
      <c r="C78" s="3"/>
      <c r="D78" s="20">
        <f>SUM(E78:P78)</f>
        <v>0</v>
      </c>
      <c r="E78" s="20">
        <f t="shared" ref="E78:P78" si="50">SUM(F78:Q78)</f>
        <v>0</v>
      </c>
      <c r="F78" s="20">
        <f t="shared" si="50"/>
        <v>0</v>
      </c>
      <c r="G78" s="20">
        <f t="shared" si="50"/>
        <v>0</v>
      </c>
      <c r="H78" s="20">
        <f t="shared" si="50"/>
        <v>0</v>
      </c>
      <c r="I78" s="20">
        <f t="shared" si="50"/>
        <v>0</v>
      </c>
      <c r="J78" s="20">
        <f t="shared" si="50"/>
        <v>0</v>
      </c>
      <c r="K78" s="20">
        <f t="shared" si="50"/>
        <v>0</v>
      </c>
      <c r="L78" s="20">
        <f t="shared" si="50"/>
        <v>0</v>
      </c>
      <c r="M78" s="20">
        <f t="shared" si="50"/>
        <v>0</v>
      </c>
      <c r="N78" s="20">
        <f t="shared" si="50"/>
        <v>0</v>
      </c>
      <c r="O78" s="20">
        <f t="shared" si="50"/>
        <v>0</v>
      </c>
      <c r="P78" s="20">
        <f t="shared" si="50"/>
        <v>0</v>
      </c>
    </row>
    <row r="79" spans="1:17" ht="30" x14ac:dyDescent="0.25">
      <c r="A79" s="6" t="s">
        <v>70</v>
      </c>
      <c r="B79" s="19">
        <v>0</v>
      </c>
      <c r="C79" s="6"/>
      <c r="D79" s="19">
        <f t="shared" ref="D79:D86" si="51">SUM(E79:P79)</f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</row>
    <row r="80" spans="1:17" ht="30" x14ac:dyDescent="0.25">
      <c r="A80" s="6" t="s">
        <v>71</v>
      </c>
      <c r="B80" s="19">
        <v>0</v>
      </c>
      <c r="C80" s="6"/>
      <c r="D80" s="19">
        <f t="shared" si="51"/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</row>
    <row r="81" spans="1:16" x14ac:dyDescent="0.25">
      <c r="A81" s="3" t="s">
        <v>72</v>
      </c>
      <c r="B81" s="34">
        <f>+B82+B83</f>
        <v>0</v>
      </c>
      <c r="C81" s="3"/>
      <c r="D81" s="20">
        <f t="shared" si="51"/>
        <v>0</v>
      </c>
      <c r="E81" s="20">
        <f t="shared" ref="E81" si="52">SUM(F81:Q81)</f>
        <v>0</v>
      </c>
      <c r="F81" s="20">
        <f t="shared" ref="F81" si="53">SUM(G81:R81)</f>
        <v>0</v>
      </c>
      <c r="G81" s="20">
        <f t="shared" ref="G81" si="54">SUM(H81:S81)</f>
        <v>0</v>
      </c>
      <c r="H81" s="20">
        <f t="shared" ref="H81" si="55">SUM(I81:T81)</f>
        <v>0</v>
      </c>
      <c r="I81" s="20">
        <f t="shared" ref="I81" si="56">SUM(J81:U81)</f>
        <v>0</v>
      </c>
      <c r="J81" s="20">
        <f t="shared" ref="J81" si="57">SUM(K81:V81)</f>
        <v>0</v>
      </c>
      <c r="K81" s="20">
        <f t="shared" ref="K81" si="58">SUM(L81:W81)</f>
        <v>0</v>
      </c>
      <c r="L81" s="20">
        <f t="shared" ref="L81" si="59">SUM(M81:X81)</f>
        <v>0</v>
      </c>
      <c r="M81" s="20">
        <f t="shared" ref="M81" si="60">SUM(N81:Y81)</f>
        <v>0</v>
      </c>
      <c r="N81" s="20">
        <f t="shared" ref="N81" si="61">SUM(O81:Z81)</f>
        <v>0</v>
      </c>
      <c r="O81" s="20">
        <f t="shared" ref="O81" si="62">SUM(P81:AA81)</f>
        <v>0</v>
      </c>
      <c r="P81" s="20">
        <f t="shared" ref="P81" si="63">SUM(Q81:AB81)</f>
        <v>0</v>
      </c>
    </row>
    <row r="82" spans="1:16" ht="30" x14ac:dyDescent="0.25">
      <c r="A82" s="6" t="s">
        <v>73</v>
      </c>
      <c r="B82" s="19">
        <v>0</v>
      </c>
      <c r="C82" s="6"/>
      <c r="D82" s="19">
        <f t="shared" si="51"/>
        <v>0</v>
      </c>
      <c r="E82" s="19">
        <v>0</v>
      </c>
      <c r="F82" s="19">
        <v>0</v>
      </c>
      <c r="G82" s="19">
        <v>0</v>
      </c>
      <c r="H82" s="19">
        <v>0</v>
      </c>
      <c r="I82" s="19">
        <v>0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19">
        <v>0</v>
      </c>
    </row>
    <row r="83" spans="1:16" ht="30" x14ac:dyDescent="0.25">
      <c r="A83" s="6" t="s">
        <v>74</v>
      </c>
      <c r="B83" s="19">
        <v>0</v>
      </c>
      <c r="C83" s="6"/>
      <c r="D83" s="19">
        <f t="shared" si="51"/>
        <v>0</v>
      </c>
      <c r="E83" s="19">
        <v>0</v>
      </c>
      <c r="F83" s="19">
        <v>0</v>
      </c>
      <c r="G83" s="19">
        <v>0</v>
      </c>
      <c r="H83" s="19">
        <v>0</v>
      </c>
      <c r="I83" s="19">
        <v>0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0</v>
      </c>
      <c r="P83" s="19">
        <v>0</v>
      </c>
    </row>
    <row r="84" spans="1:16" ht="30" x14ac:dyDescent="0.25">
      <c r="A84" s="3" t="s">
        <v>75</v>
      </c>
      <c r="B84" s="34">
        <f>+B85</f>
        <v>0</v>
      </c>
      <c r="C84" s="3"/>
      <c r="D84" s="20">
        <f t="shared" ref="D84" si="64">SUM(E84:P84)</f>
        <v>0</v>
      </c>
      <c r="E84" s="20">
        <f t="shared" ref="E84" si="65">SUM(F84:Q84)</f>
        <v>0</v>
      </c>
      <c r="F84" s="20">
        <f t="shared" ref="F84" si="66">SUM(G84:R84)</f>
        <v>0</v>
      </c>
      <c r="G84" s="20">
        <f t="shared" ref="G84" si="67">SUM(H84:S84)</f>
        <v>0</v>
      </c>
      <c r="H84" s="20">
        <f t="shared" ref="H84" si="68">SUM(I84:T84)</f>
        <v>0</v>
      </c>
      <c r="I84" s="20">
        <f t="shared" ref="I84" si="69">SUM(J84:U84)</f>
        <v>0</v>
      </c>
      <c r="J84" s="20">
        <f t="shared" ref="J84" si="70">SUM(K84:V84)</f>
        <v>0</v>
      </c>
      <c r="K84" s="20">
        <f t="shared" ref="K84" si="71">SUM(L84:W84)</f>
        <v>0</v>
      </c>
      <c r="L84" s="20">
        <f t="shared" ref="L84" si="72">SUM(M84:X84)</f>
        <v>0</v>
      </c>
      <c r="M84" s="20">
        <f t="shared" ref="M84" si="73">SUM(N84:Y84)</f>
        <v>0</v>
      </c>
      <c r="N84" s="20">
        <f t="shared" ref="N84" si="74">SUM(O84:Z84)</f>
        <v>0</v>
      </c>
      <c r="O84" s="20">
        <f t="shared" ref="O84" si="75">SUM(P84:AA84)</f>
        <v>0</v>
      </c>
      <c r="P84" s="20">
        <f t="shared" ref="P84" si="76">SUM(Q84:AB84)</f>
        <v>0</v>
      </c>
    </row>
    <row r="85" spans="1:16" ht="30" x14ac:dyDescent="0.25">
      <c r="A85" s="6" t="s">
        <v>76</v>
      </c>
      <c r="B85" s="19">
        <v>0</v>
      </c>
      <c r="C85" s="6"/>
      <c r="D85" s="19">
        <f t="shared" si="51"/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</row>
    <row r="86" spans="1:16" x14ac:dyDescent="0.25">
      <c r="A86" s="8" t="s">
        <v>77</v>
      </c>
      <c r="B86" s="36">
        <f>+B84+B81+B78</f>
        <v>0</v>
      </c>
      <c r="C86" s="29"/>
      <c r="D86" s="20">
        <f t="shared" si="51"/>
        <v>0</v>
      </c>
      <c r="E86" s="20">
        <f t="shared" ref="E86" si="77">SUM(F86:Q86)</f>
        <v>0</v>
      </c>
      <c r="F86" s="20">
        <f t="shared" ref="F86" si="78">SUM(G86:R86)</f>
        <v>0</v>
      </c>
      <c r="G86" s="20">
        <f t="shared" ref="G86" si="79">SUM(H86:S86)</f>
        <v>0</v>
      </c>
      <c r="H86" s="20">
        <f t="shared" ref="H86" si="80">SUM(I86:T86)</f>
        <v>0</v>
      </c>
      <c r="I86" s="20">
        <f t="shared" ref="I86" si="81">SUM(J86:U86)</f>
        <v>0</v>
      </c>
      <c r="J86" s="20">
        <f t="shared" ref="J86" si="82">SUM(K86:V86)</f>
        <v>0</v>
      </c>
      <c r="K86" s="20">
        <f t="shared" ref="K86" si="83">SUM(L86:W86)</f>
        <v>0</v>
      </c>
      <c r="L86" s="20">
        <f t="shared" ref="L86" si="84">SUM(M86:X86)</f>
        <v>0</v>
      </c>
      <c r="M86" s="20">
        <f t="shared" ref="M86" si="85">SUM(N86:Y86)</f>
        <v>0</v>
      </c>
      <c r="N86" s="20">
        <f t="shared" ref="N86" si="86">SUM(O86:Z86)</f>
        <v>0</v>
      </c>
      <c r="O86" s="20">
        <f t="shared" ref="O86" si="87">SUM(P86:AA86)</f>
        <v>0</v>
      </c>
      <c r="P86" s="20">
        <f t="shared" ref="P86" si="88">SUM(Q86:AB86)</f>
        <v>0</v>
      </c>
    </row>
    <row r="87" spans="1:16" x14ac:dyDescent="0.25">
      <c r="D87" t="s">
        <v>104</v>
      </c>
    </row>
    <row r="88" spans="1:16" ht="31.5" x14ac:dyDescent="0.25">
      <c r="A88" s="9" t="s">
        <v>78</v>
      </c>
      <c r="B88" s="37">
        <f>+B86+B75</f>
        <v>233679923</v>
      </c>
      <c r="C88" s="9"/>
      <c r="D88" s="25">
        <f>+D75</f>
        <v>60134875.390000001</v>
      </c>
      <c r="E88" s="25">
        <f t="shared" ref="E88:P88" si="89">SUM(E75+E86)</f>
        <v>12889209.970000001</v>
      </c>
      <c r="F88" s="25">
        <f>SUM(F75+F86)</f>
        <v>14882540.75</v>
      </c>
      <c r="G88" s="25">
        <f t="shared" si="89"/>
        <v>16126311.560000001</v>
      </c>
      <c r="H88" s="25">
        <f t="shared" si="89"/>
        <v>16231859.309999999</v>
      </c>
      <c r="I88" s="25">
        <f t="shared" si="89"/>
        <v>0</v>
      </c>
      <c r="J88" s="25">
        <f t="shared" si="89"/>
        <v>0</v>
      </c>
      <c r="K88" s="25">
        <f t="shared" si="89"/>
        <v>0</v>
      </c>
      <c r="L88" s="25">
        <f t="shared" si="89"/>
        <v>0</v>
      </c>
      <c r="M88" s="25">
        <f t="shared" si="89"/>
        <v>0</v>
      </c>
      <c r="N88" s="25">
        <f t="shared" si="89"/>
        <v>0</v>
      </c>
      <c r="O88" s="25">
        <f t="shared" si="89"/>
        <v>0</v>
      </c>
      <c r="P88" s="25">
        <f t="shared" si="89"/>
        <v>0</v>
      </c>
    </row>
    <row r="89" spans="1:16" x14ac:dyDescent="0.25">
      <c r="A89" t="s">
        <v>119</v>
      </c>
    </row>
    <row r="90" spans="1:16" x14ac:dyDescent="0.25">
      <c r="A90" t="s">
        <v>120</v>
      </c>
    </row>
    <row r="91" spans="1:16" x14ac:dyDescent="0.25">
      <c r="A91" t="s">
        <v>121</v>
      </c>
    </row>
    <row r="93" spans="1:16" x14ac:dyDescent="0.25">
      <c r="A93" s="39" t="s">
        <v>113</v>
      </c>
      <c r="B93" s="39"/>
      <c r="C93" s="39"/>
    </row>
    <row r="94" spans="1:16" x14ac:dyDescent="0.25">
      <c r="A94" s="39" t="s">
        <v>114</v>
      </c>
      <c r="B94" s="39"/>
      <c r="C94" s="39"/>
    </row>
    <row r="95" spans="1:16" x14ac:dyDescent="0.25">
      <c r="A95" s="40" t="s">
        <v>115</v>
      </c>
      <c r="B95" s="40"/>
      <c r="C95" s="40"/>
      <c r="D95" s="40"/>
      <c r="E95" s="40"/>
      <c r="F95" s="40"/>
      <c r="G95" s="40"/>
      <c r="H95" s="40"/>
    </row>
    <row r="96" spans="1:16" x14ac:dyDescent="0.25">
      <c r="A96" s="4"/>
      <c r="B96" s="4"/>
      <c r="C96" s="4"/>
      <c r="D96" s="4"/>
      <c r="E96" s="4"/>
      <c r="F96" s="4"/>
      <c r="G96" s="4"/>
      <c r="H96" s="4"/>
    </row>
    <row r="98" spans="1:7" x14ac:dyDescent="0.25">
      <c r="A98" s="21" t="s">
        <v>99</v>
      </c>
      <c r="B98" s="21"/>
      <c r="C98" s="21"/>
      <c r="D98" s="21" t="s">
        <v>104</v>
      </c>
      <c r="G98" s="21" t="s">
        <v>103</v>
      </c>
    </row>
    <row r="99" spans="1:7" x14ac:dyDescent="0.25">
      <c r="A99" s="21"/>
      <c r="B99" s="21"/>
      <c r="C99" s="21"/>
      <c r="D99" s="21"/>
      <c r="G99" s="21"/>
    </row>
    <row r="100" spans="1:7" x14ac:dyDescent="0.25">
      <c r="A100" s="21"/>
      <c r="B100" s="21"/>
      <c r="C100" s="21"/>
      <c r="D100" s="21"/>
      <c r="G100" s="21"/>
    </row>
    <row r="101" spans="1:7" x14ac:dyDescent="0.25">
      <c r="A101" s="21"/>
      <c r="B101" s="21"/>
      <c r="C101" s="21"/>
      <c r="D101" s="21"/>
      <c r="G101" s="21"/>
    </row>
    <row r="102" spans="1:7" x14ac:dyDescent="0.25">
      <c r="A102" s="22" t="s">
        <v>100</v>
      </c>
      <c r="B102" s="22"/>
      <c r="C102" s="22"/>
      <c r="D102" s="22"/>
      <c r="G102" s="22" t="s">
        <v>105</v>
      </c>
    </row>
    <row r="103" spans="1:7" x14ac:dyDescent="0.25">
      <c r="A103" s="21" t="s">
        <v>101</v>
      </c>
      <c r="B103" s="21"/>
      <c r="C103" s="21"/>
      <c r="D103" s="21"/>
      <c r="G103" s="21" t="s">
        <v>102</v>
      </c>
    </row>
    <row r="104" spans="1:7" x14ac:dyDescent="0.25">
      <c r="G104" s="21"/>
    </row>
    <row r="107" spans="1:7" x14ac:dyDescent="0.25">
      <c r="B107" s="41" t="s">
        <v>103</v>
      </c>
      <c r="C107" s="41"/>
      <c r="D107" s="41"/>
      <c r="E107" s="41"/>
    </row>
    <row r="111" spans="1:7" x14ac:dyDescent="0.25">
      <c r="B111" s="42" t="s">
        <v>116</v>
      </c>
      <c r="C111" s="42"/>
      <c r="D111" s="42"/>
      <c r="E111" s="42"/>
    </row>
    <row r="112" spans="1:7" x14ac:dyDescent="0.25">
      <c r="B112" s="41" t="s">
        <v>117</v>
      </c>
      <c r="C112" s="41"/>
      <c r="D112" s="41"/>
      <c r="E112" s="41"/>
    </row>
    <row r="113" spans="2:5" x14ac:dyDescent="0.25">
      <c r="B113" s="41" t="s">
        <v>118</v>
      </c>
      <c r="C113" s="41"/>
      <c r="D113" s="41"/>
      <c r="E113" s="41"/>
    </row>
  </sheetData>
  <mergeCells count="13">
    <mergeCell ref="E8:P8"/>
    <mergeCell ref="A1:P1"/>
    <mergeCell ref="A2:P2"/>
    <mergeCell ref="A5:P5"/>
    <mergeCell ref="A6:P6"/>
    <mergeCell ref="A7:P7"/>
    <mergeCell ref="A3:P3"/>
    <mergeCell ref="A4:P4"/>
    <mergeCell ref="A95:H95"/>
    <mergeCell ref="B107:E107"/>
    <mergeCell ref="B111:E111"/>
    <mergeCell ref="B112:E112"/>
    <mergeCell ref="B113:E113"/>
  </mergeCells>
  <pageMargins left="0.51181102362204722" right="0.51181102362204722" top="0.74803149606299213" bottom="0.74803149606299213" header="0.31496062992125984" footer="0.31496062992125984"/>
  <pageSetup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Abril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Alfredo Abel</cp:lastModifiedBy>
  <cp:lastPrinted>2024-05-10T20:43:22Z</cp:lastPrinted>
  <dcterms:created xsi:type="dcterms:W3CDTF">2018-04-17T18:57:16Z</dcterms:created>
  <dcterms:modified xsi:type="dcterms:W3CDTF">2024-05-22T15:12:35Z</dcterms:modified>
</cp:coreProperties>
</file>