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23" i="10" l="1"/>
  <c r="N23" i="10"/>
  <c r="M23" i="10"/>
  <c r="K23" i="10"/>
  <c r="J23" i="10"/>
  <c r="Q23" i="10" s="1"/>
  <c r="S23" i="10" s="1"/>
  <c r="R30" i="10"/>
  <c r="N30" i="10"/>
  <c r="M30" i="10"/>
  <c r="K30" i="10"/>
  <c r="J30" i="10"/>
  <c r="Q30" i="10" s="1"/>
  <c r="S30" i="10" s="1"/>
  <c r="N26" i="10"/>
  <c r="M26" i="10"/>
  <c r="K26" i="10"/>
  <c r="R26" i="10" s="1"/>
  <c r="J26" i="10"/>
  <c r="P26" i="10" s="1"/>
  <c r="P23" i="10" l="1"/>
  <c r="P30" i="10"/>
  <c r="Q26" i="10"/>
  <c r="S26" i="10" s="1"/>
  <c r="H35" i="10"/>
  <c r="I35" i="10"/>
  <c r="N34" i="10"/>
  <c r="M34" i="10"/>
  <c r="K34" i="10"/>
  <c r="J34" i="10"/>
  <c r="N14" i="10" l="1"/>
  <c r="M14" i="10"/>
  <c r="K14" i="10"/>
  <c r="R14" i="10" s="1"/>
  <c r="J14" i="10"/>
  <c r="Q14" i="10" s="1"/>
  <c r="S14" i="10" s="1"/>
  <c r="P14" i="10" l="1"/>
  <c r="G35" i="10"/>
  <c r="N32" i="10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N16" i="10"/>
  <c r="M16" i="10"/>
  <c r="K16" i="10"/>
  <c r="J16" i="10"/>
  <c r="Q16" i="10" l="1"/>
  <c r="S16" i="10" s="1"/>
  <c r="Q34" i="10"/>
  <c r="S34" i="10" s="1"/>
  <c r="R34" i="10"/>
  <c r="R16" i="10"/>
  <c r="P34" i="10"/>
  <c r="P16" i="10"/>
  <c r="N31" i="10"/>
  <c r="M31" i="10"/>
  <c r="K31" i="10"/>
  <c r="J31" i="10"/>
  <c r="N13" i="10"/>
  <c r="M13" i="10"/>
  <c r="K13" i="10"/>
  <c r="J13" i="10"/>
  <c r="N12" i="10"/>
  <c r="M12" i="10"/>
  <c r="K12" i="10"/>
  <c r="J12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R12" i="10"/>
  <c r="P13" i="10"/>
  <c r="Q12" i="10"/>
  <c r="S12" i="10" s="1"/>
  <c r="P12" i="10"/>
  <c r="P15" i="10"/>
  <c r="J20" i="10"/>
  <c r="K20" i="10"/>
  <c r="M20" i="10"/>
  <c r="N20" i="10"/>
  <c r="J33" i="10"/>
  <c r="K33" i="10"/>
  <c r="M33" i="10"/>
  <c r="N33" i="10"/>
  <c r="N27" i="10"/>
  <c r="M27" i="10"/>
  <c r="K27" i="10"/>
  <c r="J27" i="10"/>
  <c r="N25" i="10"/>
  <c r="M25" i="10"/>
  <c r="K25" i="10"/>
  <c r="J25" i="10"/>
  <c r="N24" i="10"/>
  <c r="M24" i="10"/>
  <c r="K24" i="10"/>
  <c r="J24" i="10"/>
  <c r="N22" i="10"/>
  <c r="M22" i="10"/>
  <c r="K22" i="10"/>
  <c r="J22" i="10"/>
  <c r="Q22" i="10" l="1"/>
  <c r="S22" i="10" s="1"/>
  <c r="Q33" i="10"/>
  <c r="S33" i="10" s="1"/>
  <c r="R22" i="10"/>
  <c r="R33" i="10"/>
  <c r="Q20" i="10"/>
  <c r="S20" i="10" s="1"/>
  <c r="P33" i="10"/>
  <c r="R20" i="10"/>
  <c r="P20" i="10"/>
  <c r="Q27" i="10"/>
  <c r="S27" i="10" s="1"/>
  <c r="R27" i="10"/>
  <c r="Q25" i="10"/>
  <c r="S25" i="10" s="1"/>
  <c r="R25" i="10"/>
  <c r="Q24" i="10"/>
  <c r="S24" i="10" s="1"/>
  <c r="R24" i="10"/>
  <c r="P24" i="10"/>
  <c r="P25" i="10"/>
  <c r="P27" i="10"/>
  <c r="P22" i="10"/>
  <c r="N29" i="10"/>
  <c r="M29" i="10"/>
  <c r="K29" i="10"/>
  <c r="J29" i="10"/>
  <c r="N21" i="10"/>
  <c r="M21" i="10"/>
  <c r="K21" i="10"/>
  <c r="J21" i="10"/>
  <c r="N19" i="10"/>
  <c r="M19" i="10"/>
  <c r="K19" i="10"/>
  <c r="J19" i="10"/>
  <c r="N18" i="10"/>
  <c r="M18" i="10"/>
  <c r="K18" i="10"/>
  <c r="J18" i="10"/>
  <c r="N17" i="10"/>
  <c r="N35" i="10" s="1"/>
  <c r="M17" i="10"/>
  <c r="M35" i="10" s="1"/>
  <c r="K17" i="10"/>
  <c r="J17" i="10"/>
  <c r="J35" i="10" s="1"/>
  <c r="R29" i="10" l="1"/>
  <c r="Q18" i="10"/>
  <c r="S18" i="10" s="1"/>
  <c r="R18" i="10"/>
  <c r="R19" i="10"/>
  <c r="R21" i="10"/>
  <c r="R17" i="10"/>
  <c r="Q19" i="10"/>
  <c r="S19" i="10" s="1"/>
  <c r="Q21" i="10"/>
  <c r="S21" i="10" s="1"/>
  <c r="Q29" i="10"/>
  <c r="S29" i="10" s="1"/>
  <c r="P29" i="10"/>
  <c r="P21" i="10"/>
  <c r="Q17" i="10"/>
  <c r="S17" i="10" s="1"/>
  <c r="P19" i="10"/>
  <c r="P18" i="10"/>
  <c r="P17" i="10"/>
  <c r="O35" i="10" l="1"/>
  <c r="S35" i="10" l="1"/>
  <c r="R35" i="10"/>
  <c r="P35" i="10"/>
  <c r="Q35" i="10"/>
</calcChain>
</file>

<file path=xl/sharedStrings.xml><?xml version="1.0" encoding="utf-8"?>
<sst xmlns="http://schemas.openxmlformats.org/spreadsheetml/2006/main" count="148" uniqueCount="80">
  <si>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</si>
  <si>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</si>
  <si>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</si>
  <si>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</si>
  <si>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</si>
  <si>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</si>
  <si>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</si>
  <si>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</si>
  <si>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</si>
  <si>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</si>
  <si>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</si>
  <si>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</si>
  <si>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</si>
  <si>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</si>
  <si>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</si>
  <si>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</si>
  <si>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</si>
  <si>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</si>
  <si>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</si>
  <si>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</si>
  <si>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</si>
  <si>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</si>
  <si>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</si>
  <si>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</si>
  <si>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</si>
  <si>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</si>
  <si>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</si>
  <si>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</si>
  <si>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</si>
  <si>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</si>
  <si>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</si>
  <si>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</si>
  <si>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</si>
  <si>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</si>
  <si>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</si>
  <si>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</si>
  <si>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</si>
  <si>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</si>
  <si>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</si>
  <si>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</si>
  <si>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</si>
  <si>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</si>
  <si>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</si>
  <si>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</si>
  <si>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</si>
  <si>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</si>
  <si>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</si>
  <si>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</si>
  <si>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</si>
  <si>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</si>
  <si>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</si>
  <si>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</si>
  <si>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</si>
  <si>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</si>
  <si>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</si>
  <si>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</si>
  <si>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</si>
  <si>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</si>
  <si>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</si>
  <si>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</si>
  <si>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</si>
  <si>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</si>
  <si>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</si>
  <si>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</si>
  <si>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</si>
  <si>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</si>
  <si>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</si>
  <si>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</si>
  <si>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</si>
  <si>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</si>
  <si>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</si>
  <si>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</si>
  <si>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</si>
  <si>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LIRANZO PEREZ, JUAN ALBERTO</t>
  </si>
  <si>
    <t>REGIONA NORTE SANTIAGO</t>
  </si>
  <si>
    <t>Fecha: 01/02/2022</t>
  </si>
  <si>
    <t>Correspondiente al mes de Febrero del año 2022</t>
  </si>
  <si>
    <t>SUERO CONTRERAS, JUNIOR</t>
  </si>
  <si>
    <t>MEJIA PLASENCIA, ROBERT</t>
  </si>
  <si>
    <t>DIAZ ABREU, MARCIA JOSEFINA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</si>
</sst>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abSelected="1" topLeftCell="E1" zoomScale="145" zoomScaleNormal="145" workbookViewId="0">
      <selection activeCell="A39" sqref="A39:T39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x14ac:dyDescent="0.2">
      <c r="A5" s="37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37" t="s">
        <v>76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75</v>
      </c>
      <c r="T8" s="4"/>
    </row>
    <row r="9" spans="1:20" ht="18.75" customHeight="1" x14ac:dyDescent="0.2">
      <c r="A9" s="38" t="s">
        <v>0</v>
      </c>
      <c r="B9" s="40" t="s">
        <v>1</v>
      </c>
      <c r="C9" s="40" t="s">
        <v>5</v>
      </c>
      <c r="D9" s="40" t="s">
        <v>6</v>
      </c>
      <c r="E9" s="33"/>
      <c r="F9" s="11"/>
      <c r="G9" s="42" t="s">
        <v>43</v>
      </c>
      <c r="H9" s="44" t="s">
        <v>2</v>
      </c>
      <c r="I9" s="44" t="s">
        <v>44</v>
      </c>
      <c r="J9" s="46" t="s">
        <v>3</v>
      </c>
      <c r="K9" s="46"/>
      <c r="L9" s="46"/>
      <c r="M9" s="46"/>
      <c r="N9" s="46"/>
      <c r="O9" s="46"/>
      <c r="P9" s="47"/>
      <c r="Q9" s="48" t="s">
        <v>4</v>
      </c>
      <c r="R9" s="49"/>
      <c r="S9" s="50" t="s">
        <v>48</v>
      </c>
      <c r="T9" s="52" t="s">
        <v>22</v>
      </c>
    </row>
    <row r="10" spans="1:20" ht="19.5" customHeight="1" x14ac:dyDescent="0.2">
      <c r="A10" s="39"/>
      <c r="B10" s="41"/>
      <c r="C10" s="41"/>
      <c r="D10" s="41"/>
      <c r="E10" s="34" t="s">
        <v>66</v>
      </c>
      <c r="F10" s="12" t="s">
        <v>23</v>
      </c>
      <c r="G10" s="43"/>
      <c r="H10" s="45"/>
      <c r="I10" s="45"/>
      <c r="J10" s="54" t="s">
        <v>7</v>
      </c>
      <c r="K10" s="54"/>
      <c r="L10" s="45" t="s">
        <v>20</v>
      </c>
      <c r="M10" s="55" t="s">
        <v>8</v>
      </c>
      <c r="N10" s="54"/>
      <c r="O10" s="57" t="s">
        <v>9</v>
      </c>
      <c r="P10" s="59" t="s">
        <v>45</v>
      </c>
      <c r="Q10" s="60" t="s">
        <v>46</v>
      </c>
      <c r="R10" s="60" t="s">
        <v>47</v>
      </c>
      <c r="S10" s="51"/>
      <c r="T10" s="53"/>
    </row>
    <row r="11" spans="1:20" ht="22.5" x14ac:dyDescent="0.2">
      <c r="A11" s="39"/>
      <c r="B11" s="41"/>
      <c r="C11" s="62"/>
      <c r="D11" s="62"/>
      <c r="E11" s="35"/>
      <c r="F11" s="12"/>
      <c r="G11" s="43"/>
      <c r="H11" s="45"/>
      <c r="I11" s="45"/>
      <c r="J11" s="13" t="s">
        <v>10</v>
      </c>
      <c r="K11" s="14" t="s">
        <v>11</v>
      </c>
      <c r="L11" s="45"/>
      <c r="M11" s="13" t="s">
        <v>12</v>
      </c>
      <c r="N11" s="14" t="s">
        <v>13</v>
      </c>
      <c r="O11" s="58"/>
      <c r="P11" s="59"/>
      <c r="Q11" s="61"/>
      <c r="R11" s="61"/>
      <c r="S11" s="51"/>
      <c r="T11" s="53"/>
    </row>
    <row r="12" spans="1:20" x14ac:dyDescent="0.2">
      <c r="A12" s="15">
        <v>1</v>
      </c>
      <c r="B12" s="10" t="s">
        <v>61</v>
      </c>
      <c r="C12" s="16" t="s">
        <v>62</v>
      </c>
      <c r="D12" s="17" t="s">
        <v>63</v>
      </c>
      <c r="E12" s="36" t="s">
        <v>67</v>
      </c>
      <c r="F12" s="18" t="s">
        <v>30</v>
      </c>
      <c r="G12" s="19">
        <v>40000</v>
      </c>
      <c r="H12" s="19">
        <v>442.65</v>
      </c>
      <c r="I12" s="20">
        <v>25</v>
      </c>
      <c r="J12" s="24">
        <f t="shared" ref="J12:J14" si="0">(G12*2.87%)</f>
        <v>1148</v>
      </c>
      <c r="K12" s="20">
        <f t="shared" ref="K12:K14" si="1">(G12*7.1%)</f>
        <v>2839.9999999999995</v>
      </c>
      <c r="L12" s="21">
        <v>440</v>
      </c>
      <c r="M12" s="25">
        <f t="shared" ref="M12:M14" si="2">(G12*3.04%)</f>
        <v>1216</v>
      </c>
      <c r="N12" s="20">
        <f t="shared" ref="N12:N14" si="3">(G12*7.09%)</f>
        <v>2836</v>
      </c>
      <c r="O12" s="19"/>
      <c r="P12" s="20">
        <f t="shared" ref="P12:P14" si="4">SUM(J12+K12+L12+M12+N12+O12)</f>
        <v>8480</v>
      </c>
      <c r="Q12" s="20">
        <f t="shared" ref="Q12:Q14" si="5">SUM(H12+I12+J12+M12+O12)</f>
        <v>2831.65</v>
      </c>
      <c r="R12" s="20">
        <f t="shared" ref="R12:R14" si="6">SUM(K12+L12+N12)</f>
        <v>6116</v>
      </c>
      <c r="S12" s="20">
        <f t="shared" ref="S12:S14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64</v>
      </c>
      <c r="C13" s="16" t="s">
        <v>62</v>
      </c>
      <c r="D13" s="17" t="s">
        <v>63</v>
      </c>
      <c r="E13" s="36" t="s">
        <v>68</v>
      </c>
      <c r="F13" s="18" t="s">
        <v>30</v>
      </c>
      <c r="G13" s="19">
        <v>35000</v>
      </c>
      <c r="H13" s="19">
        <v>0</v>
      </c>
      <c r="I13" s="20">
        <v>25</v>
      </c>
      <c r="J13" s="24">
        <f t="shared" si="0"/>
        <v>1004.5</v>
      </c>
      <c r="K13" s="20">
        <f t="shared" si="1"/>
        <v>2485</v>
      </c>
      <c r="L13" s="21">
        <v>385</v>
      </c>
      <c r="M13" s="25">
        <f t="shared" si="2"/>
        <v>1064</v>
      </c>
      <c r="N13" s="20">
        <f t="shared" si="3"/>
        <v>2481.5</v>
      </c>
      <c r="O13" s="19"/>
      <c r="P13" s="20">
        <f t="shared" si="4"/>
        <v>7420</v>
      </c>
      <c r="Q13" s="20">
        <f t="shared" si="5"/>
        <v>2093.5</v>
      </c>
      <c r="R13" s="20">
        <f t="shared" si="6"/>
        <v>5351.5</v>
      </c>
      <c r="S13" s="20">
        <f t="shared" si="7"/>
        <v>32906.5</v>
      </c>
      <c r="T13" s="23">
        <v>111</v>
      </c>
    </row>
    <row r="14" spans="1:20" s="2" customFormat="1" x14ac:dyDescent="0.2">
      <c r="A14" s="15">
        <v>3</v>
      </c>
      <c r="B14" s="10" t="s">
        <v>73</v>
      </c>
      <c r="C14" s="16" t="s">
        <v>62</v>
      </c>
      <c r="D14" s="17" t="s">
        <v>29</v>
      </c>
      <c r="E14" s="36" t="s">
        <v>67</v>
      </c>
      <c r="F14" s="18" t="s">
        <v>30</v>
      </c>
      <c r="G14" s="19">
        <v>80000</v>
      </c>
      <c r="H14" s="19">
        <v>7400.87</v>
      </c>
      <c r="I14" s="20">
        <v>25</v>
      </c>
      <c r="J14" s="24">
        <f t="shared" si="0"/>
        <v>2296</v>
      </c>
      <c r="K14" s="20">
        <f t="shared" si="1"/>
        <v>5679.9999999999991</v>
      </c>
      <c r="L14" s="21">
        <v>593.21</v>
      </c>
      <c r="M14" s="22">
        <f t="shared" si="2"/>
        <v>2432</v>
      </c>
      <c r="N14" s="20">
        <f t="shared" si="3"/>
        <v>5672</v>
      </c>
      <c r="O14" s="19"/>
      <c r="P14" s="20">
        <f t="shared" si="4"/>
        <v>16673.21</v>
      </c>
      <c r="Q14" s="20">
        <f t="shared" si="5"/>
        <v>12153.869999999999</v>
      </c>
      <c r="R14" s="20">
        <f t="shared" si="6"/>
        <v>11945.21</v>
      </c>
      <c r="S14" s="20">
        <f t="shared" si="7"/>
        <v>67846.13</v>
      </c>
      <c r="T14" s="23">
        <v>111</v>
      </c>
    </row>
    <row r="15" spans="1:20" s="2" customFormat="1" x14ac:dyDescent="0.2">
      <c r="A15" s="15">
        <v>4</v>
      </c>
      <c r="B15" s="10" t="s">
        <v>31</v>
      </c>
      <c r="C15" s="16" t="s">
        <v>32</v>
      </c>
      <c r="D15" s="17" t="s">
        <v>36</v>
      </c>
      <c r="E15" s="36" t="s">
        <v>67</v>
      </c>
      <c r="F15" s="18" t="s">
        <v>30</v>
      </c>
      <c r="G15" s="19">
        <v>39000</v>
      </c>
      <c r="H15" s="19">
        <v>301.52</v>
      </c>
      <c r="I15" s="20">
        <v>25</v>
      </c>
      <c r="J15" s="24">
        <f t="shared" ref="J15:J16" si="8">(G15*2.87%)</f>
        <v>1119.3</v>
      </c>
      <c r="K15" s="20">
        <f t="shared" ref="K15:K16" si="9">(G15*7.1%)</f>
        <v>2768.9999999999995</v>
      </c>
      <c r="L15" s="21">
        <v>429</v>
      </c>
      <c r="M15" s="25">
        <f t="shared" ref="M15:M16" si="10">(G15*3.04%)</f>
        <v>1185.5999999999999</v>
      </c>
      <c r="N15" s="20">
        <f t="shared" ref="N15:N16" si="11">(G15*7.09%)</f>
        <v>2765.1000000000004</v>
      </c>
      <c r="O15" s="19"/>
      <c r="P15" s="20">
        <f t="shared" ref="P15:P16" si="12">SUM(J15+K15+L15+M15+N15+O15)</f>
        <v>8268</v>
      </c>
      <c r="Q15" s="20">
        <f t="shared" ref="Q15:Q16" si="13">SUM(H15+I15+J15+M15+O15)</f>
        <v>2631.42</v>
      </c>
      <c r="R15" s="20">
        <f t="shared" ref="R15:R16" si="14">SUM(K15+L15+N15)</f>
        <v>5963.1</v>
      </c>
      <c r="S15" s="20">
        <f t="shared" ref="S15:S16" si="15">SUM(G15-Q15)</f>
        <v>36368.58</v>
      </c>
      <c r="T15" s="23">
        <v>111</v>
      </c>
    </row>
    <row r="16" spans="1:20" s="2" customFormat="1" x14ac:dyDescent="0.2">
      <c r="A16" s="15">
        <v>5</v>
      </c>
      <c r="B16" s="10" t="s">
        <v>49</v>
      </c>
      <c r="C16" s="16" t="s">
        <v>32</v>
      </c>
      <c r="D16" s="17" t="s">
        <v>50</v>
      </c>
      <c r="E16" s="36" t="s">
        <v>68</v>
      </c>
      <c r="F16" s="18" t="s">
        <v>30</v>
      </c>
      <c r="G16" s="19">
        <v>45000</v>
      </c>
      <c r="H16" s="19">
        <v>1148.33</v>
      </c>
      <c r="I16" s="20">
        <v>25</v>
      </c>
      <c r="J16" s="24">
        <f t="shared" si="8"/>
        <v>1291.5</v>
      </c>
      <c r="K16" s="20">
        <f t="shared" si="9"/>
        <v>3194.9999999999995</v>
      </c>
      <c r="L16" s="21">
        <v>495</v>
      </c>
      <c r="M16" s="25">
        <f t="shared" si="10"/>
        <v>1368</v>
      </c>
      <c r="N16" s="20">
        <f t="shared" si="11"/>
        <v>3190.5</v>
      </c>
      <c r="O16" s="19"/>
      <c r="P16" s="20">
        <f t="shared" si="12"/>
        <v>9540</v>
      </c>
      <c r="Q16" s="20">
        <f t="shared" si="13"/>
        <v>3832.83</v>
      </c>
      <c r="R16" s="20">
        <f t="shared" si="14"/>
        <v>6880.5</v>
      </c>
      <c r="S16" s="20">
        <f t="shared" si="15"/>
        <v>41167.17</v>
      </c>
      <c r="T16" s="23">
        <v>111</v>
      </c>
    </row>
    <row r="17" spans="1:20" x14ac:dyDescent="0.2">
      <c r="A17" s="15">
        <v>6</v>
      </c>
      <c r="B17" s="10" t="s">
        <v>33</v>
      </c>
      <c r="C17" s="16" t="s">
        <v>34</v>
      </c>
      <c r="D17" s="17" t="s">
        <v>35</v>
      </c>
      <c r="E17" s="36" t="s">
        <v>67</v>
      </c>
      <c r="F17" s="18" t="s">
        <v>30</v>
      </c>
      <c r="G17" s="19">
        <v>25000</v>
      </c>
      <c r="H17" s="19">
        <v>0</v>
      </c>
      <c r="I17" s="20">
        <v>25</v>
      </c>
      <c r="J17" s="24">
        <f t="shared" ref="J17:J23" si="16">(G17*2.87%)</f>
        <v>717.5</v>
      </c>
      <c r="K17" s="20">
        <f t="shared" ref="K17:K23" si="17">(G17*7.1%)</f>
        <v>1774.9999999999998</v>
      </c>
      <c r="L17" s="21">
        <v>275</v>
      </c>
      <c r="M17" s="22">
        <f t="shared" ref="M17:M23" si="18">(G17*3.04%)</f>
        <v>760</v>
      </c>
      <c r="N17" s="20">
        <f t="shared" ref="N17:N23" si="19">(G17*7.09%)</f>
        <v>1772.5000000000002</v>
      </c>
      <c r="O17" s="19"/>
      <c r="P17" s="20">
        <f t="shared" ref="P17" si="20">SUM(J17+K17+L17+M17+N17+O17)</f>
        <v>5300</v>
      </c>
      <c r="Q17" s="20">
        <f t="shared" ref="Q17:Q23" si="21">SUM(H17+I17+J17+M17+O17)</f>
        <v>1502.5</v>
      </c>
      <c r="R17" s="20">
        <f t="shared" ref="R17:R23" si="22">SUM(K17+L17+N17)</f>
        <v>3822.5</v>
      </c>
      <c r="S17" s="20">
        <f t="shared" ref="S17:S23" si="23">SUM(G17-Q17)</f>
        <v>23497.5</v>
      </c>
      <c r="T17" s="23">
        <v>111</v>
      </c>
    </row>
    <row r="18" spans="1:20" x14ac:dyDescent="0.2">
      <c r="A18" s="15">
        <v>7</v>
      </c>
      <c r="B18" s="10" t="s">
        <v>37</v>
      </c>
      <c r="C18" s="16" t="s">
        <v>60</v>
      </c>
      <c r="D18" s="17" t="s">
        <v>29</v>
      </c>
      <c r="E18" s="36" t="s">
        <v>67</v>
      </c>
      <c r="F18" s="18" t="s">
        <v>30</v>
      </c>
      <c r="G18" s="19">
        <v>60000</v>
      </c>
      <c r="H18" s="19">
        <v>3486.68</v>
      </c>
      <c r="I18" s="20">
        <v>25</v>
      </c>
      <c r="J18" s="24">
        <f t="shared" ref="J18:J19" si="24">(G18*2.87%)</f>
        <v>1722</v>
      </c>
      <c r="K18" s="20">
        <f t="shared" ref="K18:K19" si="25">(G18*7.1%)</f>
        <v>4260</v>
      </c>
      <c r="L18" s="21">
        <v>593.21</v>
      </c>
      <c r="M18" s="22">
        <f t="shared" ref="M18:M19" si="26">(G18*3.04%)</f>
        <v>1824</v>
      </c>
      <c r="N18" s="20">
        <f t="shared" ref="N18:N19" si="27">(G18*7.09%)</f>
        <v>4254</v>
      </c>
      <c r="O18" s="19"/>
      <c r="P18" s="20">
        <f t="shared" ref="P18" si="28">SUM(J18+K18+L18+M18+N18+O18)</f>
        <v>12653.21</v>
      </c>
      <c r="Q18" s="20">
        <f t="shared" ref="Q18:Q19" si="29">SUM(H18+I18+J18+M18+O18)</f>
        <v>7057.68</v>
      </c>
      <c r="R18" s="20">
        <f t="shared" ref="R18:R19" si="30">SUM(K18+L18+N18)</f>
        <v>9107.2099999999991</v>
      </c>
      <c r="S18" s="20">
        <f t="shared" ref="S18:S19" si="31">SUM(G18-Q18)</f>
        <v>52942.32</v>
      </c>
      <c r="T18" s="23">
        <v>111</v>
      </c>
    </row>
    <row r="19" spans="1:20" x14ac:dyDescent="0.2">
      <c r="A19" s="15">
        <v>8</v>
      </c>
      <c r="B19" s="10" t="s">
        <v>38</v>
      </c>
      <c r="C19" s="16" t="s">
        <v>39</v>
      </c>
      <c r="D19" s="17" t="s">
        <v>29</v>
      </c>
      <c r="E19" s="36" t="s">
        <v>67</v>
      </c>
      <c r="F19" s="18" t="s">
        <v>30</v>
      </c>
      <c r="G19" s="19">
        <v>80000</v>
      </c>
      <c r="H19" s="19">
        <v>7400.87</v>
      </c>
      <c r="I19" s="20">
        <v>25</v>
      </c>
      <c r="J19" s="24">
        <f t="shared" si="24"/>
        <v>2296</v>
      </c>
      <c r="K19" s="20">
        <f t="shared" si="25"/>
        <v>5679.9999999999991</v>
      </c>
      <c r="L19" s="21">
        <v>593.21</v>
      </c>
      <c r="M19" s="22">
        <f t="shared" si="26"/>
        <v>2432</v>
      </c>
      <c r="N19" s="20">
        <f t="shared" si="27"/>
        <v>5672</v>
      </c>
      <c r="O19" s="19"/>
      <c r="P19" s="20">
        <f t="shared" ref="P19" si="32">SUM(J19+K19+L19+M19+N19+O19)</f>
        <v>16673.21</v>
      </c>
      <c r="Q19" s="20">
        <f t="shared" si="29"/>
        <v>12153.869999999999</v>
      </c>
      <c r="R19" s="20">
        <f t="shared" si="30"/>
        <v>11945.21</v>
      </c>
      <c r="S19" s="20">
        <f t="shared" si="31"/>
        <v>67846.13</v>
      </c>
      <c r="T19" s="23">
        <v>111</v>
      </c>
    </row>
    <row r="20" spans="1:20" x14ac:dyDescent="0.2">
      <c r="A20" s="15">
        <v>9</v>
      </c>
      <c r="B20" s="10" t="s">
        <v>28</v>
      </c>
      <c r="C20" s="16" t="s">
        <v>17</v>
      </c>
      <c r="D20" s="17" t="s">
        <v>29</v>
      </c>
      <c r="E20" s="36" t="s">
        <v>67</v>
      </c>
      <c r="F20" s="18" t="s">
        <v>30</v>
      </c>
      <c r="G20" s="19">
        <v>40000</v>
      </c>
      <c r="H20" s="19">
        <v>442.65</v>
      </c>
      <c r="I20" s="20">
        <v>25</v>
      </c>
      <c r="J20" s="24">
        <f t="shared" si="16"/>
        <v>1148</v>
      </c>
      <c r="K20" s="20">
        <f t="shared" si="17"/>
        <v>2839.9999999999995</v>
      </c>
      <c r="L20" s="21">
        <v>440</v>
      </c>
      <c r="M20" s="25">
        <f t="shared" si="18"/>
        <v>1216</v>
      </c>
      <c r="N20" s="20">
        <f t="shared" si="19"/>
        <v>2836</v>
      </c>
      <c r="O20" s="19"/>
      <c r="P20" s="20">
        <f t="shared" ref="P20:P23" si="33">SUM(J20+K20+L20+M20+N20+O20)</f>
        <v>8480</v>
      </c>
      <c r="Q20" s="20">
        <f t="shared" si="21"/>
        <v>2831.65</v>
      </c>
      <c r="R20" s="20">
        <f t="shared" si="22"/>
        <v>6116</v>
      </c>
      <c r="S20" s="20">
        <f t="shared" si="23"/>
        <v>37168.35</v>
      </c>
      <c r="T20" s="23">
        <v>111</v>
      </c>
    </row>
    <row r="21" spans="1:20" x14ac:dyDescent="0.2">
      <c r="A21" s="15">
        <v>10</v>
      </c>
      <c r="B21" s="16" t="s">
        <v>40</v>
      </c>
      <c r="C21" s="16" t="s">
        <v>41</v>
      </c>
      <c r="D21" s="17" t="s">
        <v>29</v>
      </c>
      <c r="E21" s="36" t="s">
        <v>67</v>
      </c>
      <c r="F21" s="18" t="s">
        <v>30</v>
      </c>
      <c r="G21" s="19">
        <v>80000</v>
      </c>
      <c r="H21" s="19">
        <v>7400.87</v>
      </c>
      <c r="I21" s="20">
        <v>25</v>
      </c>
      <c r="J21" s="24">
        <f t="shared" si="16"/>
        <v>2296</v>
      </c>
      <c r="K21" s="20">
        <f t="shared" si="17"/>
        <v>5679.9999999999991</v>
      </c>
      <c r="L21" s="21">
        <v>593.21</v>
      </c>
      <c r="M21" s="22">
        <f t="shared" si="18"/>
        <v>2432</v>
      </c>
      <c r="N21" s="20">
        <f t="shared" si="19"/>
        <v>5672</v>
      </c>
      <c r="O21" s="19"/>
      <c r="P21" s="20">
        <f t="shared" si="33"/>
        <v>16673.21</v>
      </c>
      <c r="Q21" s="20">
        <f t="shared" si="21"/>
        <v>12153.869999999999</v>
      </c>
      <c r="R21" s="20">
        <f t="shared" si="22"/>
        <v>11945.21</v>
      </c>
      <c r="S21" s="20">
        <f t="shared" si="23"/>
        <v>67846.13</v>
      </c>
      <c r="T21" s="23">
        <v>111</v>
      </c>
    </row>
    <row r="22" spans="1:20" s="2" customFormat="1" x14ac:dyDescent="0.2">
      <c r="A22" s="15">
        <v>11</v>
      </c>
      <c r="B22" s="10" t="s">
        <v>42</v>
      </c>
      <c r="C22" s="16" t="s">
        <v>15</v>
      </c>
      <c r="D22" s="17" t="s">
        <v>29</v>
      </c>
      <c r="E22" s="36" t="s">
        <v>67</v>
      </c>
      <c r="F22" s="18" t="s">
        <v>30</v>
      </c>
      <c r="G22" s="19">
        <v>75000</v>
      </c>
      <c r="H22" s="19">
        <v>6309.38</v>
      </c>
      <c r="I22" s="20">
        <v>25</v>
      </c>
      <c r="J22" s="24">
        <f t="shared" si="16"/>
        <v>2152.5</v>
      </c>
      <c r="K22" s="20">
        <f t="shared" si="17"/>
        <v>5324.9999999999991</v>
      </c>
      <c r="L22" s="21">
        <v>593.21</v>
      </c>
      <c r="M22" s="22">
        <f t="shared" si="18"/>
        <v>2280</v>
      </c>
      <c r="N22" s="20">
        <f t="shared" si="19"/>
        <v>5317.5</v>
      </c>
      <c r="O22" s="19"/>
      <c r="P22" s="20">
        <f t="shared" si="33"/>
        <v>15668.21</v>
      </c>
      <c r="Q22" s="20">
        <f t="shared" si="21"/>
        <v>10766.880000000001</v>
      </c>
      <c r="R22" s="20">
        <f t="shared" si="22"/>
        <v>11235.71</v>
      </c>
      <c r="S22" s="20">
        <f t="shared" si="23"/>
        <v>64233.119999999995</v>
      </c>
      <c r="T22" s="23">
        <v>111</v>
      </c>
    </row>
    <row r="23" spans="1:20" s="2" customFormat="1" x14ac:dyDescent="0.2">
      <c r="A23" s="15">
        <v>12</v>
      </c>
      <c r="B23" s="10" t="s">
        <v>79</v>
      </c>
      <c r="C23" s="16" t="s">
        <v>16</v>
      </c>
      <c r="D23" s="17" t="s">
        <v>14</v>
      </c>
      <c r="E23" s="36" t="s">
        <v>68</v>
      </c>
      <c r="F23" s="18" t="s">
        <v>30</v>
      </c>
      <c r="G23" s="19">
        <v>35000</v>
      </c>
      <c r="H23" s="19">
        <v>0</v>
      </c>
      <c r="I23" s="20">
        <v>25</v>
      </c>
      <c r="J23" s="24">
        <f t="shared" si="16"/>
        <v>1004.5</v>
      </c>
      <c r="K23" s="20">
        <f t="shared" si="17"/>
        <v>2485</v>
      </c>
      <c r="L23" s="21">
        <v>385</v>
      </c>
      <c r="M23" s="25">
        <f t="shared" si="18"/>
        <v>1064</v>
      </c>
      <c r="N23" s="20">
        <f t="shared" si="19"/>
        <v>2481.5</v>
      </c>
      <c r="O23" s="19"/>
      <c r="P23" s="20">
        <f t="shared" si="33"/>
        <v>7420</v>
      </c>
      <c r="Q23" s="20">
        <f t="shared" si="21"/>
        <v>2093.5</v>
      </c>
      <c r="R23" s="20">
        <f t="shared" si="22"/>
        <v>5351.5</v>
      </c>
      <c r="S23" s="20">
        <f t="shared" si="23"/>
        <v>32906.5</v>
      </c>
      <c r="T23" s="23">
        <v>111</v>
      </c>
    </row>
    <row r="24" spans="1:20" s="2" customFormat="1" x14ac:dyDescent="0.2">
      <c r="A24" s="15">
        <v>13</v>
      </c>
      <c r="B24" s="16" t="s">
        <v>51</v>
      </c>
      <c r="C24" s="16" t="s">
        <v>53</v>
      </c>
      <c r="D24" s="17" t="s">
        <v>52</v>
      </c>
      <c r="E24" s="36" t="s">
        <v>67</v>
      </c>
      <c r="F24" s="18" t="s">
        <v>30</v>
      </c>
      <c r="G24" s="19">
        <v>40000</v>
      </c>
      <c r="H24" s="19">
        <v>442.65</v>
      </c>
      <c r="I24" s="20">
        <v>25</v>
      </c>
      <c r="J24" s="24">
        <f t="shared" ref="J24:J28" si="34">(G24*2.87%)</f>
        <v>1148</v>
      </c>
      <c r="K24" s="20">
        <f t="shared" ref="K24:K28" si="35">(G24*7.1%)</f>
        <v>2839.9999999999995</v>
      </c>
      <c r="L24" s="21">
        <v>440</v>
      </c>
      <c r="M24" s="25">
        <f t="shared" ref="M24:M28" si="36">(G24*3.04%)</f>
        <v>1216</v>
      </c>
      <c r="N24" s="20">
        <f t="shared" ref="N24:N28" si="37">(G24*7.09%)</f>
        <v>2836</v>
      </c>
      <c r="O24" s="19"/>
      <c r="P24" s="20">
        <f t="shared" ref="P24:P28" si="38">SUM(J24+K24+L24+M24+N24+O24)</f>
        <v>8480</v>
      </c>
      <c r="Q24" s="20">
        <f t="shared" ref="Q24:Q28" si="39">SUM(H24+I24+J24+M24+O24)</f>
        <v>2831.65</v>
      </c>
      <c r="R24" s="20">
        <f t="shared" ref="R24:R28" si="40">SUM(K24+L24+N24)</f>
        <v>6116</v>
      </c>
      <c r="S24" s="20">
        <f t="shared" ref="S24:S28" si="41">SUM(G24-Q24)</f>
        <v>37168.35</v>
      </c>
      <c r="T24" s="23">
        <v>111</v>
      </c>
    </row>
    <row r="25" spans="1:20" s="2" customFormat="1" x14ac:dyDescent="0.2">
      <c r="A25" s="15">
        <v>14</v>
      </c>
      <c r="B25" s="16" t="s">
        <v>54</v>
      </c>
      <c r="C25" s="16" t="s">
        <v>53</v>
      </c>
      <c r="D25" s="17" t="s">
        <v>52</v>
      </c>
      <c r="E25" s="36" t="s">
        <v>68</v>
      </c>
      <c r="F25" s="18" t="s">
        <v>30</v>
      </c>
      <c r="G25" s="19">
        <v>40000</v>
      </c>
      <c r="H25" s="19">
        <v>442.65</v>
      </c>
      <c r="I25" s="20">
        <v>25</v>
      </c>
      <c r="J25" s="24">
        <f t="shared" si="34"/>
        <v>1148</v>
      </c>
      <c r="K25" s="20">
        <f t="shared" si="35"/>
        <v>2839.9999999999995</v>
      </c>
      <c r="L25" s="21">
        <v>440</v>
      </c>
      <c r="M25" s="25">
        <f t="shared" si="36"/>
        <v>1216</v>
      </c>
      <c r="N25" s="20">
        <f t="shared" si="37"/>
        <v>2836</v>
      </c>
      <c r="O25" s="19"/>
      <c r="P25" s="20">
        <f t="shared" si="38"/>
        <v>8480</v>
      </c>
      <c r="Q25" s="20">
        <f t="shared" si="39"/>
        <v>2831.65</v>
      </c>
      <c r="R25" s="20">
        <f t="shared" si="40"/>
        <v>6116</v>
      </c>
      <c r="S25" s="20">
        <f t="shared" si="41"/>
        <v>37168.35</v>
      </c>
      <c r="T25" s="23">
        <v>111</v>
      </c>
    </row>
    <row r="26" spans="1:20" s="2" customFormat="1" x14ac:dyDescent="0.2">
      <c r="A26" s="15">
        <v>15</v>
      </c>
      <c r="B26" s="16" t="s">
        <v>77</v>
      </c>
      <c r="C26" s="16" t="s">
        <v>53</v>
      </c>
      <c r="D26" s="17" t="s">
        <v>14</v>
      </c>
      <c r="E26" s="36" t="s">
        <v>67</v>
      </c>
      <c r="F26" s="18" t="s">
        <v>30</v>
      </c>
      <c r="G26" s="19">
        <v>40000</v>
      </c>
      <c r="H26" s="19">
        <v>442.65</v>
      </c>
      <c r="I26" s="20">
        <v>25</v>
      </c>
      <c r="J26" s="24">
        <f t="shared" ref="J26" si="42">(G26*2.87%)</f>
        <v>1148</v>
      </c>
      <c r="K26" s="20">
        <f t="shared" ref="K26" si="43">(G26*7.1%)</f>
        <v>2839.9999999999995</v>
      </c>
      <c r="L26" s="21">
        <v>440</v>
      </c>
      <c r="M26" s="25">
        <f t="shared" ref="M26" si="44">(G26*3.04%)</f>
        <v>1216</v>
      </c>
      <c r="N26" s="20">
        <f t="shared" ref="N26" si="45">(G26*7.09%)</f>
        <v>2836</v>
      </c>
      <c r="O26" s="19"/>
      <c r="P26" s="20">
        <f t="shared" ref="P26" si="46">SUM(J26+K26+L26+M26+N26+O26)</f>
        <v>8480</v>
      </c>
      <c r="Q26" s="20">
        <f t="shared" ref="Q26" si="47">SUM(H26+I26+J26+M26+O26)</f>
        <v>2831.65</v>
      </c>
      <c r="R26" s="20">
        <f t="shared" ref="R26" si="48">SUM(K26+L26+N26)</f>
        <v>6116</v>
      </c>
      <c r="S26" s="20">
        <f t="shared" ref="S26" si="49">SUM(G26-Q26)</f>
        <v>37168.35</v>
      </c>
      <c r="T26" s="23">
        <v>111</v>
      </c>
    </row>
    <row r="27" spans="1:20" s="2" customFormat="1" x14ac:dyDescent="0.2">
      <c r="A27" s="15">
        <v>16</v>
      </c>
      <c r="B27" s="16" t="s">
        <v>55</v>
      </c>
      <c r="C27" s="16" t="s">
        <v>57</v>
      </c>
      <c r="D27" s="17" t="s">
        <v>52</v>
      </c>
      <c r="E27" s="36" t="s">
        <v>67</v>
      </c>
      <c r="F27" s="18" t="s">
        <v>30</v>
      </c>
      <c r="G27" s="19">
        <v>45000</v>
      </c>
      <c r="H27" s="19">
        <v>1148.33</v>
      </c>
      <c r="I27" s="20">
        <v>25</v>
      </c>
      <c r="J27" s="24">
        <f t="shared" si="34"/>
        <v>1291.5</v>
      </c>
      <c r="K27" s="20">
        <f t="shared" si="35"/>
        <v>3194.9999999999995</v>
      </c>
      <c r="L27" s="21">
        <v>495</v>
      </c>
      <c r="M27" s="25">
        <f t="shared" si="36"/>
        <v>1368</v>
      </c>
      <c r="N27" s="20">
        <f t="shared" si="37"/>
        <v>3190.5</v>
      </c>
      <c r="O27" s="19"/>
      <c r="P27" s="20">
        <f t="shared" si="38"/>
        <v>9540</v>
      </c>
      <c r="Q27" s="20">
        <f t="shared" si="39"/>
        <v>3832.83</v>
      </c>
      <c r="R27" s="20">
        <f t="shared" si="40"/>
        <v>6880.5</v>
      </c>
      <c r="S27" s="20">
        <f t="shared" si="41"/>
        <v>41167.17</v>
      </c>
      <c r="T27" s="23">
        <v>111</v>
      </c>
    </row>
    <row r="28" spans="1:20" s="2" customFormat="1" x14ac:dyDescent="0.2">
      <c r="A28" s="15">
        <v>17</v>
      </c>
      <c r="B28" s="16" t="s">
        <v>71</v>
      </c>
      <c r="C28" s="16" t="s">
        <v>57</v>
      </c>
      <c r="D28" s="17" t="s">
        <v>52</v>
      </c>
      <c r="E28" s="36" t="s">
        <v>68</v>
      </c>
      <c r="F28" s="18" t="s">
        <v>30</v>
      </c>
      <c r="G28" s="19">
        <v>65000</v>
      </c>
      <c r="H28" s="19">
        <v>4427.58</v>
      </c>
      <c r="I28" s="20">
        <v>25</v>
      </c>
      <c r="J28" s="24">
        <f t="shared" si="34"/>
        <v>1865.5</v>
      </c>
      <c r="K28" s="20">
        <f t="shared" si="35"/>
        <v>4615</v>
      </c>
      <c r="L28" s="21">
        <v>593.21</v>
      </c>
      <c r="M28" s="25">
        <f t="shared" si="36"/>
        <v>1976</v>
      </c>
      <c r="N28" s="20">
        <f t="shared" si="37"/>
        <v>4608.5</v>
      </c>
      <c r="O28" s="19"/>
      <c r="P28" s="20">
        <f t="shared" si="38"/>
        <v>13658.21</v>
      </c>
      <c r="Q28" s="20">
        <f t="shared" si="39"/>
        <v>8294.08</v>
      </c>
      <c r="R28" s="20">
        <f t="shared" si="40"/>
        <v>9816.7099999999991</v>
      </c>
      <c r="S28" s="20">
        <f t="shared" si="41"/>
        <v>56705.919999999998</v>
      </c>
      <c r="T28" s="23">
        <v>111</v>
      </c>
    </row>
    <row r="29" spans="1:20" x14ac:dyDescent="0.2">
      <c r="A29" s="15">
        <v>18</v>
      </c>
      <c r="B29" s="10" t="s">
        <v>56</v>
      </c>
      <c r="C29" s="16" t="s">
        <v>57</v>
      </c>
      <c r="D29" s="17" t="s">
        <v>52</v>
      </c>
      <c r="E29" s="36" t="s">
        <v>68</v>
      </c>
      <c r="F29" s="18" t="s">
        <v>30</v>
      </c>
      <c r="G29" s="19">
        <v>60000</v>
      </c>
      <c r="H29" s="19">
        <v>3486.68</v>
      </c>
      <c r="I29" s="20">
        <v>25</v>
      </c>
      <c r="J29" s="24">
        <f t="shared" ref="J29" si="50">(G29*2.87%)</f>
        <v>1722</v>
      </c>
      <c r="K29" s="20">
        <f t="shared" ref="K29" si="51">(G29*7.1%)</f>
        <v>4260</v>
      </c>
      <c r="L29" s="21">
        <v>593.21</v>
      </c>
      <c r="M29" s="22">
        <f t="shared" ref="M29" si="52">(G29*3.04%)</f>
        <v>1824</v>
      </c>
      <c r="N29" s="20">
        <f t="shared" ref="N29" si="53">(G29*7.09%)</f>
        <v>4254</v>
      </c>
      <c r="O29" s="19"/>
      <c r="P29" s="20">
        <f t="shared" ref="P29" si="54">SUM(J29+K29+L29+M29+N29+O29)</f>
        <v>12653.21</v>
      </c>
      <c r="Q29" s="20">
        <f t="shared" ref="Q29" si="55">SUM(H29+I29+J29+M29+O29)</f>
        <v>7057.68</v>
      </c>
      <c r="R29" s="20">
        <f t="shared" ref="R29" si="56">SUM(K29+L29+N29)</f>
        <v>9107.2099999999991</v>
      </c>
      <c r="S29" s="20">
        <f t="shared" ref="S29" si="57">SUM(G29-Q29)</f>
        <v>52942.32</v>
      </c>
      <c r="T29" s="23">
        <v>111</v>
      </c>
    </row>
    <row r="30" spans="1:20" s="2" customFormat="1" x14ac:dyDescent="0.2">
      <c r="A30" s="15">
        <v>19</v>
      </c>
      <c r="B30" s="10" t="s">
        <v>78</v>
      </c>
      <c r="C30" s="16" t="s">
        <v>57</v>
      </c>
      <c r="D30" s="17" t="s">
        <v>52</v>
      </c>
      <c r="E30" s="36" t="s">
        <v>67</v>
      </c>
      <c r="F30" s="18" t="s">
        <v>30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65</v>
      </c>
      <c r="C31" s="16" t="s">
        <v>58</v>
      </c>
      <c r="D31" s="17" t="s">
        <v>14</v>
      </c>
      <c r="E31" s="36" t="s">
        <v>68</v>
      </c>
      <c r="F31" s="18" t="s">
        <v>30</v>
      </c>
      <c r="G31" s="19">
        <v>35000</v>
      </c>
      <c r="H31" s="19">
        <v>0</v>
      </c>
      <c r="I31" s="20">
        <v>25</v>
      </c>
      <c r="J31" s="24">
        <f t="shared" ref="J31:J32" si="58">(G31*2.87%)</f>
        <v>1004.5</v>
      </c>
      <c r="K31" s="20">
        <f t="shared" ref="K31:K32" si="59">(G31*7.1%)</f>
        <v>2485</v>
      </c>
      <c r="L31" s="21">
        <v>385</v>
      </c>
      <c r="M31" s="25">
        <f t="shared" ref="M31:M32" si="60">(G31*3.04%)</f>
        <v>1064</v>
      </c>
      <c r="N31" s="20">
        <f t="shared" ref="N31:N32" si="61">(G31*7.09%)</f>
        <v>2481.5</v>
      </c>
      <c r="O31" s="19"/>
      <c r="P31" s="20">
        <f t="shared" ref="P31:P32" si="62">SUM(J31+K31+L31+M31+N31+O31)</f>
        <v>7420</v>
      </c>
      <c r="Q31" s="20">
        <f t="shared" ref="Q31:Q32" si="63">SUM(H31+I31+J31+M31+O31)</f>
        <v>2093.5</v>
      </c>
      <c r="R31" s="20">
        <f t="shared" ref="R31:R32" si="64">SUM(K31+L31+N31)</f>
        <v>5351.5</v>
      </c>
      <c r="S31" s="20">
        <f t="shared" ref="S31:S32" si="65">SUM(G31-Q31)</f>
        <v>32906.5</v>
      </c>
      <c r="T31" s="23">
        <v>111</v>
      </c>
    </row>
    <row r="32" spans="1:20" s="2" customFormat="1" x14ac:dyDescent="0.2">
      <c r="A32" s="15">
        <v>21</v>
      </c>
      <c r="B32" s="10" t="s">
        <v>72</v>
      </c>
      <c r="C32" s="16" t="s">
        <v>58</v>
      </c>
      <c r="D32" s="17" t="s">
        <v>14</v>
      </c>
      <c r="E32" s="36" t="s">
        <v>67</v>
      </c>
      <c r="F32" s="18" t="s">
        <v>30</v>
      </c>
      <c r="G32" s="19">
        <v>45000</v>
      </c>
      <c r="H32" s="19">
        <v>1148.33</v>
      </c>
      <c r="I32" s="20">
        <v>25</v>
      </c>
      <c r="J32" s="24">
        <f t="shared" si="58"/>
        <v>1291.5</v>
      </c>
      <c r="K32" s="20">
        <f t="shared" si="59"/>
        <v>3194.9999999999995</v>
      </c>
      <c r="L32" s="21">
        <v>495</v>
      </c>
      <c r="M32" s="25">
        <f t="shared" si="60"/>
        <v>1368</v>
      </c>
      <c r="N32" s="20">
        <f t="shared" si="61"/>
        <v>3190.5</v>
      </c>
      <c r="O32" s="19"/>
      <c r="P32" s="20">
        <f t="shared" si="62"/>
        <v>9540</v>
      </c>
      <c r="Q32" s="20">
        <f t="shared" si="63"/>
        <v>3832.83</v>
      </c>
      <c r="R32" s="20">
        <f t="shared" si="64"/>
        <v>6880.5</v>
      </c>
      <c r="S32" s="20">
        <f t="shared" si="65"/>
        <v>41167.17</v>
      </c>
      <c r="T32" s="23">
        <v>111</v>
      </c>
    </row>
    <row r="33" spans="1:20" s="2" customFormat="1" x14ac:dyDescent="0.2">
      <c r="A33" s="15">
        <v>22</v>
      </c>
      <c r="B33" s="10" t="s">
        <v>59</v>
      </c>
      <c r="C33" s="16" t="s">
        <v>74</v>
      </c>
      <c r="D33" s="17" t="s">
        <v>52</v>
      </c>
      <c r="E33" s="36" t="s">
        <v>68</v>
      </c>
      <c r="F33" s="18" t="s">
        <v>30</v>
      </c>
      <c r="G33" s="19">
        <v>45000</v>
      </c>
      <c r="H33" s="19">
        <v>1148.33</v>
      </c>
      <c r="I33" s="20">
        <v>25</v>
      </c>
      <c r="J33" s="24">
        <f>(G33*2.87%)</f>
        <v>1291.5</v>
      </c>
      <c r="K33" s="20">
        <f>(G33*7.1%)</f>
        <v>3194.9999999999995</v>
      </c>
      <c r="L33" s="21">
        <v>495</v>
      </c>
      <c r="M33" s="25">
        <f>(G33*3.04%)</f>
        <v>1368</v>
      </c>
      <c r="N33" s="20">
        <f>(G33*7.09%)</f>
        <v>3190.5</v>
      </c>
      <c r="O33" s="19"/>
      <c r="P33" s="20">
        <f>SUM(J33+K33+L33+M33+N33+O33)</f>
        <v>9540</v>
      </c>
      <c r="Q33" s="20">
        <f>SUM(H33+I33+J33+M33+O33)</f>
        <v>3832.83</v>
      </c>
      <c r="R33" s="20">
        <f>SUM(K33+L33+N33)</f>
        <v>6880.5</v>
      </c>
      <c r="S33" s="20">
        <f>SUM(G33-Q33)</f>
        <v>41167.17</v>
      </c>
      <c r="T33" s="23">
        <v>111</v>
      </c>
    </row>
    <row r="34" spans="1:20" s="2" customFormat="1" x14ac:dyDescent="0.2">
      <c r="A34" s="15">
        <v>23</v>
      </c>
      <c r="B34" s="10" t="s">
        <v>69</v>
      </c>
      <c r="C34" s="16" t="s">
        <v>70</v>
      </c>
      <c r="D34" s="17" t="s">
        <v>14</v>
      </c>
      <c r="E34" s="36" t="s">
        <v>67</v>
      </c>
      <c r="F34" s="18" t="s">
        <v>30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x14ac:dyDescent="0.2">
      <c r="A35" s="4"/>
      <c r="B35" s="26" t="s">
        <v>18</v>
      </c>
      <c r="C35" s="27"/>
      <c r="D35" s="28"/>
      <c r="E35" s="28"/>
      <c r="F35" s="28"/>
      <c r="G35" s="29">
        <f>SUM(G12:G34)</f>
        <v>1149000</v>
      </c>
      <c r="H35" s="29">
        <f t="shared" ref="H35" si="66">SUM(H12:H34)</f>
        <v>50729.020000000011</v>
      </c>
      <c r="I35" s="29">
        <f>SUM(I12:I34)</f>
        <v>575</v>
      </c>
      <c r="J35" s="29">
        <f t="shared" ref="J35:N35" si="67">SUM(J12:J34)</f>
        <v>32976.300000000003</v>
      </c>
      <c r="K35" s="29">
        <v>75437.600000000006</v>
      </c>
      <c r="L35" s="29">
        <v>11101.2</v>
      </c>
      <c r="M35" s="29">
        <f t="shared" si="67"/>
        <v>34929.599999999999</v>
      </c>
      <c r="N35" s="29">
        <f t="shared" si="67"/>
        <v>81464.100000000006</v>
      </c>
      <c r="O35" s="29">
        <f t="shared" ref="O35:S35" si="68">SUM(O12:O33)</f>
        <v>0</v>
      </c>
      <c r="P35" s="29">
        <f t="shared" si="68"/>
        <v>231640.46999999997</v>
      </c>
      <c r="Q35" s="29">
        <f t="shared" si="68"/>
        <v>114375.91999999998</v>
      </c>
      <c r="R35" s="29">
        <f t="shared" si="68"/>
        <v>166689.56999999998</v>
      </c>
      <c r="S35" s="29">
        <f t="shared" si="68"/>
        <v>984624.08000000007</v>
      </c>
      <c r="T35" s="30"/>
    </row>
    <row r="36" spans="1:20" x14ac:dyDescent="0.2">
      <c r="A36" s="4"/>
      <c r="B36" s="4"/>
      <c r="C36" s="4"/>
      <c r="D36" s="4"/>
      <c r="E36" s="4"/>
      <c r="F36" s="4"/>
      <c r="G36" s="6"/>
      <c r="H36" s="6"/>
      <c r="I36" s="7"/>
      <c r="J36" s="8"/>
      <c r="K36" s="6"/>
      <c r="L36" s="6"/>
      <c r="M36" s="8"/>
      <c r="N36" s="6"/>
      <c r="O36" s="31"/>
      <c r="P36" s="4"/>
      <c r="Q36" s="4"/>
      <c r="R36" s="4"/>
      <c r="S36" s="4"/>
      <c r="T36" s="4"/>
    </row>
    <row r="37" spans="1:20" x14ac:dyDescent="0.2">
      <c r="A37" s="4"/>
      <c r="B37" s="4"/>
      <c r="C37" s="4"/>
      <c r="D37" s="4"/>
      <c r="E37" s="4"/>
      <c r="F37" s="4"/>
      <c r="G37" s="4"/>
      <c r="H37" s="4" t="s">
        <v>19</v>
      </c>
      <c r="I37" s="4"/>
      <c r="J37" s="4"/>
      <c r="K37" s="4"/>
      <c r="L37" s="9"/>
      <c r="M37" s="4"/>
      <c r="N37" s="4"/>
      <c r="O37" s="4"/>
      <c r="P37" s="4"/>
      <c r="Q37" s="4"/>
      <c r="R37" s="4"/>
      <c r="S37" s="4"/>
      <c r="T37" s="4"/>
    </row>
    <row r="38" spans="1:20" x14ac:dyDescent="0.2">
      <c r="A38" s="4"/>
      <c r="B38" s="4"/>
      <c r="C38" s="4"/>
      <c r="D38" s="4"/>
      <c r="E38" s="4"/>
      <c r="F38" s="4"/>
      <c r="G38" s="32"/>
      <c r="H38" s="32"/>
      <c r="I38" s="32"/>
      <c r="J38" s="32"/>
      <c r="K38" s="32"/>
      <c r="L38" s="32"/>
      <c r="M38" s="32"/>
      <c r="N38" s="32"/>
      <c r="O38" s="4"/>
      <c r="P38" s="4"/>
      <c r="Q38" s="4"/>
      <c r="R38" s="4"/>
      <c r="S38" s="4"/>
      <c r="T38" s="4"/>
    </row>
    <row r="39" spans="1:20" ht="15.75" x14ac:dyDescent="0.25">
      <c r="A39" s="56" t="s">
        <v>24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pans="1:20" s="2" customFormat="1" ht="15.75" x14ac:dyDescent="0.25">
      <c r="A40" s="56" t="s">
        <v>26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</row>
    <row r="41" spans="1:20" ht="15.75" x14ac:dyDescent="0.25">
      <c r="A41" s="56" t="s">
        <v>25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spans="1:2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</sheetData>
  <mergeCells count="25">
    <mergeCell ref="A41:T41"/>
    <mergeCell ref="O10:O11"/>
    <mergeCell ref="P10:P11"/>
    <mergeCell ref="Q10:Q11"/>
    <mergeCell ref="R10:R11"/>
    <mergeCell ref="A39:T39"/>
    <mergeCell ref="A40:T40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2022-03-09T13:09:27Z</cp:lastPrinted>
  <dcterms:created xsi:type="dcterms:W3CDTF">2013-08-23T15:59:26Z</dcterms:created>
  <dcterms:modified xsi:type="dcterms:W3CDTF">2022-03-09T13:09:35Z</dcterms:modified>
</cp:coreProperties>
</file>