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0" i="10" l="1"/>
  <c r="M150" i="10"/>
  <c r="K150" i="10"/>
  <c r="J150" i="10"/>
  <c r="N246" i="10"/>
  <c r="R246" i="10" s="1"/>
  <c r="M246" i="10"/>
  <c r="K246" i="10"/>
  <c r="J246" i="10"/>
  <c r="N245" i="10"/>
  <c r="M245" i="10"/>
  <c r="K245" i="10"/>
  <c r="J245" i="10"/>
  <c r="N198" i="10"/>
  <c r="R198" i="10" s="1"/>
  <c r="M198" i="10"/>
  <c r="K198" i="10"/>
  <c r="J198" i="10"/>
  <c r="Q198" i="10" s="1"/>
  <c r="S198" i="10" s="1"/>
  <c r="L89" i="10"/>
  <c r="J89" i="10"/>
  <c r="K89" i="10"/>
  <c r="M89" i="10"/>
  <c r="N89" i="10"/>
  <c r="Q245" i="10" l="1"/>
  <c r="S245" i="10" s="1"/>
  <c r="Q246" i="10"/>
  <c r="S246" i="10" s="1"/>
  <c r="Q150" i="10"/>
  <c r="S150" i="10" s="1"/>
  <c r="Q89" i="10"/>
  <c r="S89" i="10" s="1"/>
  <c r="R150" i="10"/>
  <c r="P150" i="10"/>
  <c r="R245" i="10"/>
  <c r="P246" i="10"/>
  <c r="P245" i="10"/>
  <c r="P198" i="10"/>
  <c r="N244" i="10"/>
  <c r="M244" i="10"/>
  <c r="K244" i="10"/>
  <c r="J244" i="10"/>
  <c r="N243" i="10"/>
  <c r="M243" i="10"/>
  <c r="K243" i="10"/>
  <c r="J243" i="10"/>
  <c r="N242" i="10"/>
  <c r="M242" i="10"/>
  <c r="K242" i="10"/>
  <c r="J242" i="10"/>
  <c r="N241" i="10"/>
  <c r="M241" i="10"/>
  <c r="K241" i="10"/>
  <c r="J241" i="10"/>
  <c r="Q243" i="10" l="1"/>
  <c r="S243" i="10" s="1"/>
  <c r="Q242" i="10"/>
  <c r="S242" i="10" s="1"/>
  <c r="Q244" i="10"/>
  <c r="S244" i="10" s="1"/>
  <c r="P241" i="10"/>
  <c r="R241" i="10"/>
  <c r="R242" i="10"/>
  <c r="R243" i="10"/>
  <c r="R244" i="10"/>
  <c r="P242" i="10"/>
  <c r="P243" i="10"/>
  <c r="Q241" i="10"/>
  <c r="S241" i="10" s="1"/>
  <c r="P244" i="10"/>
  <c r="N98" i="10"/>
  <c r="M98" i="10"/>
  <c r="K98" i="10"/>
  <c r="J98" i="10"/>
  <c r="J99" i="10"/>
  <c r="K99" i="10"/>
  <c r="M99" i="10"/>
  <c r="N99" i="10"/>
  <c r="N84" i="10"/>
  <c r="M84" i="10"/>
  <c r="K84" i="10"/>
  <c r="J84" i="10"/>
  <c r="J117" i="10"/>
  <c r="K117" i="10"/>
  <c r="M117" i="10"/>
  <c r="N117" i="10"/>
  <c r="Q99" i="10" l="1"/>
  <c r="S99" i="10" s="1"/>
  <c r="R117" i="10"/>
  <c r="R99" i="10"/>
  <c r="P117" i="10"/>
  <c r="P99" i="10"/>
  <c r="Q117" i="10"/>
  <c r="S117" i="10" s="1"/>
  <c r="N80" i="10"/>
  <c r="M80" i="10"/>
  <c r="K80" i="10"/>
  <c r="J80" i="10"/>
  <c r="J129" i="10"/>
  <c r="K129" i="10"/>
  <c r="M129" i="10"/>
  <c r="N129" i="10"/>
  <c r="N116" i="10"/>
  <c r="M116" i="10"/>
  <c r="K116" i="10"/>
  <c r="J116" i="10"/>
  <c r="J100" i="10"/>
  <c r="K100" i="10"/>
  <c r="M100" i="10"/>
  <c r="N100" i="10"/>
  <c r="N197" i="10"/>
  <c r="M197" i="10"/>
  <c r="K197" i="10"/>
  <c r="J197" i="10"/>
  <c r="J157" i="10"/>
  <c r="K157" i="10"/>
  <c r="M157" i="10"/>
  <c r="N157" i="10"/>
  <c r="J40" i="10"/>
  <c r="K40" i="10"/>
  <c r="M40" i="10"/>
  <c r="N40" i="10"/>
  <c r="N115" i="10"/>
  <c r="M115" i="10"/>
  <c r="K115" i="10"/>
  <c r="J115" i="10"/>
  <c r="R115" i="10" l="1"/>
  <c r="R80" i="10"/>
  <c r="R129" i="10"/>
  <c r="R40" i="10"/>
  <c r="R157" i="10"/>
  <c r="R100" i="10"/>
  <c r="P129" i="10"/>
  <c r="Q115" i="10"/>
  <c r="S115" i="10" s="1"/>
  <c r="Q40" i="10"/>
  <c r="S40" i="10" s="1"/>
  <c r="Q157" i="10"/>
  <c r="S157" i="10" s="1"/>
  <c r="Q100" i="10"/>
  <c r="S100" i="10" s="1"/>
  <c r="R116" i="10"/>
  <c r="Q129" i="10"/>
  <c r="S129" i="10" s="1"/>
  <c r="P40" i="10"/>
  <c r="P157" i="10"/>
  <c r="P100" i="10"/>
  <c r="Q116" i="10"/>
  <c r="S116" i="10" s="1"/>
  <c r="Q80" i="10"/>
  <c r="S80" i="10" s="1"/>
  <c r="P80" i="10"/>
  <c r="P116" i="10"/>
  <c r="P197" i="10"/>
  <c r="R197" i="10"/>
  <c r="Q197" i="10"/>
  <c r="S197" i="10" s="1"/>
  <c r="P115" i="10"/>
  <c r="N160" i="10"/>
  <c r="M160" i="10"/>
  <c r="K160" i="10"/>
  <c r="J160" i="10"/>
  <c r="N175" i="10"/>
  <c r="M175" i="10"/>
  <c r="K175" i="10"/>
  <c r="J175" i="10"/>
  <c r="N18" i="10"/>
  <c r="M18" i="10"/>
  <c r="K18" i="10"/>
  <c r="J18" i="10"/>
  <c r="I247" i="10" l="1"/>
  <c r="H247" i="10"/>
  <c r="G247" i="10"/>
  <c r="N140" i="10"/>
  <c r="M140" i="10"/>
  <c r="K140" i="10"/>
  <c r="J140" i="10"/>
  <c r="N49" i="10"/>
  <c r="M49" i="10"/>
  <c r="K49" i="10"/>
  <c r="J49" i="10"/>
  <c r="J97" i="10"/>
  <c r="K97" i="10"/>
  <c r="M97" i="10"/>
  <c r="N97" i="10"/>
  <c r="Q97" i="10" l="1"/>
  <c r="S97" i="10" s="1"/>
  <c r="R97" i="10"/>
  <c r="P97" i="10"/>
  <c r="N148" i="10"/>
  <c r="M148" i="10"/>
  <c r="K148" i="10"/>
  <c r="J148" i="10"/>
  <c r="J147" i="10"/>
  <c r="K147" i="10"/>
  <c r="M147" i="10"/>
  <c r="N147" i="10"/>
  <c r="N96" i="10"/>
  <c r="M96" i="10"/>
  <c r="K96" i="10"/>
  <c r="J96" i="10"/>
  <c r="N196" i="10"/>
  <c r="M196" i="10"/>
  <c r="K196" i="10"/>
  <c r="J196" i="10"/>
  <c r="N195" i="10"/>
  <c r="M195" i="10"/>
  <c r="K195" i="10"/>
  <c r="J195" i="10"/>
  <c r="N91" i="10"/>
  <c r="M91" i="10"/>
  <c r="K91" i="10"/>
  <c r="J91" i="10"/>
  <c r="N121" i="10"/>
  <c r="M121" i="10"/>
  <c r="K121" i="10"/>
  <c r="J121" i="10"/>
  <c r="N120" i="10"/>
  <c r="M120" i="10"/>
  <c r="K120" i="10"/>
  <c r="J120" i="10"/>
  <c r="Q148" i="10" l="1"/>
  <c r="S148" i="10" s="1"/>
  <c r="Q147" i="10"/>
  <c r="S147" i="10" s="1"/>
  <c r="R148" i="10"/>
  <c r="P148" i="10"/>
  <c r="R195" i="10"/>
  <c r="R96" i="10"/>
  <c r="Q96" i="10"/>
  <c r="S96" i="10" s="1"/>
  <c r="R147" i="10"/>
  <c r="P147" i="10"/>
  <c r="R196" i="10"/>
  <c r="Q195" i="10"/>
  <c r="S195" i="10" s="1"/>
  <c r="Q196" i="10"/>
  <c r="S196" i="10" s="1"/>
  <c r="P96" i="10"/>
  <c r="P196" i="10"/>
  <c r="P195" i="10"/>
  <c r="N176" i="10"/>
  <c r="M176" i="10"/>
  <c r="K176" i="10"/>
  <c r="J176" i="10"/>
  <c r="N16" i="10"/>
  <c r="M16" i="10"/>
  <c r="K16" i="10"/>
  <c r="J16" i="10"/>
  <c r="N15" i="10"/>
  <c r="M15" i="10"/>
  <c r="K15" i="10"/>
  <c r="J15" i="10"/>
  <c r="R176" i="10" l="1"/>
  <c r="P176" i="10"/>
  <c r="Q176" i="10"/>
  <c r="S176" i="10" s="1"/>
  <c r="Q16" i="10"/>
  <c r="S16" i="10" s="1"/>
  <c r="R16" i="10"/>
  <c r="R15" i="10"/>
  <c r="Q15" i="10"/>
  <c r="S15" i="10" s="1"/>
  <c r="P16" i="10"/>
  <c r="P15" i="10"/>
  <c r="O247" i="10"/>
  <c r="N212" i="10" l="1"/>
  <c r="M212" i="10"/>
  <c r="K212" i="10"/>
  <c r="J212" i="10"/>
  <c r="Q212" i="10" l="1"/>
  <c r="S212" i="10" s="1"/>
  <c r="R212" i="10"/>
  <c r="P212" i="10"/>
  <c r="N185" i="10"/>
  <c r="M185" i="10"/>
  <c r="K185" i="10"/>
  <c r="J185" i="10"/>
  <c r="N222" i="10" l="1"/>
  <c r="M222" i="10"/>
  <c r="K222" i="10"/>
  <c r="J222" i="10"/>
  <c r="N211" i="10"/>
  <c r="M211" i="10"/>
  <c r="K211" i="10"/>
  <c r="J211" i="10"/>
  <c r="N39" i="10"/>
  <c r="M39" i="10"/>
  <c r="K39" i="10"/>
  <c r="J39" i="10"/>
  <c r="J131" i="10"/>
  <c r="K131" i="10"/>
  <c r="M131" i="10"/>
  <c r="N131" i="10"/>
  <c r="N128" i="10"/>
  <c r="M128" i="10"/>
  <c r="K128" i="10"/>
  <c r="J128" i="10"/>
  <c r="N83" i="10"/>
  <c r="M83" i="10"/>
  <c r="K83" i="10"/>
  <c r="J83" i="10"/>
  <c r="N201" i="10"/>
  <c r="M201" i="10"/>
  <c r="K201" i="10"/>
  <c r="J201" i="10"/>
  <c r="Q222" i="10" l="1"/>
  <c r="S222" i="10" s="1"/>
  <c r="Q131" i="10"/>
  <c r="S131" i="10" s="1"/>
  <c r="R39" i="10"/>
  <c r="R211" i="10"/>
  <c r="R222" i="10"/>
  <c r="R131" i="10"/>
  <c r="R128" i="10"/>
  <c r="Q211" i="10"/>
  <c r="S211" i="10" s="1"/>
  <c r="P222" i="10"/>
  <c r="P211" i="10"/>
  <c r="Q39" i="10"/>
  <c r="S39" i="10" s="1"/>
  <c r="P39" i="10"/>
  <c r="P131" i="10"/>
  <c r="Q201" i="10"/>
  <c r="S201" i="10" s="1"/>
  <c r="Q128" i="10"/>
  <c r="S128" i="10" s="1"/>
  <c r="P128" i="10"/>
  <c r="R201" i="10"/>
  <c r="P83" i="10"/>
  <c r="R83" i="10"/>
  <c r="Q83" i="10"/>
  <c r="S83" i="10" s="1"/>
  <c r="P201" i="10"/>
  <c r="N95" i="10"/>
  <c r="M95" i="10"/>
  <c r="K95" i="10"/>
  <c r="J95" i="10"/>
  <c r="N228" i="10"/>
  <c r="M228" i="10"/>
  <c r="K228" i="10"/>
  <c r="J228" i="10"/>
  <c r="N227" i="10"/>
  <c r="M227" i="10"/>
  <c r="K227" i="10"/>
  <c r="J227" i="10"/>
  <c r="J214" i="10"/>
  <c r="K214" i="10"/>
  <c r="M214" i="10"/>
  <c r="N214" i="10"/>
  <c r="J152" i="10"/>
  <c r="K152" i="10"/>
  <c r="M152" i="10"/>
  <c r="N152" i="10"/>
  <c r="N122" i="10"/>
  <c r="M122" i="10"/>
  <c r="K122" i="10"/>
  <c r="J122" i="10"/>
  <c r="N111" i="10"/>
  <c r="M111" i="10"/>
  <c r="K111" i="10"/>
  <c r="J111" i="10"/>
  <c r="N104" i="10"/>
  <c r="M104" i="10"/>
  <c r="K104" i="10"/>
  <c r="J104" i="10"/>
  <c r="J50" i="10"/>
  <c r="K50" i="10"/>
  <c r="M50" i="10"/>
  <c r="N50" i="10"/>
  <c r="J125" i="10"/>
  <c r="K125" i="10"/>
  <c r="M125" i="10"/>
  <c r="N125" i="10"/>
  <c r="N75" i="10"/>
  <c r="M75" i="10"/>
  <c r="K75" i="10"/>
  <c r="J75" i="10"/>
  <c r="N82" i="10"/>
  <c r="M82" i="10"/>
  <c r="K82" i="10"/>
  <c r="J82" i="10"/>
  <c r="N193" i="10"/>
  <c r="M193" i="10"/>
  <c r="K193" i="10"/>
  <c r="J193" i="10"/>
  <c r="N177" i="10"/>
  <c r="M177" i="10"/>
  <c r="K177" i="10"/>
  <c r="J177" i="10"/>
  <c r="N194" i="10"/>
  <c r="M194" i="10"/>
  <c r="K194" i="10"/>
  <c r="J194" i="10"/>
  <c r="N112" i="10"/>
  <c r="M112" i="10"/>
  <c r="K112" i="10"/>
  <c r="J112" i="10"/>
  <c r="N70" i="10"/>
  <c r="M70" i="10"/>
  <c r="K70" i="10"/>
  <c r="J70" i="10"/>
  <c r="N35" i="10"/>
  <c r="M35" i="10"/>
  <c r="K35" i="10"/>
  <c r="J35" i="10"/>
  <c r="P214" i="10" l="1"/>
  <c r="P152" i="10"/>
  <c r="R227" i="10"/>
  <c r="R228" i="10"/>
  <c r="R95" i="10"/>
  <c r="R214" i="10"/>
  <c r="R82" i="10"/>
  <c r="R75" i="10"/>
  <c r="Q152" i="10"/>
  <c r="S152" i="10" s="1"/>
  <c r="Q214" i="10"/>
  <c r="S214" i="10" s="1"/>
  <c r="Q95" i="10"/>
  <c r="S95" i="10" s="1"/>
  <c r="P95" i="10"/>
  <c r="R152" i="10"/>
  <c r="Q227" i="10"/>
  <c r="S227" i="10" s="1"/>
  <c r="R104" i="10"/>
  <c r="R111" i="10"/>
  <c r="Q228" i="10"/>
  <c r="S228" i="10" s="1"/>
  <c r="P228" i="10"/>
  <c r="P227" i="10"/>
  <c r="Q177" i="10"/>
  <c r="S177" i="10" s="1"/>
  <c r="Q82" i="10"/>
  <c r="S82" i="10" s="1"/>
  <c r="P125" i="10"/>
  <c r="R112" i="10"/>
  <c r="R177" i="10"/>
  <c r="Q104" i="10"/>
  <c r="S104" i="10" s="1"/>
  <c r="R122" i="10"/>
  <c r="Q111" i="10"/>
  <c r="S111" i="10" s="1"/>
  <c r="Q122" i="10"/>
  <c r="S122" i="10" s="1"/>
  <c r="P122" i="10"/>
  <c r="P50" i="10"/>
  <c r="P111" i="10"/>
  <c r="P104" i="10"/>
  <c r="R125" i="10"/>
  <c r="R50" i="10"/>
  <c r="Q125" i="10"/>
  <c r="S125" i="10" s="1"/>
  <c r="Q50" i="10"/>
  <c r="S50" i="10" s="1"/>
  <c r="R175" i="10"/>
  <c r="R193" i="10"/>
  <c r="Q75" i="10"/>
  <c r="S75" i="10" s="1"/>
  <c r="P75" i="10"/>
  <c r="Q18" i="10"/>
  <c r="S18" i="10" s="1"/>
  <c r="Q193" i="10"/>
  <c r="S193" i="10" s="1"/>
  <c r="P82" i="10"/>
  <c r="P193" i="10"/>
  <c r="P70" i="10"/>
  <c r="Q112" i="10"/>
  <c r="S112" i="10" s="1"/>
  <c r="R70" i="10"/>
  <c r="Q175" i="10"/>
  <c r="S175" i="10" s="1"/>
  <c r="R35" i="10"/>
  <c r="Q194" i="10"/>
  <c r="S194" i="10" s="1"/>
  <c r="P175" i="10"/>
  <c r="R18" i="10"/>
  <c r="R194" i="10"/>
  <c r="P177" i="10"/>
  <c r="P18" i="10"/>
  <c r="P194" i="10"/>
  <c r="P112" i="10"/>
  <c r="Q70" i="10"/>
  <c r="S70" i="10" s="1"/>
  <c r="P35" i="10"/>
  <c r="Q35" i="10"/>
  <c r="S35" i="10" s="1"/>
  <c r="N174" i="10"/>
  <c r="M174" i="10"/>
  <c r="K174" i="10"/>
  <c r="J174" i="10"/>
  <c r="N173" i="10"/>
  <c r="M173" i="10"/>
  <c r="K173" i="10"/>
  <c r="J173" i="10"/>
  <c r="N94" i="10"/>
  <c r="M94" i="10"/>
  <c r="K94" i="10"/>
  <c r="J94" i="10"/>
  <c r="N73" i="10"/>
  <c r="M73" i="10"/>
  <c r="K73" i="10"/>
  <c r="J73" i="10"/>
  <c r="N151" i="10"/>
  <c r="M151" i="10"/>
  <c r="K151" i="10"/>
  <c r="J151" i="10"/>
  <c r="N110" i="10"/>
  <c r="M110" i="10"/>
  <c r="K110" i="10"/>
  <c r="J110" i="10"/>
  <c r="N87" i="10"/>
  <c r="M87" i="10"/>
  <c r="K87" i="10"/>
  <c r="J87" i="10"/>
  <c r="N86" i="10"/>
  <c r="M86" i="10"/>
  <c r="K86" i="10"/>
  <c r="J86" i="10"/>
  <c r="N192" i="10"/>
  <c r="M192" i="10"/>
  <c r="K192" i="10"/>
  <c r="J192" i="10"/>
  <c r="Q87" i="10" l="1"/>
  <c r="S87" i="10" s="1"/>
  <c r="Q110" i="10"/>
  <c r="S110" i="10" s="1"/>
  <c r="Q151" i="10"/>
  <c r="S151" i="10" s="1"/>
  <c r="R110" i="10"/>
  <c r="R151" i="10"/>
  <c r="R87" i="10"/>
  <c r="R86" i="10"/>
  <c r="Q86" i="10"/>
  <c r="S86" i="10" s="1"/>
  <c r="R73" i="10"/>
  <c r="R173" i="10"/>
  <c r="Q173" i="10"/>
  <c r="S173" i="10" s="1"/>
  <c r="R94" i="10"/>
  <c r="Q174" i="10"/>
  <c r="S174" i="10" s="1"/>
  <c r="R174" i="10"/>
  <c r="P174" i="10"/>
  <c r="P173" i="10"/>
  <c r="Q73" i="10"/>
  <c r="S73" i="10" s="1"/>
  <c r="Q94" i="10"/>
  <c r="S94" i="10" s="1"/>
  <c r="P94" i="10"/>
  <c r="P73" i="10"/>
  <c r="R192" i="10"/>
  <c r="P151" i="10"/>
  <c r="Q192" i="10"/>
  <c r="S192" i="10" s="1"/>
  <c r="P110" i="10"/>
  <c r="P87" i="10"/>
  <c r="P86" i="10"/>
  <c r="P192" i="10"/>
  <c r="N14" i="10"/>
  <c r="M14" i="10"/>
  <c r="K14" i="10"/>
  <c r="J14" i="10"/>
  <c r="J146" i="10"/>
  <c r="K146" i="10"/>
  <c r="M146" i="10"/>
  <c r="N146" i="10"/>
  <c r="N182" i="10"/>
  <c r="M182" i="10"/>
  <c r="K182" i="10"/>
  <c r="J182" i="10"/>
  <c r="J191" i="10"/>
  <c r="K191" i="10"/>
  <c r="M191" i="10"/>
  <c r="N191" i="10"/>
  <c r="J190" i="10"/>
  <c r="K190" i="10"/>
  <c r="M190" i="10"/>
  <c r="N190" i="10"/>
  <c r="N172" i="10"/>
  <c r="M172" i="10"/>
  <c r="K172" i="10"/>
  <c r="J172" i="10"/>
  <c r="N171" i="10"/>
  <c r="M171" i="10"/>
  <c r="K171" i="10"/>
  <c r="J171" i="10"/>
  <c r="N200" i="10"/>
  <c r="M200" i="10"/>
  <c r="K200" i="10"/>
  <c r="J200" i="10"/>
  <c r="J109" i="10"/>
  <c r="K109" i="10"/>
  <c r="M109" i="10"/>
  <c r="N109" i="10"/>
  <c r="J88" i="10"/>
  <c r="K88" i="10"/>
  <c r="M88" i="10"/>
  <c r="N88" i="10"/>
  <c r="J74" i="10"/>
  <c r="K74" i="10"/>
  <c r="M74" i="10"/>
  <c r="N74" i="10"/>
  <c r="N20" i="10"/>
  <c r="M20" i="10"/>
  <c r="K20" i="10"/>
  <c r="J20" i="10"/>
  <c r="R109" i="10" l="1"/>
  <c r="Q200" i="10"/>
  <c r="S200" i="10" s="1"/>
  <c r="Q191" i="10"/>
  <c r="S191" i="10" s="1"/>
  <c r="R200" i="10"/>
  <c r="Q146" i="10"/>
  <c r="S146" i="10" s="1"/>
  <c r="R14" i="10"/>
  <c r="P109" i="10"/>
  <c r="R146" i="10"/>
  <c r="Q74" i="10"/>
  <c r="S74" i="10" s="1"/>
  <c r="R182" i="10"/>
  <c r="P146" i="10"/>
  <c r="Q109" i="10"/>
  <c r="S109" i="10" s="1"/>
  <c r="Q182" i="10"/>
  <c r="S182" i="10" s="1"/>
  <c r="R74" i="10"/>
  <c r="Q14" i="10"/>
  <c r="S14" i="10" s="1"/>
  <c r="P14" i="10"/>
  <c r="R190" i="10"/>
  <c r="R191" i="10"/>
  <c r="Q88" i="10"/>
  <c r="S88" i="10" s="1"/>
  <c r="P190" i="10"/>
  <c r="P191" i="10"/>
  <c r="Q171" i="10"/>
  <c r="S171" i="10" s="1"/>
  <c r="Q172" i="10"/>
  <c r="S172" i="10" s="1"/>
  <c r="Q190" i="10"/>
  <c r="S190" i="10" s="1"/>
  <c r="P182" i="10"/>
  <c r="R171" i="10"/>
  <c r="R172" i="10"/>
  <c r="P171" i="10"/>
  <c r="P172" i="10"/>
  <c r="P200" i="10"/>
  <c r="Q20" i="10"/>
  <c r="S20" i="10" s="1"/>
  <c r="R88" i="10"/>
  <c r="P88" i="10"/>
  <c r="P74" i="10"/>
  <c r="R20" i="10"/>
  <c r="P20" i="10"/>
  <c r="N45" i="10"/>
  <c r="M45" i="10"/>
  <c r="K45" i="10"/>
  <c r="J45" i="10"/>
  <c r="N145" i="10"/>
  <c r="M145" i="10"/>
  <c r="K145" i="10"/>
  <c r="J145" i="10"/>
  <c r="N170" i="10"/>
  <c r="M170" i="10"/>
  <c r="K170" i="10"/>
  <c r="J170" i="10"/>
  <c r="R170" i="10" l="1"/>
  <c r="P45" i="10"/>
  <c r="R145" i="10"/>
  <c r="R45" i="10"/>
  <c r="Q170" i="10"/>
  <c r="S170" i="10" s="1"/>
  <c r="Q145" i="10"/>
  <c r="S145" i="10" s="1"/>
  <c r="Q45" i="10"/>
  <c r="S45" i="10" s="1"/>
  <c r="P145" i="10"/>
  <c r="P170" i="10"/>
  <c r="N235" i="10"/>
  <c r="M235" i="10"/>
  <c r="K235" i="10"/>
  <c r="J235" i="10"/>
  <c r="N226" i="10"/>
  <c r="M226" i="10"/>
  <c r="K226" i="10"/>
  <c r="J226" i="10"/>
  <c r="N223" i="10"/>
  <c r="M223" i="10"/>
  <c r="K223" i="10"/>
  <c r="J223" i="10"/>
  <c r="N144" i="10"/>
  <c r="M144" i="10"/>
  <c r="K144" i="10"/>
  <c r="J144" i="10"/>
  <c r="N138" i="10"/>
  <c r="M138" i="10"/>
  <c r="K138" i="10"/>
  <c r="J138" i="10"/>
  <c r="N137" i="10"/>
  <c r="M137" i="10"/>
  <c r="K137" i="10"/>
  <c r="J137" i="10"/>
  <c r="N132" i="10"/>
  <c r="M132" i="10"/>
  <c r="K132" i="10"/>
  <c r="J132" i="10"/>
  <c r="N238" i="10"/>
  <c r="M238" i="10"/>
  <c r="K238" i="10"/>
  <c r="J238" i="10"/>
  <c r="N239" i="10"/>
  <c r="M239" i="10"/>
  <c r="K239" i="10"/>
  <c r="J239" i="10"/>
  <c r="N59" i="10"/>
  <c r="M59" i="10"/>
  <c r="K59" i="10"/>
  <c r="J59" i="10"/>
  <c r="Q235" i="10" l="1"/>
  <c r="S235" i="10" s="1"/>
  <c r="R223" i="10"/>
  <c r="R235" i="10"/>
  <c r="Q223" i="10"/>
  <c r="S223" i="10" s="1"/>
  <c r="P235" i="10"/>
  <c r="Q226" i="10"/>
  <c r="S226" i="10" s="1"/>
  <c r="R226" i="10"/>
  <c r="P226" i="10"/>
  <c r="P223" i="10"/>
  <c r="R238" i="10"/>
  <c r="Q238" i="10"/>
  <c r="S238" i="10" s="1"/>
  <c r="R132" i="10"/>
  <c r="R138" i="10"/>
  <c r="Q138" i="10"/>
  <c r="S138" i="10" s="1"/>
  <c r="R144" i="10"/>
  <c r="R239" i="10"/>
  <c r="R137" i="10"/>
  <c r="Q144" i="10"/>
  <c r="S144" i="10" s="1"/>
  <c r="Q132" i="10"/>
  <c r="S132" i="10" s="1"/>
  <c r="Q137" i="10"/>
  <c r="S137" i="10" s="1"/>
  <c r="P144" i="10"/>
  <c r="P138" i="10"/>
  <c r="P137" i="10"/>
  <c r="P132" i="10"/>
  <c r="P238" i="10"/>
  <c r="Q239" i="10"/>
  <c r="S239" i="10" s="1"/>
  <c r="R59" i="10"/>
  <c r="Q59" i="10"/>
  <c r="S59" i="10" s="1"/>
  <c r="P239" i="10"/>
  <c r="P59" i="10"/>
  <c r="N58" i="10"/>
  <c r="M58" i="10"/>
  <c r="K58" i="10"/>
  <c r="J58" i="10"/>
  <c r="N34" i="10"/>
  <c r="M34" i="10"/>
  <c r="K34" i="10"/>
  <c r="J34" i="10"/>
  <c r="N33" i="10"/>
  <c r="M33" i="10"/>
  <c r="K33" i="10"/>
  <c r="J33" i="10"/>
  <c r="N153" i="10"/>
  <c r="M153" i="10"/>
  <c r="K153" i="10"/>
  <c r="J153" i="10"/>
  <c r="N13" i="10"/>
  <c r="M13" i="10"/>
  <c r="K13" i="10"/>
  <c r="J13" i="10"/>
  <c r="Q13" i="10" l="1"/>
  <c r="S13" i="10" s="1"/>
  <c r="Q153" i="10"/>
  <c r="S153" i="10" s="1"/>
  <c r="Q33" i="10"/>
  <c r="S33" i="10" s="1"/>
  <c r="P34" i="10"/>
  <c r="Q58" i="10"/>
  <c r="S58" i="10" s="1"/>
  <c r="R13" i="10"/>
  <c r="R153" i="10"/>
  <c r="R33" i="10"/>
  <c r="R34" i="10"/>
  <c r="R58" i="10"/>
  <c r="P58" i="10"/>
  <c r="Q34" i="10"/>
  <c r="S34" i="10" s="1"/>
  <c r="P33" i="10"/>
  <c r="P153" i="10"/>
  <c r="P13" i="10"/>
  <c r="N32" i="10"/>
  <c r="M32" i="10"/>
  <c r="K32" i="10"/>
  <c r="J32" i="10"/>
  <c r="P32" i="10" l="1"/>
  <c r="R32" i="10"/>
  <c r="Q32" i="10"/>
  <c r="S32" i="10" s="1"/>
  <c r="K23" i="10"/>
  <c r="J23" i="10"/>
  <c r="N63" i="10" l="1"/>
  <c r="M63" i="10"/>
  <c r="K63" i="10"/>
  <c r="J63" i="10"/>
  <c r="N108" i="10"/>
  <c r="M108" i="10"/>
  <c r="K108" i="10"/>
  <c r="J108" i="10"/>
  <c r="J210" i="10"/>
  <c r="K210" i="10"/>
  <c r="M210" i="10"/>
  <c r="N210" i="10"/>
  <c r="Q210" i="10" l="1"/>
  <c r="S210" i="10" s="1"/>
  <c r="R210" i="10"/>
  <c r="Q63" i="10"/>
  <c r="S63" i="10" s="1"/>
  <c r="P210" i="10"/>
  <c r="R63" i="10"/>
  <c r="P63" i="10"/>
  <c r="P108" i="10"/>
  <c r="R108" i="10"/>
  <c r="Q108" i="10"/>
  <c r="S108" i="10" s="1"/>
  <c r="K60" i="10"/>
  <c r="M52" i="10"/>
  <c r="N52" i="10"/>
  <c r="K52" i="10"/>
  <c r="J52" i="10"/>
  <c r="R52" i="10" l="1"/>
  <c r="Q52" i="10"/>
  <c r="S52" i="10" s="1"/>
  <c r="P52" i="10"/>
  <c r="N93" i="10" l="1"/>
  <c r="M93" i="10"/>
  <c r="K93" i="10"/>
  <c r="J93" i="10"/>
  <c r="N107" i="10"/>
  <c r="M107" i="10"/>
  <c r="K107" i="10"/>
  <c r="J107" i="10"/>
  <c r="N156" i="10"/>
  <c r="M156" i="10"/>
  <c r="K156" i="10"/>
  <c r="J156" i="10"/>
  <c r="R156" i="10" l="1"/>
  <c r="P156" i="10"/>
  <c r="Q156" i="10"/>
  <c r="S156" i="10" s="1"/>
  <c r="R121" i="10"/>
  <c r="Q121" i="10"/>
  <c r="S121" i="10" s="1"/>
  <c r="R107" i="10"/>
  <c r="R93" i="10"/>
  <c r="Q107" i="10"/>
  <c r="S107" i="10" s="1"/>
  <c r="P93" i="10"/>
  <c r="Q93" i="10"/>
  <c r="S93" i="10" s="1"/>
  <c r="P107" i="10"/>
  <c r="P121" i="10"/>
  <c r="K22" i="10"/>
  <c r="J22" i="10"/>
  <c r="N199" i="10" l="1"/>
  <c r="M199" i="10"/>
  <c r="K199" i="10"/>
  <c r="J199" i="10"/>
  <c r="Q199" i="10" l="1"/>
  <c r="S199" i="10" s="1"/>
  <c r="R199" i="10"/>
  <c r="P199" i="10"/>
  <c r="N92" i="10"/>
  <c r="M92" i="10"/>
  <c r="K92" i="10"/>
  <c r="J92" i="10"/>
  <c r="N183" i="10"/>
  <c r="M183" i="10"/>
  <c r="K183" i="10"/>
  <c r="J183" i="10"/>
  <c r="R183" i="10" l="1"/>
  <c r="R92" i="10"/>
  <c r="Q183" i="10"/>
  <c r="S183" i="10" s="1"/>
  <c r="Q92" i="10"/>
  <c r="S92" i="10" s="1"/>
  <c r="P92" i="10"/>
  <c r="P183" i="10"/>
  <c r="N240" i="10" l="1"/>
  <c r="M240" i="10"/>
  <c r="K240" i="10"/>
  <c r="J240" i="10"/>
  <c r="N237" i="10"/>
  <c r="M237" i="10"/>
  <c r="K237" i="10"/>
  <c r="J237" i="10"/>
  <c r="N234" i="10"/>
  <c r="M234" i="10"/>
  <c r="K234" i="10"/>
  <c r="J234" i="10"/>
  <c r="N230" i="10"/>
  <c r="M230" i="10"/>
  <c r="K230" i="10"/>
  <c r="J230" i="10"/>
  <c r="N225" i="10"/>
  <c r="M225" i="10"/>
  <c r="K225" i="10"/>
  <c r="J225" i="10"/>
  <c r="N229" i="10"/>
  <c r="M229" i="10"/>
  <c r="K229" i="10"/>
  <c r="J229" i="10"/>
  <c r="N231" i="10"/>
  <c r="M231" i="10"/>
  <c r="K231" i="10"/>
  <c r="J231" i="10"/>
  <c r="N233" i="10"/>
  <c r="M233" i="10"/>
  <c r="K233" i="10"/>
  <c r="J233" i="10"/>
  <c r="N232" i="10"/>
  <c r="M232" i="10"/>
  <c r="K232" i="10"/>
  <c r="J232" i="10"/>
  <c r="N224" i="10"/>
  <c r="M224" i="10"/>
  <c r="K224" i="10"/>
  <c r="J224" i="10"/>
  <c r="N217" i="10"/>
  <c r="M217" i="10"/>
  <c r="K217" i="10"/>
  <c r="J217" i="10"/>
  <c r="N213" i="10"/>
  <c r="M213" i="10"/>
  <c r="K213" i="10"/>
  <c r="J213" i="10"/>
  <c r="N221" i="10"/>
  <c r="M221" i="10"/>
  <c r="K221" i="10"/>
  <c r="J221" i="10"/>
  <c r="N219" i="10"/>
  <c r="M219" i="10"/>
  <c r="K219" i="10"/>
  <c r="J219" i="10"/>
  <c r="N218" i="10"/>
  <c r="M218" i="10"/>
  <c r="K218" i="10"/>
  <c r="J218" i="10"/>
  <c r="N216" i="10"/>
  <c r="M216" i="10"/>
  <c r="K216" i="10"/>
  <c r="J216" i="10"/>
  <c r="N220" i="10"/>
  <c r="M220" i="10"/>
  <c r="K220" i="10"/>
  <c r="J220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8" i="10"/>
  <c r="M38" i="10"/>
  <c r="K38" i="10"/>
  <c r="J38" i="10"/>
  <c r="N141" i="10"/>
  <c r="M141" i="10"/>
  <c r="K141" i="10"/>
  <c r="J141" i="10"/>
  <c r="N139" i="10"/>
  <c r="M139" i="10"/>
  <c r="K139" i="10"/>
  <c r="J139" i="10"/>
  <c r="N136" i="10"/>
  <c r="M136" i="10"/>
  <c r="K136" i="10"/>
  <c r="J136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0" i="10"/>
  <c r="M130" i="10"/>
  <c r="K130" i="10"/>
  <c r="J130" i="10"/>
  <c r="N127" i="10"/>
  <c r="M127" i="10"/>
  <c r="K127" i="10"/>
  <c r="J127" i="10"/>
  <c r="N126" i="10"/>
  <c r="M126" i="10"/>
  <c r="K126" i="10"/>
  <c r="J126" i="10"/>
  <c r="N124" i="10"/>
  <c r="M124" i="10"/>
  <c r="K124" i="10"/>
  <c r="J124" i="10"/>
  <c r="N123" i="10"/>
  <c r="M123" i="10"/>
  <c r="K123" i="10"/>
  <c r="J123" i="10"/>
  <c r="N119" i="10"/>
  <c r="M119" i="10"/>
  <c r="K119" i="10"/>
  <c r="J119" i="10"/>
  <c r="N118" i="10"/>
  <c r="M118" i="10"/>
  <c r="K118" i="10"/>
  <c r="J118" i="10"/>
  <c r="N114" i="10"/>
  <c r="M114" i="10"/>
  <c r="K114" i="10"/>
  <c r="J114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0" i="10"/>
  <c r="M90" i="10"/>
  <c r="K90" i="10"/>
  <c r="J90" i="10"/>
  <c r="N184" i="10"/>
  <c r="M184" i="10"/>
  <c r="K184" i="10"/>
  <c r="J184" i="10"/>
  <c r="N85" i="10"/>
  <c r="M85" i="10"/>
  <c r="K85" i="10"/>
  <c r="J85" i="10"/>
  <c r="N81" i="10"/>
  <c r="M81" i="10"/>
  <c r="K81" i="10"/>
  <c r="J81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2" i="10"/>
  <c r="M72" i="10"/>
  <c r="K72" i="10"/>
  <c r="J72" i="10"/>
  <c r="N71" i="10"/>
  <c r="M71" i="10"/>
  <c r="K71" i="10"/>
  <c r="J71" i="10"/>
  <c r="N69" i="10"/>
  <c r="M69" i="10"/>
  <c r="K69" i="10"/>
  <c r="J69" i="10"/>
  <c r="N68" i="10"/>
  <c r="M68" i="10"/>
  <c r="K68" i="10"/>
  <c r="J68" i="10"/>
  <c r="N67" i="10"/>
  <c r="M67" i="10"/>
  <c r="K67" i="10"/>
  <c r="J67" i="10"/>
  <c r="N188" i="10"/>
  <c r="M188" i="10"/>
  <c r="K188" i="10"/>
  <c r="J188" i="10"/>
  <c r="N189" i="10"/>
  <c r="M189" i="10"/>
  <c r="K189" i="10"/>
  <c r="J189" i="10"/>
  <c r="N187" i="10"/>
  <c r="M187" i="10"/>
  <c r="K187" i="10"/>
  <c r="J187" i="10"/>
  <c r="N236" i="10"/>
  <c r="M236" i="10"/>
  <c r="K236" i="10"/>
  <c r="J236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86" i="10"/>
  <c r="M186" i="10"/>
  <c r="K186" i="10"/>
  <c r="J186" i="10"/>
  <c r="N178" i="10"/>
  <c r="M178" i="10"/>
  <c r="K178" i="10"/>
  <c r="J178" i="10"/>
  <c r="N164" i="10"/>
  <c r="M164" i="10"/>
  <c r="K164" i="10"/>
  <c r="J164" i="10"/>
  <c r="N169" i="10"/>
  <c r="M169" i="10"/>
  <c r="K169" i="10"/>
  <c r="J169" i="10"/>
  <c r="N168" i="10"/>
  <c r="M168" i="10"/>
  <c r="K168" i="10"/>
  <c r="J168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3" i="10"/>
  <c r="M163" i="10"/>
  <c r="K163" i="10"/>
  <c r="J163" i="10"/>
  <c r="N161" i="10"/>
  <c r="M161" i="10"/>
  <c r="K161" i="10"/>
  <c r="J161" i="10"/>
  <c r="N162" i="10"/>
  <c r="M162" i="10"/>
  <c r="K162" i="10"/>
  <c r="J162" i="10"/>
  <c r="N159" i="10"/>
  <c r="M159" i="10"/>
  <c r="K159" i="10"/>
  <c r="J159" i="10"/>
  <c r="N158" i="10"/>
  <c r="M158" i="10"/>
  <c r="K158" i="10"/>
  <c r="J158" i="10"/>
  <c r="N155" i="10"/>
  <c r="M155" i="10"/>
  <c r="K155" i="10"/>
  <c r="J155" i="10"/>
  <c r="N154" i="10"/>
  <c r="M154" i="10"/>
  <c r="K154" i="10"/>
  <c r="J154" i="10"/>
  <c r="N66" i="10"/>
  <c r="M66" i="10"/>
  <c r="K66" i="10"/>
  <c r="J66" i="10"/>
  <c r="N65" i="10"/>
  <c r="M65" i="10"/>
  <c r="K65" i="10"/>
  <c r="J65" i="10"/>
  <c r="M64" i="10"/>
  <c r="K64" i="10"/>
  <c r="J64" i="10"/>
  <c r="N61" i="10"/>
  <c r="M61" i="10"/>
  <c r="K61" i="10"/>
  <c r="J61" i="10"/>
  <c r="N62" i="10"/>
  <c r="M62" i="10"/>
  <c r="K62" i="10"/>
  <c r="J62" i="10"/>
  <c r="N60" i="10"/>
  <c r="R60" i="10" s="1"/>
  <c r="M60" i="10"/>
  <c r="J60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1" i="10"/>
  <c r="M51" i="10"/>
  <c r="K51" i="10"/>
  <c r="J51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7" i="10"/>
  <c r="M37" i="10"/>
  <c r="K37" i="10"/>
  <c r="J37" i="10"/>
  <c r="N36" i="10"/>
  <c r="M36" i="10"/>
  <c r="K36" i="10"/>
  <c r="J36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30" i="10"/>
  <c r="M30" i="10"/>
  <c r="K30" i="10"/>
  <c r="J30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K21" i="10"/>
  <c r="J21" i="10"/>
  <c r="N19" i="10"/>
  <c r="M19" i="10"/>
  <c r="K19" i="10"/>
  <c r="J19" i="10"/>
  <c r="N17" i="10"/>
  <c r="M17" i="10"/>
  <c r="K17" i="10"/>
  <c r="J17" i="10"/>
  <c r="J247" i="10" l="1"/>
  <c r="K247" i="10"/>
  <c r="M247" i="10"/>
  <c r="N247" i="10"/>
  <c r="R62" i="10"/>
  <c r="Q60" i="10"/>
  <c r="S60" i="10" s="1"/>
  <c r="P60" i="10"/>
  <c r="Q62" i="10"/>
  <c r="S62" i="10" s="1"/>
  <c r="P62" i="10"/>
  <c r="R127" i="10"/>
  <c r="R215" i="10"/>
  <c r="R207" i="10"/>
  <c r="R202" i="10"/>
  <c r="R220" i="10"/>
  <c r="R218" i="10"/>
  <c r="R221" i="10"/>
  <c r="Q217" i="10"/>
  <c r="S217" i="10" s="1"/>
  <c r="Q224" i="10"/>
  <c r="S224" i="10" s="1"/>
  <c r="Q232" i="10"/>
  <c r="S232" i="10" s="1"/>
  <c r="Q229" i="10"/>
  <c r="S229" i="10" s="1"/>
  <c r="Q234" i="10"/>
  <c r="S234" i="10" s="1"/>
  <c r="Q237" i="10"/>
  <c r="S237" i="10" s="1"/>
  <c r="R102" i="10"/>
  <c r="R103" i="10"/>
  <c r="R118" i="10"/>
  <c r="R120" i="10"/>
  <c r="R123" i="10"/>
  <c r="R124" i="10"/>
  <c r="Q219" i="10"/>
  <c r="S219" i="10" s="1"/>
  <c r="Q29" i="10"/>
  <c r="S29" i="10" s="1"/>
  <c r="R135" i="10"/>
  <c r="R126" i="10"/>
  <c r="R19" i="10"/>
  <c r="R17" i="10"/>
  <c r="R28" i="10"/>
  <c r="R36" i="10"/>
  <c r="R46" i="10"/>
  <c r="R51" i="10"/>
  <c r="R64" i="10"/>
  <c r="R31" i="10"/>
  <c r="Q43" i="10"/>
  <c r="S43" i="10" s="1"/>
  <c r="Q56" i="10"/>
  <c r="S56" i="10" s="1"/>
  <c r="Q61" i="10"/>
  <c r="S61" i="10" s="1"/>
  <c r="Q64" i="10"/>
  <c r="S64" i="10" s="1"/>
  <c r="Q178" i="10"/>
  <c r="S178" i="10" s="1"/>
  <c r="Q185" i="10"/>
  <c r="S185" i="10" s="1"/>
  <c r="Q187" i="10"/>
  <c r="S187" i="10" s="1"/>
  <c r="R154" i="10"/>
  <c r="R159" i="10"/>
  <c r="R162" i="10"/>
  <c r="Q168" i="10"/>
  <c r="S168" i="10" s="1"/>
  <c r="Q169" i="10"/>
  <c r="S169" i="10" s="1"/>
  <c r="R164" i="10"/>
  <c r="R180" i="10"/>
  <c r="R49" i="10"/>
  <c r="R113" i="10"/>
  <c r="R61" i="10"/>
  <c r="Q106" i="10"/>
  <c r="S106" i="10" s="1"/>
  <c r="Q36" i="10"/>
  <c r="S36" i="10" s="1"/>
  <c r="R54" i="10"/>
  <c r="R57" i="10"/>
  <c r="R166" i="10"/>
  <c r="R169" i="10"/>
  <c r="R187" i="10"/>
  <c r="R130" i="10"/>
  <c r="Q134" i="10"/>
  <c r="S134" i="10" s="1"/>
  <c r="R205" i="10"/>
  <c r="R206" i="10"/>
  <c r="Q208" i="10"/>
  <c r="S208" i="10" s="1"/>
  <c r="R213" i="10"/>
  <c r="R233" i="10"/>
  <c r="R231" i="10"/>
  <c r="R225" i="10"/>
  <c r="R230" i="10"/>
  <c r="R240" i="10"/>
  <c r="R42" i="10"/>
  <c r="R43" i="10"/>
  <c r="R65" i="10"/>
  <c r="Q162" i="10"/>
  <c r="S162" i="10" s="1"/>
  <c r="R114" i="10"/>
  <c r="Q126" i="10"/>
  <c r="S126" i="10" s="1"/>
  <c r="Q127" i="10"/>
  <c r="S127" i="10" s="1"/>
  <c r="R134" i="10"/>
  <c r="R209" i="10"/>
  <c r="R44" i="10"/>
  <c r="R48" i="10"/>
  <c r="R37" i="10"/>
  <c r="Q47" i="10"/>
  <c r="S47" i="10" s="1"/>
  <c r="Q51" i="10"/>
  <c r="S51" i="10" s="1"/>
  <c r="P181" i="10"/>
  <c r="Q19" i="10"/>
  <c r="S19" i="10" s="1"/>
  <c r="Q24" i="10"/>
  <c r="S24" i="10" s="1"/>
  <c r="Q25" i="10"/>
  <c r="S25" i="10" s="1"/>
  <c r="Q26" i="10"/>
  <c r="S26" i="10" s="1"/>
  <c r="Q27" i="10"/>
  <c r="S27" i="10" s="1"/>
  <c r="Q30" i="10"/>
  <c r="S30" i="10" s="1"/>
  <c r="Q49" i="10"/>
  <c r="S49" i="10" s="1"/>
  <c r="R185" i="10"/>
  <c r="Q188" i="10"/>
  <c r="S188" i="10" s="1"/>
  <c r="Q71" i="10"/>
  <c r="S71" i="10" s="1"/>
  <c r="P72" i="10"/>
  <c r="Q81" i="10"/>
  <c r="S81" i="10" s="1"/>
  <c r="R106" i="10"/>
  <c r="Q140" i="10"/>
  <c r="S140" i="10" s="1"/>
  <c r="Q143" i="10"/>
  <c r="S143" i="10" s="1"/>
  <c r="R204" i="10"/>
  <c r="R208" i="10"/>
  <c r="R219" i="10"/>
  <c r="Q164" i="10"/>
  <c r="S164" i="10" s="1"/>
  <c r="R69" i="10"/>
  <c r="R71" i="10"/>
  <c r="R79" i="10"/>
  <c r="R184" i="10"/>
  <c r="Q91" i="10"/>
  <c r="S91" i="10" s="1"/>
  <c r="R101" i="10"/>
  <c r="R139" i="10"/>
  <c r="R38" i="10"/>
  <c r="R203" i="10"/>
  <c r="Q205" i="10"/>
  <c r="S205" i="10" s="1"/>
  <c r="Q202" i="10"/>
  <c r="S202" i="10" s="1"/>
  <c r="Q48" i="10"/>
  <c r="S48" i="10" s="1"/>
  <c r="R53" i="10"/>
  <c r="R66" i="10"/>
  <c r="R161" i="10"/>
  <c r="P179" i="10"/>
  <c r="Q179" i="10"/>
  <c r="S179" i="10" s="1"/>
  <c r="R119" i="10"/>
  <c r="R24" i="10"/>
  <c r="R25" i="10"/>
  <c r="R26" i="10"/>
  <c r="R27" i="10"/>
  <c r="R30" i="10"/>
  <c r="R29" i="10"/>
  <c r="R41" i="10"/>
  <c r="R47" i="10"/>
  <c r="R55" i="10"/>
  <c r="R56" i="10"/>
  <c r="R155" i="10"/>
  <c r="R158" i="10"/>
  <c r="R163" i="10"/>
  <c r="R165" i="10"/>
  <c r="R178" i="10"/>
  <c r="R186" i="10"/>
  <c r="Q38" i="10"/>
  <c r="S38" i="10" s="1"/>
  <c r="R216" i="10"/>
  <c r="Q181" i="10"/>
  <c r="S181" i="10" s="1"/>
  <c r="Q72" i="10"/>
  <c r="S72" i="10" s="1"/>
  <c r="Q54" i="10"/>
  <c r="S54" i="10" s="1"/>
  <c r="P186" i="10"/>
  <c r="Q186" i="10"/>
  <c r="S186" i="10" s="1"/>
  <c r="R236" i="10"/>
  <c r="Q189" i="10"/>
  <c r="S189" i="10" s="1"/>
  <c r="R188" i="10"/>
  <c r="P67" i="10"/>
  <c r="Q67" i="10"/>
  <c r="S67" i="10" s="1"/>
  <c r="R72" i="10"/>
  <c r="P76" i="10"/>
  <c r="Q76" i="10"/>
  <c r="S76" i="10" s="1"/>
  <c r="P85" i="10"/>
  <c r="Q85" i="10"/>
  <c r="S85" i="10" s="1"/>
  <c r="Q101" i="10"/>
  <c r="S101" i="10" s="1"/>
  <c r="Q102" i="10"/>
  <c r="S102" i="10" s="1"/>
  <c r="Q119" i="10"/>
  <c r="S119" i="10" s="1"/>
  <c r="R133" i="10"/>
  <c r="P136" i="10"/>
  <c r="Q136" i="10"/>
  <c r="S136" i="10" s="1"/>
  <c r="Q139" i="10"/>
  <c r="S139" i="10" s="1"/>
  <c r="R142" i="10"/>
  <c r="R143" i="10"/>
  <c r="P149" i="10"/>
  <c r="Q149" i="10"/>
  <c r="S149" i="10" s="1"/>
  <c r="R224" i="10"/>
  <c r="R229" i="10"/>
  <c r="R234" i="10"/>
  <c r="Q236" i="10"/>
  <c r="S236" i="10" s="1"/>
  <c r="R189" i="10"/>
  <c r="R67" i="10"/>
  <c r="Q68" i="10"/>
  <c r="S68" i="10" s="1"/>
  <c r="Q69" i="10"/>
  <c r="S69" i="10" s="1"/>
  <c r="R76" i="10"/>
  <c r="Q77" i="10"/>
  <c r="S77" i="10" s="1"/>
  <c r="Q78" i="10"/>
  <c r="S78" i="10" s="1"/>
  <c r="Q79" i="10"/>
  <c r="S79" i="10" s="1"/>
  <c r="R85" i="10"/>
  <c r="Q184" i="10"/>
  <c r="S184" i="10" s="1"/>
  <c r="R90" i="10"/>
  <c r="R91" i="10"/>
  <c r="R105" i="10"/>
  <c r="Q120" i="10"/>
  <c r="S120" i="10" s="1"/>
  <c r="Q133" i="10"/>
  <c r="S133" i="10" s="1"/>
  <c r="Q141" i="10"/>
  <c r="S141" i="10" s="1"/>
  <c r="Q142" i="10"/>
  <c r="S142" i="10" s="1"/>
  <c r="R149" i="10"/>
  <c r="Q215" i="10"/>
  <c r="S215" i="10" s="1"/>
  <c r="Q207" i="10"/>
  <c r="S207" i="10" s="1"/>
  <c r="Q218" i="10"/>
  <c r="S218" i="10" s="1"/>
  <c r="P213" i="10"/>
  <c r="Q213" i="10"/>
  <c r="S213" i="10" s="1"/>
  <c r="R217" i="10"/>
  <c r="R232" i="10"/>
  <c r="P233" i="10"/>
  <c r="Q233" i="10"/>
  <c r="S233" i="10" s="1"/>
  <c r="P225" i="10"/>
  <c r="Q225" i="10"/>
  <c r="S225" i="10" s="1"/>
  <c r="R237" i="10"/>
  <c r="Q158" i="10"/>
  <c r="S158" i="10" s="1"/>
  <c r="R160" i="10"/>
  <c r="Q165" i="10"/>
  <c r="S165" i="10" s="1"/>
  <c r="R167" i="10"/>
  <c r="R168" i="10"/>
  <c r="R179" i="10"/>
  <c r="R181" i="10"/>
  <c r="P231" i="10"/>
  <c r="Q231" i="10"/>
  <c r="S231" i="10" s="1"/>
  <c r="P230" i="10"/>
  <c r="Q230" i="10"/>
  <c r="S230" i="10" s="1"/>
  <c r="P240" i="10"/>
  <c r="Q240" i="10"/>
  <c r="S240" i="10" s="1"/>
  <c r="P54" i="10"/>
  <c r="P162" i="10"/>
  <c r="P185" i="10"/>
  <c r="P69" i="10"/>
  <c r="P79" i="10"/>
  <c r="P36" i="10"/>
  <c r="P48" i="10"/>
  <c r="P17" i="10"/>
  <c r="P19" i="10"/>
  <c r="P24" i="10"/>
  <c r="P25" i="10"/>
  <c r="P26" i="10"/>
  <c r="P27" i="10"/>
  <c r="P30" i="10"/>
  <c r="P29" i="10"/>
  <c r="P43" i="10"/>
  <c r="P47" i="10"/>
  <c r="P51" i="10"/>
  <c r="P56" i="10"/>
  <c r="P61" i="10"/>
  <c r="P158" i="10"/>
  <c r="P165" i="10"/>
  <c r="P168" i="10"/>
  <c r="P178" i="10"/>
  <c r="P189" i="10"/>
  <c r="Q103" i="10"/>
  <c r="S103" i="10" s="1"/>
  <c r="P103" i="10"/>
  <c r="Q41" i="10"/>
  <c r="S41" i="10" s="1"/>
  <c r="P41" i="10"/>
  <c r="Q53" i="10"/>
  <c r="S53" i="10" s="1"/>
  <c r="P53" i="10"/>
  <c r="Q66" i="10"/>
  <c r="S66" i="10" s="1"/>
  <c r="P66" i="10"/>
  <c r="Q154" i="10"/>
  <c r="S154" i="10" s="1"/>
  <c r="P154" i="10"/>
  <c r="P169" i="10"/>
  <c r="Q180" i="10"/>
  <c r="S180" i="10" s="1"/>
  <c r="P49" i="10"/>
  <c r="P236" i="10"/>
  <c r="P188" i="10"/>
  <c r="P71" i="10"/>
  <c r="P91" i="10"/>
  <c r="Q17" i="10"/>
  <c r="S17" i="10" s="1"/>
  <c r="Q28" i="10"/>
  <c r="S28" i="10" s="1"/>
  <c r="P28" i="10"/>
  <c r="Q31" i="10"/>
  <c r="S31" i="10" s="1"/>
  <c r="P31" i="10"/>
  <c r="Q37" i="10"/>
  <c r="S37" i="10" s="1"/>
  <c r="P37" i="10"/>
  <c r="Q42" i="10"/>
  <c r="S42" i="10" s="1"/>
  <c r="P42" i="10"/>
  <c r="Q46" i="10"/>
  <c r="S46" i="10" s="1"/>
  <c r="P46" i="10"/>
  <c r="Q55" i="10"/>
  <c r="S55" i="10" s="1"/>
  <c r="P55" i="10"/>
  <c r="Q57" i="10"/>
  <c r="S57" i="10" s="1"/>
  <c r="P57" i="10"/>
  <c r="P64" i="10"/>
  <c r="Q155" i="10"/>
  <c r="S155" i="10" s="1"/>
  <c r="P155" i="10"/>
  <c r="Q159" i="10"/>
  <c r="S159" i="10" s="1"/>
  <c r="P159" i="10"/>
  <c r="Q166" i="10"/>
  <c r="S166" i="10" s="1"/>
  <c r="P166" i="10"/>
  <c r="P164" i="10"/>
  <c r="P68" i="10"/>
  <c r="P78" i="10"/>
  <c r="P184" i="10"/>
  <c r="P101" i="10"/>
  <c r="P180" i="10"/>
  <c r="P187" i="10"/>
  <c r="R68" i="10"/>
  <c r="P77" i="10"/>
  <c r="R78" i="10"/>
  <c r="P81" i="10"/>
  <c r="Q113" i="10"/>
  <c r="S113" i="10" s="1"/>
  <c r="Q118" i="10"/>
  <c r="S118" i="10" s="1"/>
  <c r="Q124" i="10"/>
  <c r="S124" i="10" s="1"/>
  <c r="R136" i="10"/>
  <c r="Q44" i="10"/>
  <c r="S44" i="10" s="1"/>
  <c r="P44" i="10"/>
  <c r="Q65" i="10"/>
  <c r="S65" i="10" s="1"/>
  <c r="P65" i="10"/>
  <c r="Q160" i="10"/>
  <c r="S160" i="10" s="1"/>
  <c r="P160" i="10"/>
  <c r="Q161" i="10"/>
  <c r="S161" i="10" s="1"/>
  <c r="P161" i="10"/>
  <c r="Q163" i="10"/>
  <c r="S163" i="10" s="1"/>
  <c r="P163" i="10"/>
  <c r="Q167" i="10"/>
  <c r="S167" i="10" s="1"/>
  <c r="P167" i="10"/>
  <c r="R77" i="10"/>
  <c r="R81" i="10"/>
  <c r="P102" i="10"/>
  <c r="Q105" i="10"/>
  <c r="S105" i="10" s="1"/>
  <c r="Q114" i="10"/>
  <c r="S114" i="10" s="1"/>
  <c r="Q123" i="10"/>
  <c r="S123" i="10" s="1"/>
  <c r="Q130" i="10"/>
  <c r="S130" i="10" s="1"/>
  <c r="Q135" i="10"/>
  <c r="S135" i="10" s="1"/>
  <c r="R140" i="10"/>
  <c r="P38" i="10"/>
  <c r="P143" i="10"/>
  <c r="Q90" i="10"/>
  <c r="S90" i="10" s="1"/>
  <c r="P90" i="10"/>
  <c r="R141" i="10"/>
  <c r="P140" i="10"/>
  <c r="P105" i="10"/>
  <c r="P106" i="10"/>
  <c r="P113" i="10"/>
  <c r="P114" i="10"/>
  <c r="P118" i="10"/>
  <c r="P119" i="10"/>
  <c r="P120" i="10"/>
  <c r="P123" i="10"/>
  <c r="P124" i="10"/>
  <c r="P126" i="10"/>
  <c r="P127" i="10"/>
  <c r="P130" i="10"/>
  <c r="P133" i="10"/>
  <c r="P134" i="10"/>
  <c r="P135" i="10"/>
  <c r="P141" i="10"/>
  <c r="P142" i="10"/>
  <c r="Q206" i="10"/>
  <c r="S206" i="10" s="1"/>
  <c r="Q209" i="10"/>
  <c r="S209" i="10" s="1"/>
  <c r="Q220" i="10"/>
  <c r="S220" i="10" s="1"/>
  <c r="Q221" i="10"/>
  <c r="S221" i="10" s="1"/>
  <c r="P224" i="10"/>
  <c r="P229" i="10"/>
  <c r="P234" i="10"/>
  <c r="P139" i="10"/>
  <c r="Q204" i="10"/>
  <c r="S204" i="10" s="1"/>
  <c r="P204" i="10"/>
  <c r="Q203" i="10"/>
  <c r="S203" i="10" s="1"/>
  <c r="Q216" i="10"/>
  <c r="S216" i="10" s="1"/>
  <c r="P217" i="10"/>
  <c r="P232" i="10"/>
  <c r="P237" i="10"/>
  <c r="P203" i="10"/>
  <c r="P215" i="10"/>
  <c r="P205" i="10"/>
  <c r="P206" i="10"/>
  <c r="P207" i="10"/>
  <c r="P208" i="10"/>
  <c r="P209" i="10"/>
  <c r="P202" i="10"/>
  <c r="P220" i="10"/>
  <c r="P216" i="10"/>
  <c r="P218" i="10"/>
  <c r="P219" i="10"/>
  <c r="P221" i="10"/>
  <c r="P247" i="10" l="1"/>
  <c r="S247" i="10"/>
  <c r="R247" i="10"/>
  <c r="Q247" i="10"/>
</calcChain>
</file>

<file path=xl/sharedStrings.xml><?xml version="1.0" encoding="utf-8"?>
<sst xmlns="http://schemas.openxmlformats.org/spreadsheetml/2006/main" count="1206" uniqueCount="408">
  <si>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</si>
  <si>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</si>
  <si>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</si>
  <si>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</si>
  <si>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</si>
  <si>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</si>
  <si>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</si>
  <si>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</si>
  <si>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</si>
  <si>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</si>
  <si>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</si>
  <si>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</si>
  <si>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</si>
  <si>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</si>
  <si>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</si>
  <si>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</si>
  <si>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</si>
  <si>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</si>
  <si>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</si>
  <si>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</si>
  <si>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</si>
  <si>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</si>
  <si>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</si>
  <si>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</si>
  <si>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</si>
  <si>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</si>
  <si>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</si>
  <si>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</si>
  <si>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</si>
  <si>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</si>
  <si>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</si>
  <si>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</si>
  <si>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</si>
  <si>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</si>
  <si>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</si>
  <si>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</si>
  <si>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</si>
  <si>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</si>
  <si>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</si>
  <si>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</si>
  <si>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</si>
  <si>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</si>
  <si>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</si>
  <si>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</si>
  <si>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</si>
  <si>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</si>
  <si>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</si>
  <si>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</si>
  <si>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</si>
  <si>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</si>
  <si>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</si>
  <si>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</si>
  <si>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</si>
  <si>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</si>
  <si>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</si>
  <si>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</si>
  <si>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</si>
  <si>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</si>
  <si>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</si>
  <si>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</si>
  <si>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</si>
  <si>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</si>
  <si>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</si>
  <si>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</si>
  <si>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</si>
  <si>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</si>
  <si>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</si>
  <si>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</si>
  <si>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</si>
  <si>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</si>
  <si>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</si>
  <si>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</si>
  <si>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</si>
  <si>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</si>
  <si>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</si>
  <si>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</si>
  <si>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</si>
  <si>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</si>
  <si>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</si>
  <si>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</si>
  <si>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</si>
  <si>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</si>
  <si>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</si>
  <si>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</si>
  <si>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</si>
  <si>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</si>
  <si>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</si>
  <si>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</si>
  <si>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</si>
  <si>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</si>
  <si>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</si>
  <si>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</si>
  <si>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</si>
  <si>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</si>
  <si>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</si>
  <si>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</si>
  <si>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</si>
  <si>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</si>
  <si>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</si>
  <si>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</si>
  <si>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</si>
  <si>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</si>
  <si>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</si>
  <si>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</si>
  <si>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</si>
  <si>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</si>
  <si>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</si>
  <si>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</si>
  <si>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</si>
  <si>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</si>
  <si>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</si>
  <si>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</si>
  <si>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</si>
  <si>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</si>
  <si>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</si>
  <si>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</si>
  <si>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</si>
  <si>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</si>
  <si>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</si>
  <si>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</si>
  <si>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</si>
  <si>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</si>
  <si>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</si>
  <si>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</si>
  <si>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</si>
  <si>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</si>
  <si>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</si>
  <si>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</si>
  <si>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</si>
  <si>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</si>
  <si>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</si>
  <si>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</si>
  <si>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</si>
  <si>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</si>
  <si>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</si>
  <si>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</si>
  <si>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</si>
  <si>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</si>
  <si>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</si>
  <si>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</si>
  <si>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</si>
  <si>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</si>
  <si>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</si>
  <si>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</si>
  <si>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</si>
  <si>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</si>
  <si>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</si>
  <si>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</si>
  <si>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</si>
  <si>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</si>
  <si>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</si>
  <si>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</si>
  <si>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</si>
  <si>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</si>
  <si>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</si>
  <si>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</si>
  <si>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</si>
  <si>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</si>
  <si>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</si>
  <si>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</si>
  <si>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</si>
  <si>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</si>
  <si>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</si>
  <si>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</si>
  <si>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</si>
  <si>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</si>
  <si>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</si>
  <si>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</si>
  <si>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</si>
  <si>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</si>
  <si>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</si>
  <si>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</si>
  <si>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</si>
  <si>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</si>
  <si>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</si>
  <si>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</si>
  <si>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</si>
  <si>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</si>
  <si>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</si>
  <si>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</si>
  <si>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</si>
  <si>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</si>
  <si>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</si>
  <si>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</si>
  <si>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</si>
  <si>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</si>
  <si>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</si>
  <si>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</si>
  <si>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</si>
  <si>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</si>
  <si>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</si>
  <si>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</si>
  <si>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</si>
  <si>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</si>
  <si>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</si>
  <si>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</si>
  <si>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</si>
  <si>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</si>
  <si>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</si>
  <si>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</si>
  <si>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</si>
  <si>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</si>
  <si>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</si>
  <si>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</si>
  <si>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</si>
  <si>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</si>
  <si>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</si>
  <si>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</si>
  <si>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</si>
  <si>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</si>
  <si>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</si>
  <si>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</si>
  <si>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</si>
  <si>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</si>
  <si>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</si>
  <si>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</si>
  <si>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</si>
  <si>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</si>
  <si>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</si>
  <si>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</si>
  <si>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</si>
  <si>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</si>
  <si>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</si>
  <si>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</si>
  <si>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</si>
  <si>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</si>
  <si>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</si>
  <si>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</si>
  <si>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</si>
  <si>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</si>
  <si>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</si>
  <si>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</si>
  <si>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</si>
  <si>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</si>
  <si>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</si>
  <si>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</si>
  <si>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</si>
  <si>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</si>
  <si>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</si>
  <si>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</si>
  <si>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</si>
  <si>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</si>
  <si>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</si>
  <si>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</si>
  <si>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</si>
  <si>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</si>
  <si>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</si>
  <si>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</si>
  <si>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</si>
  <si>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</si>
  <si>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</si>
  <si>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</si>
  <si>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</si>
  <si>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</si>
  <si>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</si>
  <si>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</si>
  <si>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</si>
  <si>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</si>
  <si>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</si>
  <si>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</si>
  <si>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</si>
  <si>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</si>
  <si>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</si>
  <si>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</si>
  <si>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</si>
  <si>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</si>
  <si>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</si>
  <si>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</si>
  <si>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</si>
  <si>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</si>
  <si>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</si>
  <si>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</si>
  <si>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</si>
  <si>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</si>
  <si>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</si>
  <si>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</si>
  <si>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</si>
  <si>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</si>
  <si>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</si>
  <si>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</si>
  <si>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</si>
  <si>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</si>
  <si>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</si>
  <si>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</si>
  <si>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</si>
  <si>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</si>
  <si>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</si>
  <si>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</si>
  <si>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</si>
  <si>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</si>
  <si>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</si>
  <si>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</si>
  <si>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</si>
  <si>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</si>
  <si>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</si>
  <si>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</si>
  <si>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</si>
  <si>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</si>
  <si>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</si>
  <si>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</si>
  <si>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</si>
  <si>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</si>
  <si>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</si>
  <si>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</si>
  <si>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</si>
  <si>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</si>
  <si>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</si>
  <si>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</si>
  <si>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</si>
  <si>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</si>
  <si>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</si>
  <si>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</si>
  <si>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</si>
  <si>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</si>
  <si>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</si>
  <si>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</si>
  <si>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</si>
  <si>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</si>
  <si>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</si>
  <si>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</si>
  <si>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</si>
  <si>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</si>
  <si>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</si>
  <si>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</si>
  <si>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</si>
  <si>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</si>
  <si>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</si>
  <si>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</si>
  <si>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</si>
  <si>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</si>
  <si>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</si>
  <si>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</si>
  <si>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</si>
  <si>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</si>
  <si>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</si>
  <si>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</si>
  <si>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</si>
  <si>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</si>
  <si>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</si>
  <si>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</si>
  <si>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</si>
  <si>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</si>
  <si>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</si>
  <si>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</si>
  <si>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</si>
  <si>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</si>
  <si>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</si>
  <si>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</si>
  <si>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</si>
  <si>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</si>
  <si>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</si>
  <si>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</si>
  <si>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</si>
  <si>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</si>
  <si>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</si>
  <si>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</si>
  <si>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</si>
  <si>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</si>
  <si>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</si>
  <si>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</si>
  <si>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</si>
  <si>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</si>
  <si>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</si>
  <si>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</si>
  <si>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</si>
  <si>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</si>
  <si>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</si>
  <si>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</si>
  <si>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</si>
  <si>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</si>
  <si>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</si>
  <si>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</si>
  <si>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</si>
  <si>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</si>
  <si>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</si>
  <si>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</si>
  <si>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</si>
  <si>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</si>
  <si>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</si>
  <si>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</si>
  <si>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</si>
  <si>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</si>
  <si>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</si>
  <si>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</si>
  <si>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</si>
  <si>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</si>
  <si>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</si>
  <si>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</si>
  <si>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</si>
  <si>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</si>
  <si>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</si>
  <si>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</si>
  <si>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</si>
  <si>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</si>
  <si>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</si>
  <si>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</si>
  <si>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</si>
  <si>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Correspondiente al mes de Abril del año 2022</t>
  </si>
  <si>
    <t>Fecha: 01/04/2022</t>
  </si>
  <si>
    <t>REGIONAL VALDESIA, SAN CRISTOBAL</t>
  </si>
  <si>
    <t>FELIZ FELIZ, SUCRE ALFREDO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</si>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</sst>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1"/>
  <sheetViews>
    <sheetView tabSelected="1" topLeftCell="A151" zoomScale="145" zoomScaleNormal="145" workbookViewId="0">
      <selection activeCell="F13" sqref="F13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232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397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398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372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371</v>
      </c>
      <c r="T9" s="60" t="s">
        <v>233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370</v>
      </c>
      <c r="F10" s="12" t="s">
        <v>234</v>
      </c>
      <c r="G10" s="51"/>
      <c r="H10" s="53"/>
      <c r="I10" s="53"/>
      <c r="J10" s="62" t="s">
        <v>8</v>
      </c>
      <c r="K10" s="62"/>
      <c r="L10" s="53" t="s">
        <v>222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64"/>
      <c r="B12" s="10" t="s">
        <v>405</v>
      </c>
      <c r="C12" s="17" t="s">
        <v>18</v>
      </c>
      <c r="D12" s="18" t="s">
        <v>406</v>
      </c>
      <c r="E12" s="38" t="s">
        <v>374</v>
      </c>
      <c r="F12" s="19" t="s">
        <v>407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1</v>
      </c>
      <c r="B13" s="10" t="s">
        <v>61</v>
      </c>
      <c r="C13" s="17" t="s">
        <v>18</v>
      </c>
      <c r="D13" s="18" t="s">
        <v>279</v>
      </c>
      <c r="E13" s="38" t="s">
        <v>374</v>
      </c>
      <c r="F13" s="19" t="s">
        <v>235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2</v>
      </c>
      <c r="B14" s="10" t="s">
        <v>316</v>
      </c>
      <c r="C14" s="17" t="s">
        <v>18</v>
      </c>
      <c r="D14" s="18" t="s">
        <v>289</v>
      </c>
      <c r="E14" s="38" t="s">
        <v>374</v>
      </c>
      <c r="F14" s="19" t="s">
        <v>236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:P15" si="1">SUM(J14+K14+L14+M14+N14+O14)</f>
        <v>9391.5</v>
      </c>
      <c r="Q14" s="21">
        <f t="shared" ref="Q14:Q16" si="2">SUM(H14+I14+J14+M14+O14)</f>
        <v>3832.83</v>
      </c>
      <c r="R14" s="21">
        <f t="shared" ref="R14:R16" si="3">SUM(K14+L14+N14)</f>
        <v>6732</v>
      </c>
      <c r="S14" s="21">
        <f t="shared" ref="S14:S16" si="4">SUM(G14-Q14)</f>
        <v>41167.17</v>
      </c>
      <c r="T14" s="25">
        <v>111</v>
      </c>
    </row>
    <row r="15" spans="1:20" s="2" customFormat="1" x14ac:dyDescent="0.2">
      <c r="A15" s="15">
        <v>3</v>
      </c>
      <c r="B15" s="10" t="s">
        <v>366</v>
      </c>
      <c r="C15" s="17" t="s">
        <v>18</v>
      </c>
      <c r="D15" s="18" t="s">
        <v>354</v>
      </c>
      <c r="E15" s="38" t="s">
        <v>373</v>
      </c>
      <c r="F15" s="19" t="s">
        <v>236</v>
      </c>
      <c r="G15" s="20">
        <v>75000</v>
      </c>
      <c r="H15" s="20">
        <v>6309.38</v>
      </c>
      <c r="I15" s="21">
        <v>25</v>
      </c>
      <c r="J15" s="26">
        <f t="shared" ref="J15:J16" si="5">(G15*2.87%)</f>
        <v>2152.5</v>
      </c>
      <c r="K15" s="21">
        <f t="shared" ref="K15:K16" si="6">(G15*7.1%)</f>
        <v>5324.9999999999991</v>
      </c>
      <c r="L15" s="23">
        <v>593.21</v>
      </c>
      <c r="M15" s="27">
        <f>(G15*3.04%)</f>
        <v>2280</v>
      </c>
      <c r="N15" s="21">
        <f t="shared" ref="N15:N16" si="7">(G15*7.09%)</f>
        <v>5317.5</v>
      </c>
      <c r="O15" s="20"/>
      <c r="P15" s="21">
        <f t="shared" si="1"/>
        <v>15668.21</v>
      </c>
      <c r="Q15" s="21">
        <f t="shared" si="2"/>
        <v>10766.880000000001</v>
      </c>
      <c r="R15" s="21">
        <f t="shared" si="3"/>
        <v>11235.71</v>
      </c>
      <c r="S15" s="21">
        <f t="shared" si="4"/>
        <v>64233.119999999995</v>
      </c>
      <c r="T15" s="25">
        <v>111</v>
      </c>
    </row>
    <row r="16" spans="1:20" s="2" customFormat="1" x14ac:dyDescent="0.2">
      <c r="A16" s="15">
        <v>4</v>
      </c>
      <c r="B16" s="10" t="s">
        <v>367</v>
      </c>
      <c r="C16" s="17" t="s">
        <v>18</v>
      </c>
      <c r="D16" s="18" t="s">
        <v>279</v>
      </c>
      <c r="E16" s="38" t="s">
        <v>374</v>
      </c>
      <c r="F16" s="19" t="s">
        <v>236</v>
      </c>
      <c r="G16" s="20">
        <v>80000</v>
      </c>
      <c r="H16" s="20">
        <v>7400.87</v>
      </c>
      <c r="I16" s="21">
        <v>25</v>
      </c>
      <c r="J16" s="26">
        <f t="shared" si="5"/>
        <v>2296</v>
      </c>
      <c r="K16" s="21">
        <f t="shared" si="6"/>
        <v>5679.9999999999991</v>
      </c>
      <c r="L16" s="23">
        <v>593.21</v>
      </c>
      <c r="M16" s="24">
        <f t="shared" ref="M16" si="8">(G16*3.04%)</f>
        <v>2432</v>
      </c>
      <c r="N16" s="21">
        <f t="shared" si="7"/>
        <v>5672</v>
      </c>
      <c r="O16" s="20"/>
      <c r="P16" s="21">
        <f t="shared" ref="P16" si="9">SUM(J16+K16+L16+M16+N16+O16)</f>
        <v>16673.21</v>
      </c>
      <c r="Q16" s="21">
        <f t="shared" si="2"/>
        <v>12153.869999999999</v>
      </c>
      <c r="R16" s="21">
        <f t="shared" si="3"/>
        <v>11945.21</v>
      </c>
      <c r="S16" s="21">
        <f t="shared" si="4"/>
        <v>67846.13</v>
      </c>
      <c r="T16" s="25">
        <v>111</v>
      </c>
    </row>
    <row r="17" spans="1:20" x14ac:dyDescent="0.2">
      <c r="A17" s="15">
        <v>5</v>
      </c>
      <c r="B17" s="10" t="s">
        <v>19</v>
      </c>
      <c r="C17" s="17" t="s">
        <v>18</v>
      </c>
      <c r="D17" s="18" t="s">
        <v>20</v>
      </c>
      <c r="E17" s="38" t="s">
        <v>373</v>
      </c>
      <c r="F17" s="19" t="s">
        <v>235</v>
      </c>
      <c r="G17" s="20">
        <v>31500</v>
      </c>
      <c r="H17" s="20">
        <v>0</v>
      </c>
      <c r="I17" s="21">
        <v>25</v>
      </c>
      <c r="J17" s="26">
        <f t="shared" ref="J17:J62" si="10">(G17*2.87%)</f>
        <v>904.05</v>
      </c>
      <c r="K17" s="22">
        <f t="shared" ref="K17:K19" si="11">ROUND(IF((G17)&gt;(11826*20),((11826*20)*0.071),(G17)*0.071),2)</f>
        <v>2236.5</v>
      </c>
      <c r="L17" s="23">
        <v>346.5</v>
      </c>
      <c r="M17" s="27">
        <f>(G17*3.04%)</f>
        <v>957.6</v>
      </c>
      <c r="N17" s="21">
        <f t="shared" ref="N17:N62" si="12">(G17*7.09%)</f>
        <v>2233.3500000000004</v>
      </c>
      <c r="O17" s="20"/>
      <c r="P17" s="21">
        <f t="shared" ref="P17:P57" si="13">SUM(J17+K17+L17+M17+N17+O17)</f>
        <v>6678.0000000000009</v>
      </c>
      <c r="Q17" s="21">
        <f t="shared" ref="Q17:Q57" si="14">SUM(H17+I17+J17+M17+O17)</f>
        <v>1886.65</v>
      </c>
      <c r="R17" s="21">
        <f t="shared" ref="R17:R57" si="15">SUM(K17+L17+N17)</f>
        <v>4816.3500000000004</v>
      </c>
      <c r="S17" s="21">
        <f t="shared" ref="S17:S57" si="16">SUM(G17-Q17)</f>
        <v>29613.35</v>
      </c>
      <c r="T17" s="25">
        <v>111</v>
      </c>
    </row>
    <row r="18" spans="1:20" s="2" customFormat="1" x14ac:dyDescent="0.2">
      <c r="A18" s="15">
        <v>6</v>
      </c>
      <c r="B18" s="10" t="s">
        <v>335</v>
      </c>
      <c r="C18" s="17" t="s">
        <v>18</v>
      </c>
      <c r="D18" s="18" t="s">
        <v>289</v>
      </c>
      <c r="E18" s="38" t="s">
        <v>374</v>
      </c>
      <c r="F18" s="19" t="s">
        <v>237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17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x14ac:dyDescent="0.2">
      <c r="A19" s="15">
        <v>7</v>
      </c>
      <c r="B19" s="10" t="s">
        <v>22</v>
      </c>
      <c r="C19" s="17" t="s">
        <v>18</v>
      </c>
      <c r="D19" s="18" t="s">
        <v>230</v>
      </c>
      <c r="E19" s="38" t="s">
        <v>374</v>
      </c>
      <c r="F19" s="19" t="s">
        <v>235</v>
      </c>
      <c r="G19" s="20">
        <v>26250</v>
      </c>
      <c r="H19" s="20">
        <v>0</v>
      </c>
      <c r="I19" s="21">
        <v>25</v>
      </c>
      <c r="J19" s="26">
        <f t="shared" si="10"/>
        <v>753.375</v>
      </c>
      <c r="K19" s="22">
        <f t="shared" si="11"/>
        <v>1863.75</v>
      </c>
      <c r="L19" s="23">
        <v>288.75</v>
      </c>
      <c r="M19" s="27">
        <f t="shared" ref="M19:M64" si="18">(G19*3.04%)</f>
        <v>798</v>
      </c>
      <c r="N19" s="21">
        <f t="shared" si="12"/>
        <v>1861.1250000000002</v>
      </c>
      <c r="O19" s="20"/>
      <c r="P19" s="21">
        <f t="shared" si="13"/>
        <v>5565</v>
      </c>
      <c r="Q19" s="21">
        <f t="shared" si="14"/>
        <v>1576.375</v>
      </c>
      <c r="R19" s="21">
        <f t="shared" si="15"/>
        <v>4013.625</v>
      </c>
      <c r="S19" s="21">
        <f t="shared" si="16"/>
        <v>24673.625</v>
      </c>
      <c r="T19" s="25">
        <v>111</v>
      </c>
    </row>
    <row r="20" spans="1:20" s="2" customFormat="1" x14ac:dyDescent="0.2">
      <c r="A20" s="15">
        <v>8</v>
      </c>
      <c r="B20" s="10" t="s">
        <v>302</v>
      </c>
      <c r="C20" s="17" t="s">
        <v>18</v>
      </c>
      <c r="D20" s="18" t="s">
        <v>303</v>
      </c>
      <c r="E20" s="38" t="s">
        <v>374</v>
      </c>
      <c r="F20" s="19" t="s">
        <v>235</v>
      </c>
      <c r="G20" s="20">
        <v>31000</v>
      </c>
      <c r="H20" s="20">
        <v>0</v>
      </c>
      <c r="I20" s="21">
        <v>25</v>
      </c>
      <c r="J20" s="26">
        <f>(G20*2.87%)</f>
        <v>889.7</v>
      </c>
      <c r="K20" s="21">
        <f>(G20*7.1%)</f>
        <v>2201</v>
      </c>
      <c r="L20" s="23">
        <v>341</v>
      </c>
      <c r="M20" s="24">
        <f t="shared" ref="M20" si="19">(G20*3.04%)</f>
        <v>942.4</v>
      </c>
      <c r="N20" s="21">
        <f t="shared" ref="N20" si="20">(G20*7.09%)</f>
        <v>2197.9</v>
      </c>
      <c r="O20" s="20">
        <v>1350.12</v>
      </c>
      <c r="P20" s="21">
        <f t="shared" ref="P20" si="21">SUM(J20+K20+L20+M20+N20+O20)</f>
        <v>7922.12</v>
      </c>
      <c r="Q20" s="21">
        <f t="shared" ref="Q20" si="22">SUM(H20+I20+J20+M20+O20)</f>
        <v>3207.22</v>
      </c>
      <c r="R20" s="21">
        <f t="shared" ref="R20" si="23">SUM(K20+L20+N20)</f>
        <v>4739.8999999999996</v>
      </c>
      <c r="S20" s="21">
        <f t="shared" ref="S20" si="24">SUM(G20-Q20)</f>
        <v>27792.78</v>
      </c>
      <c r="T20" s="25">
        <v>111</v>
      </c>
    </row>
    <row r="21" spans="1:20" x14ac:dyDescent="0.2">
      <c r="A21" s="15">
        <v>9</v>
      </c>
      <c r="B21" s="10" t="s">
        <v>225</v>
      </c>
      <c r="C21" s="17" t="s">
        <v>18</v>
      </c>
      <c r="D21" s="18" t="s">
        <v>226</v>
      </c>
      <c r="E21" s="38" t="s">
        <v>374</v>
      </c>
      <c r="F21" s="19" t="s">
        <v>236</v>
      </c>
      <c r="G21" s="20">
        <v>0</v>
      </c>
      <c r="H21" s="20">
        <v>0</v>
      </c>
      <c r="I21" s="20">
        <v>0</v>
      </c>
      <c r="J21" s="26">
        <f t="shared" si="10"/>
        <v>0</v>
      </c>
      <c r="K21" s="21">
        <f t="shared" ref="K21:K64" si="25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s="2" customFormat="1" x14ac:dyDescent="0.2">
      <c r="A22" s="15">
        <v>10</v>
      </c>
      <c r="B22" s="10" t="s">
        <v>244</v>
      </c>
      <c r="C22" s="17" t="s">
        <v>18</v>
      </c>
      <c r="D22" s="18" t="s">
        <v>243</v>
      </c>
      <c r="E22" s="38" t="s">
        <v>374</v>
      </c>
      <c r="F22" s="19" t="s">
        <v>236</v>
      </c>
      <c r="G22" s="20">
        <v>0</v>
      </c>
      <c r="H22" s="20">
        <v>0</v>
      </c>
      <c r="I22" s="20">
        <v>0</v>
      </c>
      <c r="J22" s="26">
        <f t="shared" ref="J22" si="26">(G22*2.87%)</f>
        <v>0</v>
      </c>
      <c r="K22" s="21">
        <f t="shared" ref="K22" si="27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11</v>
      </c>
      <c r="B23" s="10" t="s">
        <v>277</v>
      </c>
      <c r="C23" s="17" t="s">
        <v>18</v>
      </c>
      <c r="D23" s="18" t="s">
        <v>276</v>
      </c>
      <c r="E23" s="38" t="s">
        <v>374</v>
      </c>
      <c r="F23" s="19" t="s">
        <v>236</v>
      </c>
      <c r="G23" s="20">
        <v>0</v>
      </c>
      <c r="H23" s="20">
        <v>0</v>
      </c>
      <c r="I23" s="20">
        <v>0</v>
      </c>
      <c r="J23" s="26">
        <f t="shared" ref="J23" si="28">(G23*2.87%)</f>
        <v>0</v>
      </c>
      <c r="K23" s="21">
        <f t="shared" ref="K23" si="29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x14ac:dyDescent="0.2">
      <c r="A24" s="15">
        <v>12</v>
      </c>
      <c r="B24" s="10" t="s">
        <v>34</v>
      </c>
      <c r="C24" s="17" t="s">
        <v>27</v>
      </c>
      <c r="D24" s="18" t="s">
        <v>249</v>
      </c>
      <c r="E24" s="38" t="s">
        <v>373</v>
      </c>
      <c r="F24" s="19" t="s">
        <v>238</v>
      </c>
      <c r="G24" s="20">
        <v>75000</v>
      </c>
      <c r="H24" s="20">
        <v>6309.38</v>
      </c>
      <c r="I24" s="21">
        <v>25</v>
      </c>
      <c r="J24" s="26">
        <f t="shared" si="10"/>
        <v>2152.5</v>
      </c>
      <c r="K24" s="21">
        <f t="shared" si="25"/>
        <v>5324.9999999999991</v>
      </c>
      <c r="L24" s="23">
        <v>593.21</v>
      </c>
      <c r="M24" s="27">
        <f>(G24*3.04%)</f>
        <v>2280</v>
      </c>
      <c r="N24" s="21">
        <f t="shared" si="12"/>
        <v>5317.5</v>
      </c>
      <c r="O24" s="20"/>
      <c r="P24" s="21">
        <f t="shared" ref="P24" si="30">SUM(J24+K24+L24+M24+N24+O24)</f>
        <v>15668.21</v>
      </c>
      <c r="Q24" s="21">
        <f t="shared" si="14"/>
        <v>10766.880000000001</v>
      </c>
      <c r="R24" s="21">
        <f t="shared" si="15"/>
        <v>11235.71</v>
      </c>
      <c r="S24" s="21">
        <f t="shared" si="16"/>
        <v>64233.119999999995</v>
      </c>
      <c r="T24" s="25">
        <v>111</v>
      </c>
    </row>
    <row r="25" spans="1:20" x14ac:dyDescent="0.2">
      <c r="A25" s="15">
        <v>13</v>
      </c>
      <c r="B25" s="10" t="s">
        <v>28</v>
      </c>
      <c r="C25" s="17" t="s">
        <v>27</v>
      </c>
      <c r="D25" s="18" t="s">
        <v>249</v>
      </c>
      <c r="E25" s="38" t="s">
        <v>373</v>
      </c>
      <c r="F25" s="19" t="s">
        <v>238</v>
      </c>
      <c r="G25" s="20">
        <v>35000</v>
      </c>
      <c r="H25" s="20">
        <v>0</v>
      </c>
      <c r="I25" s="21">
        <v>25</v>
      </c>
      <c r="J25" s="26">
        <f t="shared" si="10"/>
        <v>1004.5</v>
      </c>
      <c r="K25" s="21">
        <f t="shared" si="25"/>
        <v>2485</v>
      </c>
      <c r="L25" s="23">
        <v>385</v>
      </c>
      <c r="M25" s="27">
        <f t="shared" si="18"/>
        <v>1064</v>
      </c>
      <c r="N25" s="21">
        <f t="shared" si="12"/>
        <v>2481.5</v>
      </c>
      <c r="O25" s="20"/>
      <c r="P25" s="21">
        <f t="shared" si="13"/>
        <v>7420</v>
      </c>
      <c r="Q25" s="21">
        <f t="shared" si="14"/>
        <v>2093.5</v>
      </c>
      <c r="R25" s="21">
        <f t="shared" si="15"/>
        <v>5351.5</v>
      </c>
      <c r="S25" s="21">
        <f t="shared" si="16"/>
        <v>32906.5</v>
      </c>
      <c r="T25" s="25">
        <v>111</v>
      </c>
    </row>
    <row r="26" spans="1:20" x14ac:dyDescent="0.2">
      <c r="A26" s="15">
        <v>14</v>
      </c>
      <c r="B26" s="10" t="s">
        <v>32</v>
      </c>
      <c r="C26" s="17" t="s">
        <v>27</v>
      </c>
      <c r="D26" s="18" t="s">
        <v>249</v>
      </c>
      <c r="E26" s="38" t="s">
        <v>374</v>
      </c>
      <c r="F26" s="19" t="s">
        <v>238</v>
      </c>
      <c r="G26" s="20">
        <v>39000</v>
      </c>
      <c r="H26" s="20">
        <v>301.52</v>
      </c>
      <c r="I26" s="21">
        <v>25</v>
      </c>
      <c r="J26" s="26">
        <f t="shared" si="10"/>
        <v>1119.3</v>
      </c>
      <c r="K26" s="21">
        <f t="shared" si="25"/>
        <v>2768.9999999999995</v>
      </c>
      <c r="L26" s="23">
        <v>429</v>
      </c>
      <c r="M26" s="27">
        <f t="shared" si="18"/>
        <v>1185.5999999999999</v>
      </c>
      <c r="N26" s="21">
        <f t="shared" si="12"/>
        <v>2765.1000000000004</v>
      </c>
      <c r="O26" s="20"/>
      <c r="P26" s="21">
        <f t="shared" si="13"/>
        <v>8268</v>
      </c>
      <c r="Q26" s="21">
        <f t="shared" si="14"/>
        <v>2631.42</v>
      </c>
      <c r="R26" s="21">
        <f t="shared" si="15"/>
        <v>5963.1</v>
      </c>
      <c r="S26" s="21">
        <f t="shared" si="16"/>
        <v>36368.58</v>
      </c>
      <c r="T26" s="25">
        <v>111</v>
      </c>
    </row>
    <row r="27" spans="1:20" x14ac:dyDescent="0.2">
      <c r="A27" s="15">
        <v>15</v>
      </c>
      <c r="B27" s="10" t="s">
        <v>33</v>
      </c>
      <c r="C27" s="17" t="s">
        <v>27</v>
      </c>
      <c r="D27" s="18" t="s">
        <v>249</v>
      </c>
      <c r="E27" s="38" t="s">
        <v>373</v>
      </c>
      <c r="F27" s="19" t="s">
        <v>238</v>
      </c>
      <c r="G27" s="20">
        <v>33273</v>
      </c>
      <c r="H27" s="20">
        <v>0</v>
      </c>
      <c r="I27" s="21">
        <v>25</v>
      </c>
      <c r="J27" s="26">
        <f t="shared" si="10"/>
        <v>954.93510000000003</v>
      </c>
      <c r="K27" s="21">
        <f t="shared" si="25"/>
        <v>2362.3829999999998</v>
      </c>
      <c r="L27" s="23">
        <v>366</v>
      </c>
      <c r="M27" s="27">
        <f t="shared" si="18"/>
        <v>1011.4992</v>
      </c>
      <c r="N27" s="21">
        <f t="shared" si="12"/>
        <v>2359.0557000000003</v>
      </c>
      <c r="O27" s="20"/>
      <c r="P27" s="21">
        <f t="shared" si="13"/>
        <v>7053.8729999999996</v>
      </c>
      <c r="Q27" s="21">
        <f t="shared" si="14"/>
        <v>1991.4342999999999</v>
      </c>
      <c r="R27" s="21">
        <f t="shared" si="15"/>
        <v>5087.4387000000006</v>
      </c>
      <c r="S27" s="21">
        <f t="shared" si="16"/>
        <v>31281.565699999999</v>
      </c>
      <c r="T27" s="25">
        <v>111</v>
      </c>
    </row>
    <row r="28" spans="1:20" x14ac:dyDescent="0.2">
      <c r="A28" s="15">
        <v>16</v>
      </c>
      <c r="B28" s="10" t="s">
        <v>189</v>
      </c>
      <c r="C28" s="17" t="s">
        <v>27</v>
      </c>
      <c r="D28" s="18" t="s">
        <v>249</v>
      </c>
      <c r="E28" s="38" t="s">
        <v>374</v>
      </c>
      <c r="F28" s="19" t="s">
        <v>237</v>
      </c>
      <c r="G28" s="20">
        <v>49000</v>
      </c>
      <c r="H28" s="20">
        <v>1712.87</v>
      </c>
      <c r="I28" s="21">
        <v>25</v>
      </c>
      <c r="J28" s="26">
        <f t="shared" si="10"/>
        <v>1406.3</v>
      </c>
      <c r="K28" s="21">
        <f t="shared" si="25"/>
        <v>3478.9999999999995</v>
      </c>
      <c r="L28" s="23">
        <v>539</v>
      </c>
      <c r="M28" s="27">
        <f t="shared" si="18"/>
        <v>1489.6</v>
      </c>
      <c r="N28" s="21">
        <f t="shared" si="12"/>
        <v>3474.1000000000004</v>
      </c>
      <c r="O28" s="20"/>
      <c r="P28" s="21">
        <f t="shared" si="13"/>
        <v>10388</v>
      </c>
      <c r="Q28" s="21">
        <f t="shared" si="14"/>
        <v>4633.7700000000004</v>
      </c>
      <c r="R28" s="21">
        <f t="shared" si="15"/>
        <v>7492.1</v>
      </c>
      <c r="S28" s="21">
        <f t="shared" si="16"/>
        <v>44366.229999999996</v>
      </c>
      <c r="T28" s="25">
        <v>111</v>
      </c>
    </row>
    <row r="29" spans="1:20" x14ac:dyDescent="0.2">
      <c r="A29" s="15">
        <v>17</v>
      </c>
      <c r="B29" s="10" t="s">
        <v>87</v>
      </c>
      <c r="C29" s="17" t="s">
        <v>27</v>
      </c>
      <c r="D29" s="18" t="s">
        <v>249</v>
      </c>
      <c r="E29" s="38" t="s">
        <v>374</v>
      </c>
      <c r="F29" s="19" t="s">
        <v>238</v>
      </c>
      <c r="G29" s="20">
        <v>48000</v>
      </c>
      <c r="H29" s="20">
        <v>1571.73</v>
      </c>
      <c r="I29" s="21">
        <v>25</v>
      </c>
      <c r="J29" s="26">
        <f t="shared" si="10"/>
        <v>1377.6</v>
      </c>
      <c r="K29" s="21">
        <f t="shared" si="25"/>
        <v>3407.9999999999995</v>
      </c>
      <c r="L29" s="23">
        <v>528</v>
      </c>
      <c r="M29" s="27">
        <f>(G29*3.04%)</f>
        <v>1459.2</v>
      </c>
      <c r="N29" s="21">
        <f t="shared" si="12"/>
        <v>3403.2000000000003</v>
      </c>
      <c r="O29" s="20"/>
      <c r="P29" s="21">
        <f t="shared" ref="P29:P36" si="31">SUM(J29+K29+L29+M29+N29+O29)</f>
        <v>10176</v>
      </c>
      <c r="Q29" s="21">
        <f t="shared" si="14"/>
        <v>4433.53</v>
      </c>
      <c r="R29" s="21">
        <f t="shared" si="15"/>
        <v>7339.2</v>
      </c>
      <c r="S29" s="21">
        <f t="shared" si="16"/>
        <v>43566.47</v>
      </c>
      <c r="T29" s="25">
        <v>111</v>
      </c>
    </row>
    <row r="30" spans="1:20" x14ac:dyDescent="0.2">
      <c r="A30" s="15">
        <v>18</v>
      </c>
      <c r="B30" s="10" t="s">
        <v>29</v>
      </c>
      <c r="C30" s="17" t="s">
        <v>27</v>
      </c>
      <c r="D30" s="18" t="s">
        <v>30</v>
      </c>
      <c r="E30" s="38" t="s">
        <v>374</v>
      </c>
      <c r="F30" s="19" t="s">
        <v>238</v>
      </c>
      <c r="G30" s="20">
        <v>26250</v>
      </c>
      <c r="H30" s="20">
        <v>0</v>
      </c>
      <c r="I30" s="21">
        <v>25</v>
      </c>
      <c r="J30" s="26">
        <f>(G30*2.87%)</f>
        <v>753.375</v>
      </c>
      <c r="K30" s="21">
        <f>(G30*7.1%)</f>
        <v>1863.7499999999998</v>
      </c>
      <c r="L30" s="23">
        <v>288.75</v>
      </c>
      <c r="M30" s="27">
        <f>(G30*3.04%)</f>
        <v>798</v>
      </c>
      <c r="N30" s="21">
        <f>(G30*7.09%)</f>
        <v>1861.1250000000002</v>
      </c>
      <c r="O30" s="20"/>
      <c r="P30" s="21">
        <f>SUM(J30+K30+L30+M30+N30+O30)</f>
        <v>5565</v>
      </c>
      <c r="Q30" s="21">
        <f>SUM(H30+I30+J30+M30+O30)</f>
        <v>1576.375</v>
      </c>
      <c r="R30" s="21">
        <f>SUM(K30+L30+N30)</f>
        <v>4013.625</v>
      </c>
      <c r="S30" s="21">
        <f>SUM(G30-Q30)</f>
        <v>24673.625</v>
      </c>
      <c r="T30" s="25">
        <v>111</v>
      </c>
    </row>
    <row r="31" spans="1:20" x14ac:dyDescent="0.2">
      <c r="A31" s="15">
        <v>19</v>
      </c>
      <c r="B31" s="10" t="s">
        <v>126</v>
      </c>
      <c r="C31" s="17" t="s">
        <v>27</v>
      </c>
      <c r="D31" s="18" t="s">
        <v>20</v>
      </c>
      <c r="E31" s="38" t="s">
        <v>373</v>
      </c>
      <c r="F31" s="19" t="s">
        <v>238</v>
      </c>
      <c r="G31" s="20">
        <v>24150</v>
      </c>
      <c r="H31" s="20">
        <v>0</v>
      </c>
      <c r="I31" s="21">
        <v>25</v>
      </c>
      <c r="J31" s="26">
        <f>(G31*2.87%)</f>
        <v>693.10500000000002</v>
      </c>
      <c r="K31" s="21">
        <f>(G31*7.1%)</f>
        <v>1714.6499999999999</v>
      </c>
      <c r="L31" s="23">
        <v>265.64999999999998</v>
      </c>
      <c r="M31" s="27">
        <f>(G31*3.04%)</f>
        <v>734.16</v>
      </c>
      <c r="N31" s="21">
        <f>(G31*7.09%)</f>
        <v>1712.2350000000001</v>
      </c>
      <c r="O31" s="20"/>
      <c r="P31" s="21">
        <f>SUM(J31+K31+L31+M31+N31+O31)</f>
        <v>5119.8</v>
      </c>
      <c r="Q31" s="21">
        <f>SUM(H31+I31+J31+M31+O31)</f>
        <v>1452.2649999999999</v>
      </c>
      <c r="R31" s="21">
        <f>SUM(K31+L31+N31)</f>
        <v>3692.5349999999999</v>
      </c>
      <c r="S31" s="21">
        <f>SUM(G31-Q31)</f>
        <v>22697.735000000001</v>
      </c>
      <c r="T31" s="25">
        <v>111</v>
      </c>
    </row>
    <row r="32" spans="1:20" s="2" customFormat="1" x14ac:dyDescent="0.2">
      <c r="A32" s="15">
        <v>20</v>
      </c>
      <c r="B32" s="10" t="s">
        <v>278</v>
      </c>
      <c r="C32" s="17" t="s">
        <v>27</v>
      </c>
      <c r="D32" s="18" t="s">
        <v>20</v>
      </c>
      <c r="E32" s="38" t="s">
        <v>373</v>
      </c>
      <c r="F32" s="19" t="s">
        <v>237</v>
      </c>
      <c r="G32" s="20">
        <v>27300</v>
      </c>
      <c r="H32" s="20">
        <v>0</v>
      </c>
      <c r="I32" s="21">
        <v>25</v>
      </c>
      <c r="J32" s="26">
        <f t="shared" ref="J32:J35" si="32">(G32*2.87%)</f>
        <v>783.51</v>
      </c>
      <c r="K32" s="21">
        <f t="shared" ref="K32:K35" si="33">(G32*7.1%)</f>
        <v>1938.2999999999997</v>
      </c>
      <c r="L32" s="23">
        <v>300.3</v>
      </c>
      <c r="M32" s="24">
        <f t="shared" ref="M32:M35" si="34">(G32*3.04%)</f>
        <v>829.92</v>
      </c>
      <c r="N32" s="21">
        <f t="shared" ref="N32:N35" si="35">(G32*7.09%)</f>
        <v>1935.5700000000002</v>
      </c>
      <c r="O32" s="20"/>
      <c r="P32" s="21">
        <f>SUM(J32+K32+L32+M32+N32+O32)</f>
        <v>5787.6</v>
      </c>
      <c r="Q32" s="21">
        <f>SUM(H32+I32+J32+M32+O32)</f>
        <v>1638.4299999999998</v>
      </c>
      <c r="R32" s="21">
        <f>SUM(K32+L32+N32)</f>
        <v>4174.17</v>
      </c>
      <c r="S32" s="21">
        <f>SUM(G32-Q32)</f>
        <v>25661.57</v>
      </c>
      <c r="T32" s="25">
        <v>111</v>
      </c>
    </row>
    <row r="33" spans="1:20" s="2" customFormat="1" x14ac:dyDescent="0.2">
      <c r="A33" s="15">
        <v>21</v>
      </c>
      <c r="B33" s="10" t="s">
        <v>35</v>
      </c>
      <c r="C33" s="17" t="s">
        <v>281</v>
      </c>
      <c r="D33" s="18" t="s">
        <v>257</v>
      </c>
      <c r="E33" s="38" t="s">
        <v>374</v>
      </c>
      <c r="F33" s="19" t="s">
        <v>238</v>
      </c>
      <c r="G33" s="20">
        <v>55000</v>
      </c>
      <c r="H33" s="20">
        <v>2559.6799999999998</v>
      </c>
      <c r="I33" s="21">
        <v>25</v>
      </c>
      <c r="J33" s="26">
        <f t="shared" si="32"/>
        <v>1578.5</v>
      </c>
      <c r="K33" s="21">
        <f t="shared" si="33"/>
        <v>3904.9999999999995</v>
      </c>
      <c r="L33" s="23">
        <v>593.21</v>
      </c>
      <c r="M33" s="27">
        <f t="shared" si="34"/>
        <v>1672</v>
      </c>
      <c r="N33" s="21">
        <f t="shared" si="35"/>
        <v>3899.5000000000005</v>
      </c>
      <c r="O33" s="20"/>
      <c r="P33" s="21">
        <f t="shared" ref="P33" si="36">SUM(J33+K33+L33+M33+N33+O33)</f>
        <v>11648.210000000001</v>
      </c>
      <c r="Q33" s="21">
        <f t="shared" ref="Q33:Q35" si="37">SUM(H33+I33+J33+M33+O33)</f>
        <v>5835.18</v>
      </c>
      <c r="R33" s="21">
        <f t="shared" ref="R33:R35" si="38">SUM(K33+L33+N33)</f>
        <v>8397.7099999999991</v>
      </c>
      <c r="S33" s="21">
        <f t="shared" ref="S33:S35" si="39">SUM(G33-Q33)</f>
        <v>49164.82</v>
      </c>
      <c r="T33" s="25">
        <v>111</v>
      </c>
    </row>
    <row r="34" spans="1:20" s="2" customFormat="1" x14ac:dyDescent="0.2">
      <c r="A34" s="15">
        <v>22</v>
      </c>
      <c r="B34" s="10" t="s">
        <v>190</v>
      </c>
      <c r="C34" s="17" t="s">
        <v>281</v>
      </c>
      <c r="D34" s="18" t="s">
        <v>249</v>
      </c>
      <c r="E34" s="38" t="s">
        <v>374</v>
      </c>
      <c r="F34" s="19" t="s">
        <v>237</v>
      </c>
      <c r="G34" s="20">
        <v>35000</v>
      </c>
      <c r="H34" s="20">
        <v>0</v>
      </c>
      <c r="I34" s="21">
        <v>25</v>
      </c>
      <c r="J34" s="26">
        <f t="shared" si="32"/>
        <v>1004.5</v>
      </c>
      <c r="K34" s="21">
        <f t="shared" si="33"/>
        <v>2485</v>
      </c>
      <c r="L34" s="23">
        <v>385</v>
      </c>
      <c r="M34" s="27">
        <f t="shared" si="34"/>
        <v>1064</v>
      </c>
      <c r="N34" s="21">
        <f t="shared" si="35"/>
        <v>2481.5</v>
      </c>
      <c r="O34" s="20"/>
      <c r="P34" s="21">
        <f t="shared" ref="P34" si="40">SUM(J34+K34+L34+M34+N34+O34)</f>
        <v>7420</v>
      </c>
      <c r="Q34" s="21">
        <f t="shared" si="37"/>
        <v>2093.5</v>
      </c>
      <c r="R34" s="21">
        <f t="shared" si="38"/>
        <v>5351.5</v>
      </c>
      <c r="S34" s="21">
        <f t="shared" si="39"/>
        <v>32906.5</v>
      </c>
      <c r="T34" s="25">
        <v>111</v>
      </c>
    </row>
    <row r="35" spans="1:20" s="2" customFormat="1" x14ac:dyDescent="0.2">
      <c r="A35" s="15">
        <v>23</v>
      </c>
      <c r="B35" s="10" t="s">
        <v>329</v>
      </c>
      <c r="C35" s="17" t="s">
        <v>281</v>
      </c>
      <c r="D35" s="18" t="s">
        <v>303</v>
      </c>
      <c r="E35" s="38" t="s">
        <v>373</v>
      </c>
      <c r="F35" s="19" t="s">
        <v>237</v>
      </c>
      <c r="G35" s="20">
        <v>30000</v>
      </c>
      <c r="H35" s="20">
        <v>0</v>
      </c>
      <c r="I35" s="21">
        <v>25</v>
      </c>
      <c r="J35" s="26">
        <f t="shared" si="32"/>
        <v>861</v>
      </c>
      <c r="K35" s="21">
        <f t="shared" si="33"/>
        <v>2130</v>
      </c>
      <c r="L35" s="23">
        <v>330</v>
      </c>
      <c r="M35" s="24">
        <f t="shared" si="34"/>
        <v>912</v>
      </c>
      <c r="N35" s="21">
        <f t="shared" si="35"/>
        <v>2127</v>
      </c>
      <c r="O35" s="20">
        <v>1350.12</v>
      </c>
      <c r="P35" s="21">
        <f t="shared" ref="P35" si="41">SUM(J35+K35+L35+M35+N35+O35)</f>
        <v>7710.12</v>
      </c>
      <c r="Q35" s="21">
        <f t="shared" si="37"/>
        <v>3148.12</v>
      </c>
      <c r="R35" s="21">
        <f t="shared" si="38"/>
        <v>4587</v>
      </c>
      <c r="S35" s="21">
        <f t="shared" si="39"/>
        <v>26851.88</v>
      </c>
      <c r="T35" s="25">
        <v>111</v>
      </c>
    </row>
    <row r="36" spans="1:20" x14ac:dyDescent="0.2">
      <c r="A36" s="15">
        <v>24</v>
      </c>
      <c r="B36" s="10" t="s">
        <v>38</v>
      </c>
      <c r="C36" s="17" t="s">
        <v>284</v>
      </c>
      <c r="D36" s="18" t="s">
        <v>252</v>
      </c>
      <c r="E36" s="38" t="s">
        <v>373</v>
      </c>
      <c r="F36" s="19" t="s">
        <v>238</v>
      </c>
      <c r="G36" s="20">
        <v>53250</v>
      </c>
      <c r="H36" s="20">
        <v>2312.69</v>
      </c>
      <c r="I36" s="21">
        <v>25</v>
      </c>
      <c r="J36" s="26">
        <f t="shared" si="10"/>
        <v>1528.2750000000001</v>
      </c>
      <c r="K36" s="21">
        <f t="shared" si="25"/>
        <v>3780.7499999999995</v>
      </c>
      <c r="L36" s="23">
        <v>585.75</v>
      </c>
      <c r="M36" s="27">
        <f>(G36*3.04%)</f>
        <v>1618.8</v>
      </c>
      <c r="N36" s="21">
        <f t="shared" si="12"/>
        <v>3775.4250000000002</v>
      </c>
      <c r="O36" s="20"/>
      <c r="P36" s="21">
        <f t="shared" si="31"/>
        <v>11289</v>
      </c>
      <c r="Q36" s="21">
        <f t="shared" si="14"/>
        <v>5484.7650000000003</v>
      </c>
      <c r="R36" s="21">
        <f t="shared" si="15"/>
        <v>8141.9250000000002</v>
      </c>
      <c r="S36" s="21">
        <f t="shared" si="16"/>
        <v>47765.235000000001</v>
      </c>
      <c r="T36" s="25">
        <v>111</v>
      </c>
    </row>
    <row r="37" spans="1:20" x14ac:dyDescent="0.2">
      <c r="A37" s="15">
        <v>25</v>
      </c>
      <c r="B37" s="10" t="s">
        <v>188</v>
      </c>
      <c r="C37" s="17" t="s">
        <v>284</v>
      </c>
      <c r="D37" s="18" t="s">
        <v>197</v>
      </c>
      <c r="E37" s="38" t="s">
        <v>373</v>
      </c>
      <c r="F37" s="19" t="s">
        <v>237</v>
      </c>
      <c r="G37" s="20">
        <v>39000</v>
      </c>
      <c r="H37" s="20">
        <v>301.52</v>
      </c>
      <c r="I37" s="21">
        <v>25</v>
      </c>
      <c r="J37" s="26">
        <f t="shared" si="10"/>
        <v>1119.3</v>
      </c>
      <c r="K37" s="21">
        <f t="shared" si="25"/>
        <v>2768.9999999999995</v>
      </c>
      <c r="L37" s="23">
        <v>429</v>
      </c>
      <c r="M37" s="24">
        <f t="shared" si="18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5">
        <v>111</v>
      </c>
    </row>
    <row r="38" spans="1:20" x14ac:dyDescent="0.2">
      <c r="A38" s="15">
        <v>26</v>
      </c>
      <c r="B38" s="10" t="s">
        <v>66</v>
      </c>
      <c r="C38" s="17" t="s">
        <v>284</v>
      </c>
      <c r="D38" s="18" t="s">
        <v>56</v>
      </c>
      <c r="E38" s="38" t="s">
        <v>373</v>
      </c>
      <c r="F38" s="19" t="s">
        <v>238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x14ac:dyDescent="0.2">
      <c r="A39" s="15">
        <v>27</v>
      </c>
      <c r="B39" s="10" t="s">
        <v>360</v>
      </c>
      <c r="C39" s="17" t="s">
        <v>284</v>
      </c>
      <c r="D39" s="18" t="s">
        <v>20</v>
      </c>
      <c r="E39" s="38" t="s">
        <v>373</v>
      </c>
      <c r="F39" s="19" t="s">
        <v>237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s="2" customFormat="1" x14ac:dyDescent="0.2">
      <c r="A40" s="15">
        <v>28</v>
      </c>
      <c r="B40" s="10" t="s">
        <v>383</v>
      </c>
      <c r="C40" s="17" t="s">
        <v>284</v>
      </c>
      <c r="D40" s="18" t="s">
        <v>384</v>
      </c>
      <c r="E40" s="38" t="s">
        <v>374</v>
      </c>
      <c r="F40" s="19" t="s">
        <v>240</v>
      </c>
      <c r="G40" s="20">
        <v>17325</v>
      </c>
      <c r="H40" s="20">
        <v>0</v>
      </c>
      <c r="I40" s="21">
        <v>25</v>
      </c>
      <c r="J40" s="26">
        <f>(G40*2.87%)</f>
        <v>497.22750000000002</v>
      </c>
      <c r="K40" s="21">
        <f>(G40*7.1%)</f>
        <v>1230.0749999999998</v>
      </c>
      <c r="L40" s="23">
        <v>190.57</v>
      </c>
      <c r="M40" s="24">
        <f>(G40*3.04%)</f>
        <v>526.67999999999995</v>
      </c>
      <c r="N40" s="21">
        <f>(G40*7.09%)</f>
        <v>1228.3425</v>
      </c>
      <c r="O40" s="20"/>
      <c r="P40" s="21">
        <f>SUM(J40+K40+L40+M40+N40+O40)</f>
        <v>3672.8949999999995</v>
      </c>
      <c r="Q40" s="21">
        <f>SUM(H40+I40+J40+M40+O40)</f>
        <v>1048.9074999999998</v>
      </c>
      <c r="R40" s="21">
        <f>SUM(K40+L40+N40)</f>
        <v>2648.9874999999997</v>
      </c>
      <c r="S40" s="21">
        <f>SUM(G40-Q40)</f>
        <v>16276.092500000001</v>
      </c>
      <c r="T40" s="25">
        <v>111</v>
      </c>
    </row>
    <row r="41" spans="1:20" x14ac:dyDescent="0.2">
      <c r="A41" s="15">
        <v>29</v>
      </c>
      <c r="B41" s="10" t="s">
        <v>39</v>
      </c>
      <c r="C41" s="17" t="s">
        <v>283</v>
      </c>
      <c r="D41" s="18" t="s">
        <v>210</v>
      </c>
      <c r="E41" s="38" t="s">
        <v>373</v>
      </c>
      <c r="F41" s="19" t="s">
        <v>238</v>
      </c>
      <c r="G41" s="20">
        <v>59000</v>
      </c>
      <c r="H41" s="20">
        <v>2758.45</v>
      </c>
      <c r="I41" s="21">
        <v>25</v>
      </c>
      <c r="J41" s="26">
        <f t="shared" si="10"/>
        <v>1693.3</v>
      </c>
      <c r="K41" s="21">
        <f t="shared" si="25"/>
        <v>4189</v>
      </c>
      <c r="L41" s="23">
        <v>593.21</v>
      </c>
      <c r="M41" s="24">
        <f t="shared" si="18"/>
        <v>1793.6</v>
      </c>
      <c r="N41" s="21">
        <f t="shared" si="12"/>
        <v>4183.1000000000004</v>
      </c>
      <c r="O41" s="20">
        <v>2700.24</v>
      </c>
      <c r="P41" s="21">
        <f t="shared" si="13"/>
        <v>15152.45</v>
      </c>
      <c r="Q41" s="21">
        <f t="shared" si="14"/>
        <v>8970.59</v>
      </c>
      <c r="R41" s="21">
        <f t="shared" si="15"/>
        <v>8965.3100000000013</v>
      </c>
      <c r="S41" s="21">
        <f t="shared" si="16"/>
        <v>50029.41</v>
      </c>
      <c r="T41" s="25">
        <v>111</v>
      </c>
    </row>
    <row r="42" spans="1:20" x14ac:dyDescent="0.2">
      <c r="A42" s="15">
        <v>30</v>
      </c>
      <c r="B42" s="10" t="s">
        <v>41</v>
      </c>
      <c r="C42" s="17" t="s">
        <v>285</v>
      </c>
      <c r="D42" s="17" t="s">
        <v>42</v>
      </c>
      <c r="E42" s="38" t="s">
        <v>374</v>
      </c>
      <c r="F42" s="19" t="s">
        <v>238</v>
      </c>
      <c r="G42" s="20">
        <v>52000</v>
      </c>
      <c r="H42" s="20">
        <v>2136.27</v>
      </c>
      <c r="I42" s="21">
        <v>25</v>
      </c>
      <c r="J42" s="26">
        <f t="shared" si="10"/>
        <v>1492.4</v>
      </c>
      <c r="K42" s="21">
        <f t="shared" si="25"/>
        <v>3691.9999999999995</v>
      </c>
      <c r="L42" s="23">
        <v>572</v>
      </c>
      <c r="M42" s="24">
        <f t="shared" si="18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5">
        <v>111</v>
      </c>
    </row>
    <row r="43" spans="1:20" x14ac:dyDescent="0.2">
      <c r="A43" s="15">
        <v>31</v>
      </c>
      <c r="B43" s="10" t="s">
        <v>43</v>
      </c>
      <c r="C43" s="17" t="s">
        <v>282</v>
      </c>
      <c r="D43" s="17" t="s">
        <v>268</v>
      </c>
      <c r="E43" s="38" t="s">
        <v>373</v>
      </c>
      <c r="F43" s="19" t="s">
        <v>238</v>
      </c>
      <c r="G43" s="20">
        <v>54700</v>
      </c>
      <c r="H43" s="20">
        <v>2517.33</v>
      </c>
      <c r="I43" s="21">
        <v>25</v>
      </c>
      <c r="J43" s="26">
        <f t="shared" si="10"/>
        <v>1569.89</v>
      </c>
      <c r="K43" s="21">
        <f t="shared" si="25"/>
        <v>3883.7</v>
      </c>
      <c r="L43" s="23">
        <v>593.21</v>
      </c>
      <c r="M43" s="24">
        <f t="shared" si="18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5">
        <v>111</v>
      </c>
    </row>
    <row r="44" spans="1:20" x14ac:dyDescent="0.2">
      <c r="A44" s="15">
        <v>32</v>
      </c>
      <c r="B44" s="10" t="s">
        <v>47</v>
      </c>
      <c r="C44" s="17" t="s">
        <v>286</v>
      </c>
      <c r="D44" s="18" t="s">
        <v>213</v>
      </c>
      <c r="E44" s="38" t="s">
        <v>373</v>
      </c>
      <c r="F44" s="19" t="s">
        <v>237</v>
      </c>
      <c r="G44" s="20">
        <v>71000</v>
      </c>
      <c r="H44" s="20">
        <v>5556.66</v>
      </c>
      <c r="I44" s="21">
        <v>25</v>
      </c>
      <c r="J44" s="26">
        <f>(G44*2.87%)</f>
        <v>2037.7</v>
      </c>
      <c r="K44" s="21">
        <f>(G44*7.1%)</f>
        <v>5041</v>
      </c>
      <c r="L44" s="23">
        <v>593.21</v>
      </c>
      <c r="M44" s="24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5">
        <v>111</v>
      </c>
    </row>
    <row r="45" spans="1:20" x14ac:dyDescent="0.2">
      <c r="A45" s="15">
        <v>33</v>
      </c>
      <c r="B45" s="16" t="s">
        <v>301</v>
      </c>
      <c r="C45" s="17" t="s">
        <v>286</v>
      </c>
      <c r="D45" s="18" t="s">
        <v>279</v>
      </c>
      <c r="E45" s="38" t="s">
        <v>374</v>
      </c>
      <c r="F45" s="19" t="s">
        <v>236</v>
      </c>
      <c r="G45" s="20">
        <v>50000</v>
      </c>
      <c r="H45" s="20">
        <v>1854</v>
      </c>
      <c r="I45" s="21">
        <v>25</v>
      </c>
      <c r="J45" s="26">
        <f t="shared" ref="J45" si="42">(G45*2.87%)</f>
        <v>1435</v>
      </c>
      <c r="K45" s="21">
        <f t="shared" ref="K45" si="43">(G45*7.1%)</f>
        <v>3549.9999999999995</v>
      </c>
      <c r="L45" s="23">
        <v>550</v>
      </c>
      <c r="M45" s="24">
        <f t="shared" ref="M45" si="44">(G45*3.04%)</f>
        <v>1520</v>
      </c>
      <c r="N45" s="21">
        <f t="shared" ref="N45" si="45">(G45*7.09%)</f>
        <v>3545.0000000000005</v>
      </c>
      <c r="O45" s="20"/>
      <c r="P45" s="21">
        <f t="shared" ref="P45" si="46">SUM(J45+K45+L45+M45+N45+O45)</f>
        <v>10600</v>
      </c>
      <c r="Q45" s="21">
        <f t="shared" ref="Q45" si="47">SUM(H45+I45+J45+M45+O45)</f>
        <v>4834</v>
      </c>
      <c r="R45" s="21">
        <f t="shared" ref="R45" si="48">SUM(K45+L45+N45)</f>
        <v>7645</v>
      </c>
      <c r="S45" s="21">
        <f t="shared" ref="S45" si="49">SUM(G45-Q45)</f>
        <v>45166</v>
      </c>
      <c r="T45" s="25">
        <v>111</v>
      </c>
    </row>
    <row r="46" spans="1:20" x14ac:dyDescent="0.2">
      <c r="A46" s="15">
        <v>34</v>
      </c>
      <c r="B46" s="10" t="s">
        <v>44</v>
      </c>
      <c r="C46" s="17" t="s">
        <v>286</v>
      </c>
      <c r="D46" s="18" t="s">
        <v>255</v>
      </c>
      <c r="E46" s="38" t="s">
        <v>374</v>
      </c>
      <c r="F46" s="19" t="s">
        <v>238</v>
      </c>
      <c r="G46" s="20">
        <v>36000</v>
      </c>
      <c r="H46" s="20">
        <v>0</v>
      </c>
      <c r="I46" s="21">
        <v>25</v>
      </c>
      <c r="J46" s="26">
        <f t="shared" si="10"/>
        <v>1033.2</v>
      </c>
      <c r="K46" s="21">
        <f t="shared" si="25"/>
        <v>2555.9999999999995</v>
      </c>
      <c r="L46" s="23">
        <v>396</v>
      </c>
      <c r="M46" s="24">
        <f t="shared" si="18"/>
        <v>1094.4000000000001</v>
      </c>
      <c r="N46" s="21">
        <f t="shared" si="12"/>
        <v>2552.4</v>
      </c>
      <c r="O46" s="20"/>
      <c r="P46" s="21">
        <f t="shared" si="13"/>
        <v>7632</v>
      </c>
      <c r="Q46" s="21">
        <f t="shared" si="14"/>
        <v>2152.6000000000004</v>
      </c>
      <c r="R46" s="21">
        <f t="shared" si="15"/>
        <v>5504.4</v>
      </c>
      <c r="S46" s="21">
        <f t="shared" si="16"/>
        <v>33847.4</v>
      </c>
      <c r="T46" s="25">
        <v>111</v>
      </c>
    </row>
    <row r="47" spans="1:20" x14ac:dyDescent="0.2">
      <c r="A47" s="15">
        <v>35</v>
      </c>
      <c r="B47" s="10" t="s">
        <v>195</v>
      </c>
      <c r="C47" s="17" t="s">
        <v>286</v>
      </c>
      <c r="D47" s="29" t="s">
        <v>196</v>
      </c>
      <c r="E47" s="38" t="s">
        <v>374</v>
      </c>
      <c r="F47" s="19" t="s">
        <v>237</v>
      </c>
      <c r="G47" s="20">
        <v>42300</v>
      </c>
      <c r="H47" s="20">
        <v>767.26</v>
      </c>
      <c r="I47" s="21">
        <v>25</v>
      </c>
      <c r="J47" s="26">
        <f>(G47*2.87%)</f>
        <v>1214.01</v>
      </c>
      <c r="K47" s="21">
        <f>(G47*7.1%)</f>
        <v>3003.2999999999997</v>
      </c>
      <c r="L47" s="23">
        <v>415.8</v>
      </c>
      <c r="M47" s="24">
        <f>(G47*3.04%)</f>
        <v>1285.92</v>
      </c>
      <c r="N47" s="21">
        <f>(G47*7.09%)</f>
        <v>2999.07</v>
      </c>
      <c r="O47" s="20"/>
      <c r="P47" s="21">
        <f>SUM(J47+K47+L47+M47+N47+O47)</f>
        <v>8918.1</v>
      </c>
      <c r="Q47" s="21">
        <f>SUM(H47+I47+J47+M47+O47)</f>
        <v>3292.19</v>
      </c>
      <c r="R47" s="21">
        <f>SUM(K47+L47+N47)</f>
        <v>6418.17</v>
      </c>
      <c r="S47" s="21">
        <f>SUM(G47-Q47)</f>
        <v>39007.81</v>
      </c>
      <c r="T47" s="25">
        <v>111</v>
      </c>
    </row>
    <row r="48" spans="1:20" x14ac:dyDescent="0.2">
      <c r="A48" s="15">
        <v>36</v>
      </c>
      <c r="B48" s="10" t="s">
        <v>45</v>
      </c>
      <c r="C48" s="17" t="s">
        <v>286</v>
      </c>
      <c r="D48" s="18" t="s">
        <v>46</v>
      </c>
      <c r="E48" s="38" t="s">
        <v>374</v>
      </c>
      <c r="F48" s="19" t="s">
        <v>237</v>
      </c>
      <c r="G48" s="20">
        <v>30450</v>
      </c>
      <c r="H48" s="20">
        <v>0</v>
      </c>
      <c r="I48" s="21">
        <v>25</v>
      </c>
      <c r="J48" s="26">
        <f t="shared" si="10"/>
        <v>873.91499999999996</v>
      </c>
      <c r="K48" s="21">
        <f t="shared" si="25"/>
        <v>2161.9499999999998</v>
      </c>
      <c r="L48" s="23">
        <v>334.95</v>
      </c>
      <c r="M48" s="24">
        <f t="shared" si="18"/>
        <v>925.68</v>
      </c>
      <c r="N48" s="21">
        <f t="shared" si="12"/>
        <v>2158.9050000000002</v>
      </c>
      <c r="O48" s="20"/>
      <c r="P48" s="21">
        <f t="shared" si="13"/>
        <v>6455.4</v>
      </c>
      <c r="Q48" s="21">
        <f t="shared" si="14"/>
        <v>1824.5949999999998</v>
      </c>
      <c r="R48" s="21">
        <f t="shared" si="15"/>
        <v>4655.8050000000003</v>
      </c>
      <c r="S48" s="21">
        <f t="shared" si="16"/>
        <v>28625.404999999999</v>
      </c>
      <c r="T48" s="25">
        <v>111</v>
      </c>
    </row>
    <row r="49" spans="1:20" s="2" customFormat="1" x14ac:dyDescent="0.2">
      <c r="A49" s="15">
        <v>37</v>
      </c>
      <c r="B49" s="16" t="s">
        <v>24</v>
      </c>
      <c r="C49" s="17" t="s">
        <v>286</v>
      </c>
      <c r="D49" s="18" t="s">
        <v>25</v>
      </c>
      <c r="E49" s="38" t="s">
        <v>373</v>
      </c>
      <c r="F49" s="19" t="s">
        <v>237</v>
      </c>
      <c r="G49" s="20">
        <v>40000</v>
      </c>
      <c r="H49" s="20">
        <v>240.13</v>
      </c>
      <c r="I49" s="21">
        <v>25</v>
      </c>
      <c r="J49" s="26">
        <f t="shared" ref="J49" si="50">(G49*2.87%)</f>
        <v>1148</v>
      </c>
      <c r="K49" s="21">
        <f t="shared" ref="K49" si="51">(G49*7.1%)</f>
        <v>2839.9999999999995</v>
      </c>
      <c r="L49" s="23">
        <v>440</v>
      </c>
      <c r="M49" s="27">
        <f t="shared" ref="M49" si="52">(G49*3.04%)</f>
        <v>1216</v>
      </c>
      <c r="N49" s="21">
        <f t="shared" ref="N49" si="53">(G49*7.09%)</f>
        <v>2836</v>
      </c>
      <c r="O49" s="20">
        <v>1350.12</v>
      </c>
      <c r="P49" s="21">
        <f>SUM(J49+K49+L49+M49+N49+O49)</f>
        <v>9830.119999999999</v>
      </c>
      <c r="Q49" s="21">
        <f>SUM(H49+I49+J49+M49+O49)</f>
        <v>3979.25</v>
      </c>
      <c r="R49" s="21">
        <f>SUM(K49+L49+N49)</f>
        <v>6116</v>
      </c>
      <c r="S49" s="21">
        <f>SUM(G49-Q49)</f>
        <v>36020.75</v>
      </c>
      <c r="T49" s="25">
        <v>111</v>
      </c>
    </row>
    <row r="50" spans="1:20" s="2" customFormat="1" x14ac:dyDescent="0.2">
      <c r="A50" s="15">
        <v>38</v>
      </c>
      <c r="B50" s="10" t="s">
        <v>342</v>
      </c>
      <c r="C50" s="17" t="s">
        <v>286</v>
      </c>
      <c r="D50" s="18" t="s">
        <v>340</v>
      </c>
      <c r="E50" s="38" t="s">
        <v>373</v>
      </c>
      <c r="F50" s="19" t="s">
        <v>240</v>
      </c>
      <c r="G50" s="20">
        <v>16500</v>
      </c>
      <c r="H50" s="20">
        <v>0</v>
      </c>
      <c r="I50" s="21">
        <v>25</v>
      </c>
      <c r="J50" s="26">
        <f>(G50*2.87%)</f>
        <v>473.55</v>
      </c>
      <c r="K50" s="21">
        <f>(G50*7.1%)</f>
        <v>1171.5</v>
      </c>
      <c r="L50" s="23">
        <v>181.5</v>
      </c>
      <c r="M50" s="24">
        <f>(G50*3.04%)</f>
        <v>501.6</v>
      </c>
      <c r="N50" s="21">
        <f>(G50*7.09%)</f>
        <v>1169.8500000000001</v>
      </c>
      <c r="O50" s="20"/>
      <c r="P50" s="21">
        <f>SUM(J50+K50+L50+M50+N50+O50)</f>
        <v>3498</v>
      </c>
      <c r="Q50" s="21">
        <f>SUM(H50+I50+J50+M50+O50)</f>
        <v>1000.1500000000001</v>
      </c>
      <c r="R50" s="21">
        <f>SUM(K50+L50+N50)</f>
        <v>2522.8500000000004</v>
      </c>
      <c r="S50" s="21">
        <f>SUM(G50-Q50)</f>
        <v>15499.85</v>
      </c>
      <c r="T50" s="25">
        <v>111</v>
      </c>
    </row>
    <row r="51" spans="1:20" x14ac:dyDescent="0.2">
      <c r="A51" s="15">
        <v>39</v>
      </c>
      <c r="B51" s="10" t="s">
        <v>49</v>
      </c>
      <c r="C51" s="17" t="s">
        <v>287</v>
      </c>
      <c r="D51" s="18" t="s">
        <v>207</v>
      </c>
      <c r="E51" s="38" t="s">
        <v>374</v>
      </c>
      <c r="F51" s="19" t="s">
        <v>238</v>
      </c>
      <c r="G51" s="20">
        <v>70000</v>
      </c>
      <c r="H51" s="20">
        <v>5098.45</v>
      </c>
      <c r="I51" s="21">
        <v>25</v>
      </c>
      <c r="J51" s="26">
        <f t="shared" si="10"/>
        <v>2009</v>
      </c>
      <c r="K51" s="21">
        <f t="shared" si="25"/>
        <v>4970</v>
      </c>
      <c r="L51" s="23">
        <v>593.21</v>
      </c>
      <c r="M51" s="24">
        <f t="shared" si="18"/>
        <v>2128</v>
      </c>
      <c r="N51" s="21">
        <f t="shared" si="12"/>
        <v>4963</v>
      </c>
      <c r="O51" s="20">
        <v>1350.12</v>
      </c>
      <c r="P51" s="21">
        <f t="shared" si="13"/>
        <v>16013.329999999998</v>
      </c>
      <c r="Q51" s="21">
        <f t="shared" si="14"/>
        <v>10610.57</v>
      </c>
      <c r="R51" s="21">
        <f t="shared" si="15"/>
        <v>10526.21</v>
      </c>
      <c r="S51" s="21">
        <f t="shared" si="16"/>
        <v>59389.43</v>
      </c>
      <c r="T51" s="25">
        <v>111</v>
      </c>
    </row>
    <row r="52" spans="1:20" x14ac:dyDescent="0.2">
      <c r="A52" s="15">
        <v>40</v>
      </c>
      <c r="B52" s="10" t="s">
        <v>51</v>
      </c>
      <c r="C52" s="17" t="s">
        <v>287</v>
      </c>
      <c r="D52" s="18" t="s">
        <v>264</v>
      </c>
      <c r="E52" s="38" t="s">
        <v>374</v>
      </c>
      <c r="F52" s="19" t="s">
        <v>237</v>
      </c>
      <c r="G52" s="20">
        <v>42000</v>
      </c>
      <c r="H52" s="20">
        <v>724.92</v>
      </c>
      <c r="I52" s="21">
        <v>25</v>
      </c>
      <c r="J52" s="26">
        <f t="shared" si="10"/>
        <v>1205.4000000000001</v>
      </c>
      <c r="K52" s="21">
        <f t="shared" si="25"/>
        <v>2981.9999999999995</v>
      </c>
      <c r="L52" s="23">
        <v>462</v>
      </c>
      <c r="M52" s="24">
        <f>(G52*3.04%)</f>
        <v>1276.8</v>
      </c>
      <c r="N52" s="21">
        <f t="shared" si="12"/>
        <v>2977.8</v>
      </c>
      <c r="O52" s="20"/>
      <c r="P52" s="21">
        <f t="shared" ref="P52" si="54">SUM(J52+K52+L52+M52+N52+O52)</f>
        <v>8904</v>
      </c>
      <c r="Q52" s="21">
        <f t="shared" si="14"/>
        <v>3232.12</v>
      </c>
      <c r="R52" s="21">
        <f t="shared" si="15"/>
        <v>6421.7999999999993</v>
      </c>
      <c r="S52" s="21">
        <f t="shared" si="16"/>
        <v>38767.879999999997</v>
      </c>
      <c r="T52" s="25">
        <v>111</v>
      </c>
    </row>
    <row r="53" spans="1:20" x14ac:dyDescent="0.2">
      <c r="A53" s="15">
        <v>41</v>
      </c>
      <c r="B53" s="10" t="s">
        <v>50</v>
      </c>
      <c r="C53" s="17" t="s">
        <v>287</v>
      </c>
      <c r="D53" s="18" t="s">
        <v>264</v>
      </c>
      <c r="E53" s="38" t="s">
        <v>374</v>
      </c>
      <c r="F53" s="19" t="s">
        <v>237</v>
      </c>
      <c r="G53" s="20">
        <v>34000</v>
      </c>
      <c r="H53" s="20">
        <v>0</v>
      </c>
      <c r="I53" s="21">
        <v>25</v>
      </c>
      <c r="J53" s="26">
        <f t="shared" si="10"/>
        <v>975.8</v>
      </c>
      <c r="K53" s="21">
        <f t="shared" si="25"/>
        <v>2414</v>
      </c>
      <c r="L53" s="23">
        <v>374</v>
      </c>
      <c r="M53" s="24">
        <f t="shared" si="18"/>
        <v>1033.5999999999999</v>
      </c>
      <c r="N53" s="21">
        <f t="shared" si="12"/>
        <v>2410.6000000000004</v>
      </c>
      <c r="O53" s="20">
        <v>1350.12</v>
      </c>
      <c r="P53" s="21">
        <f t="shared" si="13"/>
        <v>8558.119999999999</v>
      </c>
      <c r="Q53" s="21">
        <f t="shared" si="14"/>
        <v>3384.5199999999995</v>
      </c>
      <c r="R53" s="21">
        <f t="shared" si="15"/>
        <v>5198.6000000000004</v>
      </c>
      <c r="S53" s="21">
        <f t="shared" si="16"/>
        <v>30615.48</v>
      </c>
      <c r="T53" s="25">
        <v>111</v>
      </c>
    </row>
    <row r="54" spans="1:20" x14ac:dyDescent="0.2">
      <c r="A54" s="15">
        <v>42</v>
      </c>
      <c r="B54" s="10" t="s">
        <v>52</v>
      </c>
      <c r="C54" s="17" t="s">
        <v>287</v>
      </c>
      <c r="D54" s="18" t="s">
        <v>264</v>
      </c>
      <c r="E54" s="38" t="s">
        <v>374</v>
      </c>
      <c r="F54" s="19" t="s">
        <v>237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25"/>
        <v>2414</v>
      </c>
      <c r="L54" s="23">
        <v>374</v>
      </c>
      <c r="M54" s="24">
        <f t="shared" si="18"/>
        <v>1033.5999999999999</v>
      </c>
      <c r="N54" s="21">
        <f t="shared" si="12"/>
        <v>2410.6000000000004</v>
      </c>
      <c r="O54" s="20"/>
      <c r="P54" s="21">
        <f t="shared" si="13"/>
        <v>7208</v>
      </c>
      <c r="Q54" s="21">
        <f t="shared" si="14"/>
        <v>2034.3999999999999</v>
      </c>
      <c r="R54" s="21">
        <f t="shared" si="15"/>
        <v>5198.6000000000004</v>
      </c>
      <c r="S54" s="21">
        <f t="shared" si="16"/>
        <v>31965.599999999999</v>
      </c>
      <c r="T54" s="25">
        <v>111</v>
      </c>
    </row>
    <row r="55" spans="1:20" x14ac:dyDescent="0.2">
      <c r="A55" s="15">
        <v>43</v>
      </c>
      <c r="B55" s="10" t="s">
        <v>119</v>
      </c>
      <c r="C55" s="17" t="s">
        <v>287</v>
      </c>
      <c r="D55" s="18" t="s">
        <v>20</v>
      </c>
      <c r="E55" s="38" t="s">
        <v>373</v>
      </c>
      <c r="F55" s="19" t="s">
        <v>237</v>
      </c>
      <c r="G55" s="20">
        <v>23100</v>
      </c>
      <c r="H55" s="20">
        <v>0</v>
      </c>
      <c r="I55" s="21">
        <v>25</v>
      </c>
      <c r="J55" s="26">
        <f t="shared" si="10"/>
        <v>662.97</v>
      </c>
      <c r="K55" s="21">
        <f t="shared" si="25"/>
        <v>1640.1</v>
      </c>
      <c r="L55" s="23">
        <v>254.1</v>
      </c>
      <c r="M55" s="24">
        <f t="shared" si="18"/>
        <v>702.24</v>
      </c>
      <c r="N55" s="21">
        <f t="shared" si="12"/>
        <v>1637.7900000000002</v>
      </c>
      <c r="O55" s="20"/>
      <c r="P55" s="21">
        <f t="shared" ref="P55" si="55">SUM(J55+K55+L55+M55+N55+O55)</f>
        <v>4897.2</v>
      </c>
      <c r="Q55" s="21">
        <f t="shared" si="14"/>
        <v>1390.21</v>
      </c>
      <c r="R55" s="21">
        <f t="shared" si="15"/>
        <v>3531.99</v>
      </c>
      <c r="S55" s="21">
        <f t="shared" si="16"/>
        <v>21709.79</v>
      </c>
      <c r="T55" s="25">
        <v>111</v>
      </c>
    </row>
    <row r="56" spans="1:20" x14ac:dyDescent="0.2">
      <c r="A56" s="15">
        <v>44</v>
      </c>
      <c r="B56" s="10" t="s">
        <v>54</v>
      </c>
      <c r="C56" s="17" t="s">
        <v>53</v>
      </c>
      <c r="D56" s="18" t="s">
        <v>280</v>
      </c>
      <c r="E56" s="38" t="s">
        <v>374</v>
      </c>
      <c r="F56" s="19" t="s">
        <v>237</v>
      </c>
      <c r="G56" s="20">
        <v>60000</v>
      </c>
      <c r="H56" s="20">
        <v>3486.68</v>
      </c>
      <c r="I56" s="21">
        <v>25</v>
      </c>
      <c r="J56" s="26">
        <f t="shared" si="10"/>
        <v>1722</v>
      </c>
      <c r="K56" s="21">
        <f t="shared" si="25"/>
        <v>4260</v>
      </c>
      <c r="L56" s="23">
        <v>593.21</v>
      </c>
      <c r="M56" s="24">
        <f t="shared" si="18"/>
        <v>1824</v>
      </c>
      <c r="N56" s="21">
        <f t="shared" si="12"/>
        <v>4254</v>
      </c>
      <c r="O56" s="20"/>
      <c r="P56" s="21">
        <f t="shared" si="13"/>
        <v>12653.21</v>
      </c>
      <c r="Q56" s="21">
        <f t="shared" si="14"/>
        <v>7057.68</v>
      </c>
      <c r="R56" s="21">
        <f t="shared" si="15"/>
        <v>9107.2099999999991</v>
      </c>
      <c r="S56" s="21">
        <f t="shared" si="16"/>
        <v>52942.32</v>
      </c>
      <c r="T56" s="25">
        <v>111</v>
      </c>
    </row>
    <row r="57" spans="1:20" x14ac:dyDescent="0.2">
      <c r="A57" s="15">
        <v>45</v>
      </c>
      <c r="B57" s="10" t="s">
        <v>55</v>
      </c>
      <c r="C57" s="17" t="s">
        <v>53</v>
      </c>
      <c r="D57" s="18" t="s">
        <v>56</v>
      </c>
      <c r="E57" s="38" t="s">
        <v>373</v>
      </c>
      <c r="F57" s="19" t="s">
        <v>239</v>
      </c>
      <c r="G57" s="20">
        <v>27300</v>
      </c>
      <c r="H57" s="20">
        <v>0</v>
      </c>
      <c r="I57" s="21">
        <v>25</v>
      </c>
      <c r="J57" s="26">
        <f t="shared" si="10"/>
        <v>783.51</v>
      </c>
      <c r="K57" s="21">
        <f t="shared" si="25"/>
        <v>1938.2999999999997</v>
      </c>
      <c r="L57" s="23">
        <v>300.3</v>
      </c>
      <c r="M57" s="24">
        <f t="shared" si="18"/>
        <v>829.92</v>
      </c>
      <c r="N57" s="21">
        <f t="shared" si="12"/>
        <v>1935.5700000000002</v>
      </c>
      <c r="O57" s="20"/>
      <c r="P57" s="21">
        <f t="shared" si="13"/>
        <v>5787.6</v>
      </c>
      <c r="Q57" s="21">
        <f t="shared" si="14"/>
        <v>1638.4299999999998</v>
      </c>
      <c r="R57" s="21">
        <f t="shared" si="15"/>
        <v>4174.17</v>
      </c>
      <c r="S57" s="21">
        <f t="shared" si="16"/>
        <v>25661.57</v>
      </c>
      <c r="T57" s="25">
        <v>111</v>
      </c>
    </row>
    <row r="58" spans="1:20" x14ac:dyDescent="0.2">
      <c r="A58" s="15">
        <v>46</v>
      </c>
      <c r="B58" s="10" t="s">
        <v>75</v>
      </c>
      <c r="C58" s="17" t="s">
        <v>57</v>
      </c>
      <c r="D58" s="18" t="s">
        <v>368</v>
      </c>
      <c r="E58" s="38" t="s">
        <v>373</v>
      </c>
      <c r="F58" s="19" t="s">
        <v>237</v>
      </c>
      <c r="G58" s="20">
        <v>80000</v>
      </c>
      <c r="H58" s="20">
        <v>7400.87</v>
      </c>
      <c r="I58" s="21">
        <v>25</v>
      </c>
      <c r="J58" s="26">
        <f t="shared" ref="J58" si="56">(G58*2.87%)</f>
        <v>2296</v>
      </c>
      <c r="K58" s="21">
        <f t="shared" ref="K58" si="57">(G58*7.1%)</f>
        <v>5679.9999999999991</v>
      </c>
      <c r="L58" s="23">
        <v>593.21</v>
      </c>
      <c r="M58" s="24">
        <f t="shared" ref="M58" si="58">(G58*3.04%)</f>
        <v>2432</v>
      </c>
      <c r="N58" s="21">
        <f t="shared" ref="N58" si="59">(G58*7.09%)</f>
        <v>5672</v>
      </c>
      <c r="O58" s="20"/>
      <c r="P58" s="21">
        <f t="shared" ref="P58" si="60">SUM(J58+K58+L58+M58+N58+O58)</f>
        <v>16673.21</v>
      </c>
      <c r="Q58" s="21">
        <f t="shared" ref="Q58" si="61">SUM(H58+I58+J58+M58+O58)</f>
        <v>12153.869999999999</v>
      </c>
      <c r="R58" s="21">
        <f t="shared" ref="R58" si="62">SUM(K58+L58+N58)</f>
        <v>11945.21</v>
      </c>
      <c r="S58" s="21">
        <f t="shared" ref="S58" si="63">SUM(G58-Q58)</f>
        <v>67846.13</v>
      </c>
      <c r="T58" s="25">
        <v>111</v>
      </c>
    </row>
    <row r="59" spans="1:20" x14ac:dyDescent="0.2">
      <c r="A59" s="15">
        <v>47</v>
      </c>
      <c r="B59" s="10" t="s">
        <v>290</v>
      </c>
      <c r="C59" s="17" t="s">
        <v>57</v>
      </c>
      <c r="D59" s="18" t="s">
        <v>289</v>
      </c>
      <c r="E59" s="38" t="s">
        <v>374</v>
      </c>
      <c r="F59" s="19" t="s">
        <v>237</v>
      </c>
      <c r="G59" s="20">
        <v>48000</v>
      </c>
      <c r="H59" s="20">
        <v>1571.73</v>
      </c>
      <c r="I59" s="21">
        <v>25</v>
      </c>
      <c r="J59" s="26">
        <f>(G59*2.87%)</f>
        <v>1377.6</v>
      </c>
      <c r="K59" s="21">
        <f>(G59*7.1%)</f>
        <v>3407.9999999999995</v>
      </c>
      <c r="L59" s="23">
        <v>528</v>
      </c>
      <c r="M59" s="24">
        <f>(G59*3.04%)</f>
        <v>1459.2</v>
      </c>
      <c r="N59" s="21">
        <f>(G59*7.09%)</f>
        <v>3403.2000000000003</v>
      </c>
      <c r="O59" s="20"/>
      <c r="P59" s="21">
        <f t="shared" ref="P59" si="64">SUM(J59+K59+L59+M59+N59+O59)</f>
        <v>10176</v>
      </c>
      <c r="Q59" s="21">
        <f t="shared" ref="Q59" si="65">SUM(H59+I59+J59+M59+O59)</f>
        <v>4433.53</v>
      </c>
      <c r="R59" s="21">
        <f>SUM(K59+L59+N59)</f>
        <v>7339.2</v>
      </c>
      <c r="S59" s="21">
        <f>SUM(G59-Q59)</f>
        <v>43566.47</v>
      </c>
      <c r="T59" s="25">
        <v>111</v>
      </c>
    </row>
    <row r="60" spans="1:20" x14ac:dyDescent="0.2">
      <c r="A60" s="15">
        <v>48</v>
      </c>
      <c r="B60" s="10" t="s">
        <v>58</v>
      </c>
      <c r="C60" s="17" t="s">
        <v>57</v>
      </c>
      <c r="D60" s="18" t="s">
        <v>59</v>
      </c>
      <c r="E60" s="38" t="s">
        <v>373</v>
      </c>
      <c r="F60" s="19" t="s">
        <v>238</v>
      </c>
      <c r="G60" s="20">
        <v>38000</v>
      </c>
      <c r="H60" s="20">
        <v>160.38</v>
      </c>
      <c r="I60" s="21">
        <v>25</v>
      </c>
      <c r="J60" s="26">
        <f t="shared" si="10"/>
        <v>1090.5999999999999</v>
      </c>
      <c r="K60" s="21">
        <f>(G60*7.1%)</f>
        <v>2697.9999999999995</v>
      </c>
      <c r="L60" s="23">
        <v>418</v>
      </c>
      <c r="M60" s="24">
        <f t="shared" si="18"/>
        <v>1155.2</v>
      </c>
      <c r="N60" s="21">
        <f t="shared" si="12"/>
        <v>2694.2000000000003</v>
      </c>
      <c r="O60" s="20"/>
      <c r="P60" s="21">
        <f t="shared" ref="P60:P62" si="66">SUM(J60+K60+L60+M60+N60+O60)</f>
        <v>8056</v>
      </c>
      <c r="Q60" s="21">
        <f t="shared" ref="Q60:Q62" si="67">SUM(H60+I60+J60+M60+O60)</f>
        <v>2431.1800000000003</v>
      </c>
      <c r="R60" s="21">
        <f t="shared" ref="R60:R62" si="68">SUM(K60+L60+N60)</f>
        <v>5810.2</v>
      </c>
      <c r="S60" s="21">
        <f t="shared" ref="S60:S62" si="69">SUM(G60-Q60)</f>
        <v>35568.82</v>
      </c>
      <c r="T60" s="25">
        <v>111</v>
      </c>
    </row>
    <row r="61" spans="1:20" s="2" customFormat="1" x14ac:dyDescent="0.2">
      <c r="A61" s="15">
        <v>49</v>
      </c>
      <c r="B61" s="10" t="s">
        <v>37</v>
      </c>
      <c r="C61" s="17" t="s">
        <v>57</v>
      </c>
      <c r="D61" s="18" t="s">
        <v>221</v>
      </c>
      <c r="E61" s="38" t="s">
        <v>373</v>
      </c>
      <c r="F61" s="19" t="s">
        <v>238</v>
      </c>
      <c r="G61" s="20">
        <v>53000</v>
      </c>
      <c r="H61" s="20">
        <v>2277.41</v>
      </c>
      <c r="I61" s="21">
        <v>25</v>
      </c>
      <c r="J61" s="26">
        <f>(G61*2.87%)</f>
        <v>1521.1</v>
      </c>
      <c r="K61" s="21">
        <f>(G61*7.1%)</f>
        <v>3762.9999999999995</v>
      </c>
      <c r="L61" s="23">
        <v>583</v>
      </c>
      <c r="M61" s="24">
        <f>(G61*3.04%)</f>
        <v>1611.2</v>
      </c>
      <c r="N61" s="21">
        <f>(G61*7.09%)</f>
        <v>3757.7000000000003</v>
      </c>
      <c r="O61" s="20"/>
      <c r="P61" s="21">
        <f>SUM(J61+K61+L61+M61+N61+O61)</f>
        <v>11236</v>
      </c>
      <c r="Q61" s="21">
        <f>SUM(H61+I61+J61+M61+O61)</f>
        <v>5434.71</v>
      </c>
      <c r="R61" s="21">
        <f>SUM(K61+L61+N61)</f>
        <v>8103.7000000000007</v>
      </c>
      <c r="S61" s="21">
        <f>SUM(G61-Q61)</f>
        <v>47565.29</v>
      </c>
      <c r="T61" s="25">
        <v>111</v>
      </c>
    </row>
    <row r="62" spans="1:20" x14ac:dyDescent="0.2">
      <c r="A62" s="15">
        <v>50</v>
      </c>
      <c r="B62" s="10" t="s">
        <v>60</v>
      </c>
      <c r="C62" s="17" t="s">
        <v>57</v>
      </c>
      <c r="D62" s="18" t="s">
        <v>193</v>
      </c>
      <c r="E62" s="38" t="s">
        <v>373</v>
      </c>
      <c r="F62" s="19" t="s">
        <v>239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25"/>
        <v>2626.9999999999995</v>
      </c>
      <c r="L62" s="23">
        <v>407</v>
      </c>
      <c r="M62" s="24">
        <f t="shared" si="18"/>
        <v>1124.8</v>
      </c>
      <c r="N62" s="21">
        <f t="shared" si="12"/>
        <v>2623.3</v>
      </c>
      <c r="O62" s="20"/>
      <c r="P62" s="21">
        <f t="shared" si="66"/>
        <v>7844</v>
      </c>
      <c r="Q62" s="21">
        <f t="shared" si="67"/>
        <v>2230.9499999999998</v>
      </c>
      <c r="R62" s="21">
        <f t="shared" si="68"/>
        <v>5657.2999999999993</v>
      </c>
      <c r="S62" s="21">
        <f t="shared" si="69"/>
        <v>34769.050000000003</v>
      </c>
      <c r="T62" s="25">
        <v>111</v>
      </c>
    </row>
    <row r="63" spans="1:20" x14ac:dyDescent="0.2">
      <c r="A63" s="15">
        <v>51</v>
      </c>
      <c r="B63" s="10" t="s">
        <v>145</v>
      </c>
      <c r="C63" s="17" t="s">
        <v>57</v>
      </c>
      <c r="D63" s="18" t="s">
        <v>230</v>
      </c>
      <c r="E63" s="38" t="s">
        <v>374</v>
      </c>
      <c r="F63" s="19" t="s">
        <v>239</v>
      </c>
      <c r="G63" s="20">
        <v>31500</v>
      </c>
      <c r="H63" s="20">
        <v>0</v>
      </c>
      <c r="I63" s="21">
        <v>25</v>
      </c>
      <c r="J63" s="26">
        <f t="shared" ref="J63" si="70">(G63*2.87%)</f>
        <v>904.05</v>
      </c>
      <c r="K63" s="21">
        <f t="shared" si="25"/>
        <v>2236.5</v>
      </c>
      <c r="L63" s="23">
        <v>346.5</v>
      </c>
      <c r="M63" s="24">
        <f t="shared" si="18"/>
        <v>957.6</v>
      </c>
      <c r="N63" s="21">
        <f t="shared" ref="N63" si="71">(G63*7.09%)</f>
        <v>2233.3500000000004</v>
      </c>
      <c r="O63" s="20"/>
      <c r="P63" s="21">
        <f t="shared" ref="P63" si="72">SUM(J63+K63+L63+M63+N63+O63)</f>
        <v>6678.0000000000009</v>
      </c>
      <c r="Q63" s="21">
        <f t="shared" ref="Q63" si="73">SUM(H63+I63+J63+M63+O63)</f>
        <v>1886.65</v>
      </c>
      <c r="R63" s="21">
        <f t="shared" ref="R63" si="74">SUM(K63+L63+N63)</f>
        <v>4816.3500000000004</v>
      </c>
      <c r="S63" s="21">
        <f t="shared" ref="S63" si="75">SUM(G63-Q63)</f>
        <v>29613.35</v>
      </c>
      <c r="T63" s="25">
        <v>111</v>
      </c>
    </row>
    <row r="64" spans="1:20" x14ac:dyDescent="0.2">
      <c r="A64" s="15">
        <v>52</v>
      </c>
      <c r="B64" s="10" t="s">
        <v>62</v>
      </c>
      <c r="C64" s="17" t="s">
        <v>288</v>
      </c>
      <c r="D64" s="18" t="s">
        <v>256</v>
      </c>
      <c r="E64" s="38" t="s">
        <v>373</v>
      </c>
      <c r="F64" s="19" t="s">
        <v>238</v>
      </c>
      <c r="G64" s="20">
        <v>58000</v>
      </c>
      <c r="H64" s="20">
        <v>2840.29</v>
      </c>
      <c r="I64" s="21">
        <v>25</v>
      </c>
      <c r="J64" s="26">
        <f t="shared" ref="J64:J66" si="76">(G64*2.87%)</f>
        <v>1664.6</v>
      </c>
      <c r="K64" s="21">
        <f t="shared" si="25"/>
        <v>4118</v>
      </c>
      <c r="L64" s="23">
        <v>593.21</v>
      </c>
      <c r="M64" s="24">
        <f t="shared" si="18"/>
        <v>1763.2</v>
      </c>
      <c r="N64" s="21">
        <v>4112.2</v>
      </c>
      <c r="O64" s="20">
        <v>1350.12</v>
      </c>
      <c r="P64" s="21">
        <f t="shared" ref="P64" si="77">SUM(J64+K64+L64+M64+N64+O64)</f>
        <v>13601.329999999998</v>
      </c>
      <c r="Q64" s="21">
        <f t="shared" ref="Q64" si="78">SUM(H64+I64+J64+M64+O64)</f>
        <v>7643.2099999999991</v>
      </c>
      <c r="R64" s="21">
        <f t="shared" ref="R64" si="79">SUM(K64+L64+N64)</f>
        <v>8823.41</v>
      </c>
      <c r="S64" s="21">
        <f t="shared" ref="S64" si="80">SUM(G64-Q64)</f>
        <v>50356.79</v>
      </c>
      <c r="T64" s="25">
        <v>111</v>
      </c>
    </row>
    <row r="65" spans="1:20" x14ac:dyDescent="0.2">
      <c r="A65" s="15">
        <v>53</v>
      </c>
      <c r="B65" s="10" t="s">
        <v>194</v>
      </c>
      <c r="C65" s="17" t="s">
        <v>288</v>
      </c>
      <c r="D65" s="18" t="s">
        <v>192</v>
      </c>
      <c r="E65" s="38" t="s">
        <v>373</v>
      </c>
      <c r="F65" s="19" t="s">
        <v>239</v>
      </c>
      <c r="G65" s="20">
        <v>29400</v>
      </c>
      <c r="H65" s="20">
        <v>0</v>
      </c>
      <c r="I65" s="21">
        <v>25</v>
      </c>
      <c r="J65" s="26">
        <f t="shared" si="76"/>
        <v>843.78</v>
      </c>
      <c r="K65" s="21">
        <f t="shared" ref="K65:K66" si="81">(G65*7.1%)</f>
        <v>2087.3999999999996</v>
      </c>
      <c r="L65" s="23">
        <v>323.39999999999998</v>
      </c>
      <c r="M65" s="24">
        <f>(G65*3.04%)</f>
        <v>893.76</v>
      </c>
      <c r="N65" s="21">
        <f>(G65*7.09%)</f>
        <v>2084.46</v>
      </c>
      <c r="O65" s="20"/>
      <c r="P65" s="21">
        <f>SUM(J65+K65+L65+M65+N65+O65)</f>
        <v>6232.7999999999993</v>
      </c>
      <c r="Q65" s="21">
        <f>SUM(H65+I65+J65+M65+O65)</f>
        <v>1762.54</v>
      </c>
      <c r="R65" s="21">
        <f>SUM(K65+L65+N65)</f>
        <v>4495.26</v>
      </c>
      <c r="S65" s="21">
        <f>SUM(G65-Q65)</f>
        <v>27637.46</v>
      </c>
      <c r="T65" s="25">
        <v>111</v>
      </c>
    </row>
    <row r="66" spans="1:20" x14ac:dyDescent="0.2">
      <c r="A66" s="15">
        <v>54</v>
      </c>
      <c r="B66" s="10" t="s">
        <v>36</v>
      </c>
      <c r="C66" s="17" t="s">
        <v>288</v>
      </c>
      <c r="D66" s="18" t="s">
        <v>204</v>
      </c>
      <c r="E66" s="38" t="s">
        <v>374</v>
      </c>
      <c r="F66" s="19" t="s">
        <v>239</v>
      </c>
      <c r="G66" s="20">
        <v>34000</v>
      </c>
      <c r="H66" s="20">
        <v>0</v>
      </c>
      <c r="I66" s="21">
        <v>25</v>
      </c>
      <c r="J66" s="26">
        <f t="shared" si="76"/>
        <v>975.8</v>
      </c>
      <c r="K66" s="21">
        <f t="shared" si="81"/>
        <v>2414</v>
      </c>
      <c r="L66" s="23">
        <v>374</v>
      </c>
      <c r="M66" s="24">
        <f>(G66*3.04%)</f>
        <v>1033.5999999999999</v>
      </c>
      <c r="N66" s="21">
        <f>(G66*7.09%)</f>
        <v>2410.6000000000004</v>
      </c>
      <c r="O66" s="20"/>
      <c r="P66" s="21">
        <f>SUM(J66+K66+L66+M66+N66+O66)</f>
        <v>7208</v>
      </c>
      <c r="Q66" s="21">
        <f>SUM(H66+I66+J66+M66+O66)</f>
        <v>2034.3999999999999</v>
      </c>
      <c r="R66" s="21">
        <f>SUM(K66+L66+N66)</f>
        <v>5198.6000000000004</v>
      </c>
      <c r="S66" s="21">
        <f>SUM(G66-Q66)</f>
        <v>31965.599999999999</v>
      </c>
      <c r="T66" s="25">
        <v>111</v>
      </c>
    </row>
    <row r="67" spans="1:20" x14ac:dyDescent="0.2">
      <c r="A67" s="15">
        <v>55</v>
      </c>
      <c r="B67" s="16" t="s">
        <v>94</v>
      </c>
      <c r="C67" s="17" t="s">
        <v>227</v>
      </c>
      <c r="D67" s="18" t="s">
        <v>275</v>
      </c>
      <c r="E67" s="38" t="s">
        <v>374</v>
      </c>
      <c r="F67" s="19" t="s">
        <v>237</v>
      </c>
      <c r="G67" s="20">
        <v>55000</v>
      </c>
      <c r="H67" s="20">
        <v>2559.6799999999998</v>
      </c>
      <c r="I67" s="21">
        <v>25</v>
      </c>
      <c r="J67" s="26">
        <f t="shared" ref="J67:J127" si="82">(G67*2.87%)</f>
        <v>1578.5</v>
      </c>
      <c r="K67" s="21">
        <f t="shared" ref="K67:K127" si="83">(G67*7.1%)</f>
        <v>3904.9999999999995</v>
      </c>
      <c r="L67" s="23">
        <v>593.21</v>
      </c>
      <c r="M67" s="24">
        <f t="shared" ref="M67:M130" si="84">(G67*3.04%)</f>
        <v>1672</v>
      </c>
      <c r="N67" s="21">
        <f t="shared" ref="N67:N130" si="85">(G67*7.09%)</f>
        <v>3899.5000000000005</v>
      </c>
      <c r="O67" s="20"/>
      <c r="P67" s="21">
        <f t="shared" ref="P67:P127" si="86">SUM(J67+K67+L67+M67+N67+O67)</f>
        <v>11648.210000000001</v>
      </c>
      <c r="Q67" s="21">
        <f t="shared" ref="Q67:Q127" si="87">SUM(H67+I67+J67+M67+O67)</f>
        <v>5835.18</v>
      </c>
      <c r="R67" s="21">
        <f t="shared" ref="R67:R127" si="88">SUM(K67+L67+N67)</f>
        <v>8397.7099999999991</v>
      </c>
      <c r="S67" s="21">
        <f t="shared" ref="S67:S127" si="89">SUM(G67-Q67)</f>
        <v>49164.82</v>
      </c>
      <c r="T67" s="25">
        <v>111</v>
      </c>
    </row>
    <row r="68" spans="1:20" x14ac:dyDescent="0.2">
      <c r="A68" s="15">
        <v>56</v>
      </c>
      <c r="B68" s="16" t="s">
        <v>97</v>
      </c>
      <c r="C68" s="17" t="s">
        <v>227</v>
      </c>
      <c r="D68" s="18" t="s">
        <v>211</v>
      </c>
      <c r="E68" s="38" t="s">
        <v>373</v>
      </c>
      <c r="F68" s="19" t="s">
        <v>238</v>
      </c>
      <c r="G68" s="20">
        <v>42000</v>
      </c>
      <c r="H68" s="20">
        <v>522.4</v>
      </c>
      <c r="I68" s="21">
        <v>25</v>
      </c>
      <c r="J68" s="26">
        <f t="shared" si="82"/>
        <v>1205.4000000000001</v>
      </c>
      <c r="K68" s="21">
        <f t="shared" si="83"/>
        <v>2981.9999999999995</v>
      </c>
      <c r="L68" s="23">
        <v>462</v>
      </c>
      <c r="M68" s="24">
        <f t="shared" si="84"/>
        <v>1276.8</v>
      </c>
      <c r="N68" s="21">
        <f t="shared" si="85"/>
        <v>2977.8</v>
      </c>
      <c r="O68" s="20">
        <v>1350.12</v>
      </c>
      <c r="P68" s="21">
        <f t="shared" si="86"/>
        <v>10254.119999999999</v>
      </c>
      <c r="Q68" s="21">
        <f t="shared" si="87"/>
        <v>4379.72</v>
      </c>
      <c r="R68" s="21">
        <f t="shared" si="88"/>
        <v>6421.7999999999993</v>
      </c>
      <c r="S68" s="21">
        <f t="shared" si="89"/>
        <v>37620.28</v>
      </c>
      <c r="T68" s="25">
        <v>111</v>
      </c>
    </row>
    <row r="69" spans="1:20" x14ac:dyDescent="0.2">
      <c r="A69" s="15">
        <v>57</v>
      </c>
      <c r="B69" s="16" t="s">
        <v>98</v>
      </c>
      <c r="C69" s="17" t="s">
        <v>227</v>
      </c>
      <c r="D69" s="18" t="s">
        <v>211</v>
      </c>
      <c r="E69" s="38" t="s">
        <v>373</v>
      </c>
      <c r="F69" s="19" t="s">
        <v>237</v>
      </c>
      <c r="G69" s="20">
        <v>39000</v>
      </c>
      <c r="H69" s="20">
        <v>99</v>
      </c>
      <c r="I69" s="21">
        <v>25</v>
      </c>
      <c r="J69" s="26">
        <f t="shared" si="82"/>
        <v>1119.3</v>
      </c>
      <c r="K69" s="21">
        <f t="shared" si="83"/>
        <v>2768.9999999999995</v>
      </c>
      <c r="L69" s="23">
        <v>429</v>
      </c>
      <c r="M69" s="24">
        <f t="shared" si="84"/>
        <v>1185.5999999999999</v>
      </c>
      <c r="N69" s="21">
        <f t="shared" si="85"/>
        <v>2765.1000000000004</v>
      </c>
      <c r="O69" s="20">
        <v>1350.123</v>
      </c>
      <c r="P69" s="21">
        <f t="shared" si="86"/>
        <v>9618.1229999999996</v>
      </c>
      <c r="Q69" s="21">
        <f t="shared" si="87"/>
        <v>3779.0229999999997</v>
      </c>
      <c r="R69" s="21">
        <f t="shared" si="88"/>
        <v>5963.1</v>
      </c>
      <c r="S69" s="21">
        <f t="shared" si="89"/>
        <v>35220.976999999999</v>
      </c>
      <c r="T69" s="25">
        <v>111</v>
      </c>
    </row>
    <row r="70" spans="1:20" s="2" customFormat="1" x14ac:dyDescent="0.2">
      <c r="A70" s="15">
        <v>58</v>
      </c>
      <c r="B70" s="10" t="s">
        <v>330</v>
      </c>
      <c r="C70" s="17" t="s">
        <v>227</v>
      </c>
      <c r="D70" s="18" t="s">
        <v>192</v>
      </c>
      <c r="E70" s="38" t="s">
        <v>373</v>
      </c>
      <c r="F70" s="19" t="s">
        <v>239</v>
      </c>
      <c r="G70" s="20">
        <v>31500</v>
      </c>
      <c r="H70" s="20">
        <v>0</v>
      </c>
      <c r="I70" s="21">
        <v>25</v>
      </c>
      <c r="J70" s="26">
        <f t="shared" ref="J70" si="90">(G70*2.87%)</f>
        <v>904.05</v>
      </c>
      <c r="K70" s="21">
        <f t="shared" ref="K70" si="91">(G70*7.1%)</f>
        <v>2236.5</v>
      </c>
      <c r="L70" s="23">
        <v>346.5</v>
      </c>
      <c r="M70" s="24">
        <f t="shared" ref="M70" si="92">(G70*3.04%)</f>
        <v>957.6</v>
      </c>
      <c r="N70" s="21">
        <f t="shared" ref="N70" si="93">(G70*7.09%)</f>
        <v>2233.3500000000004</v>
      </c>
      <c r="O70" s="20">
        <v>1350.12</v>
      </c>
      <c r="P70" s="21">
        <f t="shared" ref="P70" si="94">SUM(J70+K70+L70+M70+N70+O70)</f>
        <v>8028.1200000000008</v>
      </c>
      <c r="Q70" s="21">
        <f t="shared" ref="Q70" si="95">SUM(H70+I70+J70+M70+O70)</f>
        <v>3236.77</v>
      </c>
      <c r="R70" s="21">
        <f t="shared" ref="R70" si="96">SUM(K70+L70+N70)</f>
        <v>4816.3500000000004</v>
      </c>
      <c r="S70" s="21">
        <f t="shared" ref="S70" si="97">SUM(G70-Q70)</f>
        <v>28263.23</v>
      </c>
      <c r="T70" s="25">
        <v>111</v>
      </c>
    </row>
    <row r="71" spans="1:20" x14ac:dyDescent="0.2">
      <c r="A71" s="15">
        <v>59</v>
      </c>
      <c r="B71" s="16" t="s">
        <v>96</v>
      </c>
      <c r="C71" s="17" t="s">
        <v>227</v>
      </c>
      <c r="D71" s="18" t="s">
        <v>21</v>
      </c>
      <c r="E71" s="38" t="s">
        <v>373</v>
      </c>
      <c r="F71" s="19" t="s">
        <v>237</v>
      </c>
      <c r="G71" s="20">
        <v>27300</v>
      </c>
      <c r="H71" s="20">
        <v>0</v>
      </c>
      <c r="I71" s="21">
        <v>25</v>
      </c>
      <c r="J71" s="26">
        <f t="shared" si="82"/>
        <v>783.51</v>
      </c>
      <c r="K71" s="21">
        <f t="shared" si="83"/>
        <v>1938.2999999999997</v>
      </c>
      <c r="L71" s="23">
        <v>300.3</v>
      </c>
      <c r="M71" s="24">
        <f t="shared" si="84"/>
        <v>829.92</v>
      </c>
      <c r="N71" s="21">
        <f t="shared" si="85"/>
        <v>1935.5700000000002</v>
      </c>
      <c r="O71" s="20"/>
      <c r="P71" s="21">
        <f t="shared" si="86"/>
        <v>5787.6</v>
      </c>
      <c r="Q71" s="21">
        <f t="shared" si="87"/>
        <v>1638.4299999999998</v>
      </c>
      <c r="R71" s="21">
        <f t="shared" si="88"/>
        <v>4174.17</v>
      </c>
      <c r="S71" s="21">
        <f t="shared" si="89"/>
        <v>25661.57</v>
      </c>
      <c r="T71" s="25">
        <v>111</v>
      </c>
    </row>
    <row r="72" spans="1:20" x14ac:dyDescent="0.2">
      <c r="A72" s="15">
        <v>60</v>
      </c>
      <c r="B72" s="10" t="s">
        <v>216</v>
      </c>
      <c r="C72" s="17" t="s">
        <v>227</v>
      </c>
      <c r="D72" s="18" t="s">
        <v>100</v>
      </c>
      <c r="E72" s="38" t="s">
        <v>373</v>
      </c>
      <c r="F72" s="19" t="s">
        <v>237</v>
      </c>
      <c r="G72" s="20">
        <v>22000</v>
      </c>
      <c r="H72" s="20">
        <v>0</v>
      </c>
      <c r="I72" s="21">
        <v>25</v>
      </c>
      <c r="J72" s="26">
        <f t="shared" si="82"/>
        <v>631.4</v>
      </c>
      <c r="K72" s="21">
        <f t="shared" si="83"/>
        <v>1561.9999999999998</v>
      </c>
      <c r="L72" s="23">
        <v>242</v>
      </c>
      <c r="M72" s="24">
        <f>(G72*3.04%)</f>
        <v>668.8</v>
      </c>
      <c r="N72" s="21">
        <f>(G72*7.09%)</f>
        <v>1559.8000000000002</v>
      </c>
      <c r="O72" s="20"/>
      <c r="P72" s="21">
        <f>SUM(J72+K72+L72+M72+N72+O72)</f>
        <v>4664</v>
      </c>
      <c r="Q72" s="21">
        <f>SUM(H72+I72+J72+M72+O72)</f>
        <v>1325.1999999999998</v>
      </c>
      <c r="R72" s="21">
        <f>SUM(K72+L72+N72)</f>
        <v>3363.8</v>
      </c>
      <c r="S72" s="21">
        <f>SUM(G72-Q72)</f>
        <v>20674.8</v>
      </c>
      <c r="T72" s="25">
        <v>111</v>
      </c>
    </row>
    <row r="73" spans="1:20" s="2" customFormat="1" x14ac:dyDescent="0.2">
      <c r="A73" s="15">
        <v>61</v>
      </c>
      <c r="B73" s="10" t="s">
        <v>325</v>
      </c>
      <c r="C73" s="17" t="s">
        <v>227</v>
      </c>
      <c r="D73" s="18" t="s">
        <v>303</v>
      </c>
      <c r="E73" s="38" t="s">
        <v>374</v>
      </c>
      <c r="F73" s="19" t="s">
        <v>237</v>
      </c>
      <c r="G73" s="20">
        <v>31500</v>
      </c>
      <c r="H73" s="20">
        <v>0</v>
      </c>
      <c r="I73" s="21">
        <v>25</v>
      </c>
      <c r="J73" s="26">
        <f t="shared" si="82"/>
        <v>904.05</v>
      </c>
      <c r="K73" s="21">
        <f t="shared" si="83"/>
        <v>2236.5</v>
      </c>
      <c r="L73" s="23">
        <v>346.5</v>
      </c>
      <c r="M73" s="24">
        <f t="shared" ref="M73" si="98">(G73*3.04%)</f>
        <v>957.6</v>
      </c>
      <c r="N73" s="21">
        <f t="shared" ref="N73" si="99">(G73*7.09%)</f>
        <v>2233.3500000000004</v>
      </c>
      <c r="O73" s="20"/>
      <c r="P73" s="21">
        <f t="shared" ref="P73" si="100">SUM(J73+K73+L73+M73+N73+O73)</f>
        <v>6678.0000000000009</v>
      </c>
      <c r="Q73" s="21">
        <f t="shared" ref="Q73" si="101">SUM(H73+I73+J73+M73+O73)</f>
        <v>1886.65</v>
      </c>
      <c r="R73" s="21">
        <f t="shared" ref="R73" si="102">SUM(K73+L73+N73)</f>
        <v>4816.3500000000004</v>
      </c>
      <c r="S73" s="21">
        <f t="shared" ref="S73" si="103">SUM(G73-Q73)</f>
        <v>29613.35</v>
      </c>
      <c r="T73" s="25">
        <v>111</v>
      </c>
    </row>
    <row r="74" spans="1:20" s="2" customFormat="1" x14ac:dyDescent="0.2">
      <c r="A74" s="15">
        <v>62</v>
      </c>
      <c r="B74" s="10" t="s">
        <v>304</v>
      </c>
      <c r="C74" s="17" t="s">
        <v>227</v>
      </c>
      <c r="D74" s="18" t="s">
        <v>303</v>
      </c>
      <c r="E74" s="38" t="s">
        <v>374</v>
      </c>
      <c r="F74" s="19" t="s">
        <v>237</v>
      </c>
      <c r="G74" s="20">
        <v>29000</v>
      </c>
      <c r="H74" s="20">
        <v>0</v>
      </c>
      <c r="I74" s="21">
        <v>25</v>
      </c>
      <c r="J74" s="26">
        <f t="shared" si="82"/>
        <v>832.3</v>
      </c>
      <c r="K74" s="21">
        <f t="shared" si="83"/>
        <v>2059</v>
      </c>
      <c r="L74" s="23">
        <v>319</v>
      </c>
      <c r="M74" s="24">
        <f>(G74*3.04%)</f>
        <v>881.6</v>
      </c>
      <c r="N74" s="21">
        <f>(G74*7.09%)</f>
        <v>2056.1</v>
      </c>
      <c r="O74" s="20"/>
      <c r="P74" s="21">
        <f>SUM(J74+K74+L74+M74+N74+O74)</f>
        <v>6148</v>
      </c>
      <c r="Q74" s="21">
        <f>SUM(H74+I74+J74+M74+O74)</f>
        <v>1738.9</v>
      </c>
      <c r="R74" s="21">
        <f>SUM(K74+L74+N74)</f>
        <v>4434.1000000000004</v>
      </c>
      <c r="S74" s="21">
        <f>SUM(G74-Q74)</f>
        <v>27261.1</v>
      </c>
      <c r="T74" s="25">
        <v>111</v>
      </c>
    </row>
    <row r="75" spans="1:20" s="2" customFormat="1" x14ac:dyDescent="0.2">
      <c r="A75" s="15">
        <v>63</v>
      </c>
      <c r="B75" s="16" t="s">
        <v>338</v>
      </c>
      <c r="C75" s="17" t="s">
        <v>227</v>
      </c>
      <c r="D75" s="18" t="s">
        <v>303</v>
      </c>
      <c r="E75" s="38" t="s">
        <v>373</v>
      </c>
      <c r="F75" s="19" t="s">
        <v>237</v>
      </c>
      <c r="G75" s="20">
        <v>31500</v>
      </c>
      <c r="H75" s="20">
        <v>0</v>
      </c>
      <c r="I75" s="21">
        <v>25</v>
      </c>
      <c r="J75" s="26">
        <f t="shared" ref="J75" si="104">(G75*2.87%)</f>
        <v>904.05</v>
      </c>
      <c r="K75" s="21">
        <f t="shared" ref="K75" si="105">(G75*7.1%)</f>
        <v>2236.5</v>
      </c>
      <c r="L75" s="23">
        <v>346.5</v>
      </c>
      <c r="M75" s="24">
        <f>(G75*3.04%)</f>
        <v>957.6</v>
      </c>
      <c r="N75" s="21">
        <f>(G75*7.09%)</f>
        <v>2233.3500000000004</v>
      </c>
      <c r="O75" s="20">
        <v>1350.12</v>
      </c>
      <c r="P75" s="21">
        <f>SUM(J75+K75+L75+M75+N75+O75)</f>
        <v>8028.1200000000008</v>
      </c>
      <c r="Q75" s="21">
        <f>SUM(H75+I75+J75+M75+O75)</f>
        <v>3236.77</v>
      </c>
      <c r="R75" s="21">
        <f>SUM(K75+L75+N75)</f>
        <v>4816.3500000000004</v>
      </c>
      <c r="S75" s="21">
        <f>SUM(G75-Q75)</f>
        <v>28263.23</v>
      </c>
      <c r="T75" s="25">
        <v>111</v>
      </c>
    </row>
    <row r="76" spans="1:20" x14ac:dyDescent="0.2">
      <c r="A76" s="15">
        <v>64</v>
      </c>
      <c r="B76" s="16" t="s">
        <v>101</v>
      </c>
      <c r="C76" s="17" t="s">
        <v>102</v>
      </c>
      <c r="D76" s="18" t="s">
        <v>103</v>
      </c>
      <c r="E76" s="38" t="s">
        <v>373</v>
      </c>
      <c r="F76" s="19" t="s">
        <v>238</v>
      </c>
      <c r="G76" s="20">
        <v>82000</v>
      </c>
      <c r="H76" s="20">
        <v>7533.79</v>
      </c>
      <c r="I76" s="21">
        <v>25</v>
      </c>
      <c r="J76" s="26">
        <f t="shared" si="82"/>
        <v>2353.4</v>
      </c>
      <c r="K76" s="21">
        <f t="shared" si="83"/>
        <v>5821.9999999999991</v>
      </c>
      <c r="L76" s="23">
        <v>593.21</v>
      </c>
      <c r="M76" s="24">
        <f t="shared" si="84"/>
        <v>2492.8000000000002</v>
      </c>
      <c r="N76" s="21">
        <f t="shared" si="85"/>
        <v>5813.8</v>
      </c>
      <c r="O76" s="20">
        <v>1350.12</v>
      </c>
      <c r="P76" s="21">
        <f t="shared" si="86"/>
        <v>18425.329999999998</v>
      </c>
      <c r="Q76" s="21">
        <f t="shared" si="87"/>
        <v>13755.11</v>
      </c>
      <c r="R76" s="21">
        <f t="shared" si="88"/>
        <v>12229.009999999998</v>
      </c>
      <c r="S76" s="21">
        <f t="shared" si="89"/>
        <v>68244.89</v>
      </c>
      <c r="T76" s="25">
        <v>111</v>
      </c>
    </row>
    <row r="77" spans="1:20" x14ac:dyDescent="0.2">
      <c r="A77" s="15">
        <v>65</v>
      </c>
      <c r="B77" s="16" t="s">
        <v>106</v>
      </c>
      <c r="C77" s="17" t="s">
        <v>102</v>
      </c>
      <c r="D77" s="18" t="s">
        <v>105</v>
      </c>
      <c r="E77" s="38" t="s">
        <v>373</v>
      </c>
      <c r="F77" s="19" t="s">
        <v>237</v>
      </c>
      <c r="G77" s="20">
        <v>48000</v>
      </c>
      <c r="H77" s="20">
        <v>1571.73</v>
      </c>
      <c r="I77" s="21">
        <v>25</v>
      </c>
      <c r="J77" s="26">
        <f t="shared" si="82"/>
        <v>1377.6</v>
      </c>
      <c r="K77" s="21">
        <f t="shared" si="83"/>
        <v>3407.9999999999995</v>
      </c>
      <c r="L77" s="23">
        <v>528</v>
      </c>
      <c r="M77" s="24">
        <f t="shared" si="84"/>
        <v>1459.2</v>
      </c>
      <c r="N77" s="21">
        <f t="shared" si="85"/>
        <v>3403.2000000000003</v>
      </c>
      <c r="O77" s="20"/>
      <c r="P77" s="21">
        <f t="shared" si="86"/>
        <v>10176</v>
      </c>
      <c r="Q77" s="21">
        <f t="shared" si="87"/>
        <v>4433.53</v>
      </c>
      <c r="R77" s="21">
        <f t="shared" si="88"/>
        <v>7339.2</v>
      </c>
      <c r="S77" s="21">
        <f t="shared" si="89"/>
        <v>43566.47</v>
      </c>
      <c r="T77" s="25">
        <v>111</v>
      </c>
    </row>
    <row r="78" spans="1:20" x14ac:dyDescent="0.2">
      <c r="A78" s="15">
        <v>66</v>
      </c>
      <c r="B78" s="16" t="s">
        <v>104</v>
      </c>
      <c r="C78" s="17" t="s">
        <v>102</v>
      </c>
      <c r="D78" s="18" t="s">
        <v>105</v>
      </c>
      <c r="E78" s="38" t="s">
        <v>373</v>
      </c>
      <c r="F78" s="19" t="s">
        <v>237</v>
      </c>
      <c r="G78" s="20">
        <v>44000</v>
      </c>
      <c r="H78" s="20">
        <v>602.15</v>
      </c>
      <c r="I78" s="21">
        <v>25</v>
      </c>
      <c r="J78" s="26">
        <f t="shared" si="82"/>
        <v>1262.8</v>
      </c>
      <c r="K78" s="21">
        <f t="shared" si="83"/>
        <v>3123.9999999999995</v>
      </c>
      <c r="L78" s="23">
        <v>484</v>
      </c>
      <c r="M78" s="24">
        <f t="shared" si="84"/>
        <v>1337.6</v>
      </c>
      <c r="N78" s="21">
        <f t="shared" si="85"/>
        <v>3119.6000000000004</v>
      </c>
      <c r="O78" s="20">
        <v>2700.24</v>
      </c>
      <c r="P78" s="21">
        <f t="shared" si="86"/>
        <v>12028.24</v>
      </c>
      <c r="Q78" s="21">
        <f t="shared" si="87"/>
        <v>5927.7899999999991</v>
      </c>
      <c r="R78" s="21">
        <f t="shared" si="88"/>
        <v>6727.6</v>
      </c>
      <c r="S78" s="21">
        <f t="shared" si="89"/>
        <v>38072.21</v>
      </c>
      <c r="T78" s="25">
        <v>111</v>
      </c>
    </row>
    <row r="79" spans="1:20" x14ac:dyDescent="0.2">
      <c r="A79" s="15">
        <v>67</v>
      </c>
      <c r="B79" s="16" t="s">
        <v>108</v>
      </c>
      <c r="C79" s="17" t="s">
        <v>102</v>
      </c>
      <c r="D79" s="18" t="s">
        <v>109</v>
      </c>
      <c r="E79" s="38" t="s">
        <v>374</v>
      </c>
      <c r="F79" s="19" t="s">
        <v>237</v>
      </c>
      <c r="G79" s="20">
        <v>44000</v>
      </c>
      <c r="H79" s="20">
        <v>1007.19</v>
      </c>
      <c r="I79" s="21">
        <v>25</v>
      </c>
      <c r="J79" s="26">
        <f t="shared" si="82"/>
        <v>1262.8</v>
      </c>
      <c r="K79" s="21">
        <f t="shared" si="83"/>
        <v>3123.9999999999995</v>
      </c>
      <c r="L79" s="23">
        <v>484</v>
      </c>
      <c r="M79" s="24">
        <f t="shared" si="84"/>
        <v>1337.6</v>
      </c>
      <c r="N79" s="21">
        <f t="shared" si="85"/>
        <v>3119.6000000000004</v>
      </c>
      <c r="O79" s="20"/>
      <c r="P79" s="21">
        <f t="shared" si="86"/>
        <v>9328</v>
      </c>
      <c r="Q79" s="21">
        <f t="shared" si="87"/>
        <v>3632.5899999999997</v>
      </c>
      <c r="R79" s="21">
        <f t="shared" si="88"/>
        <v>6727.6</v>
      </c>
      <c r="S79" s="21">
        <f t="shared" si="89"/>
        <v>40367.410000000003</v>
      </c>
      <c r="T79" s="25">
        <v>111</v>
      </c>
    </row>
    <row r="80" spans="1:20" x14ac:dyDescent="0.2">
      <c r="A80" s="15">
        <v>68</v>
      </c>
      <c r="B80" s="16" t="s">
        <v>107</v>
      </c>
      <c r="C80" s="17" t="s">
        <v>102</v>
      </c>
      <c r="D80" s="18" t="s">
        <v>105</v>
      </c>
      <c r="E80" s="38" t="s">
        <v>373</v>
      </c>
      <c r="F80" s="19" t="s">
        <v>237</v>
      </c>
      <c r="G80" s="20">
        <v>38000</v>
      </c>
      <c r="H80" s="20">
        <v>0</v>
      </c>
      <c r="I80" s="21">
        <v>25</v>
      </c>
      <c r="J80" s="26">
        <f t="shared" ref="J80" si="106">(G80*2.87%)</f>
        <v>1090.5999999999999</v>
      </c>
      <c r="K80" s="21">
        <f t="shared" ref="K80" si="107">(G80*7.1%)</f>
        <v>2697.9999999999995</v>
      </c>
      <c r="L80" s="23">
        <v>418</v>
      </c>
      <c r="M80" s="24">
        <f t="shared" ref="M80" si="108">(G80*3.04%)</f>
        <v>1155.2</v>
      </c>
      <c r="N80" s="21">
        <f t="shared" ref="N80" si="109">(G80*7.09%)</f>
        <v>2694.2000000000003</v>
      </c>
      <c r="O80" s="20">
        <v>1350.12</v>
      </c>
      <c r="P80" s="21">
        <f t="shared" ref="P80" si="110">SUM(J80+K80+L80+M80+N80+O80)</f>
        <v>9406.119999999999</v>
      </c>
      <c r="Q80" s="21">
        <f t="shared" ref="Q80" si="111">SUM(H80+I80+J80+M80+O80)</f>
        <v>3620.92</v>
      </c>
      <c r="R80" s="21">
        <f t="shared" ref="R80" si="112">SUM(K80+L80+N80)</f>
        <v>5810.2</v>
      </c>
      <c r="S80" s="21">
        <f t="shared" ref="S80" si="113">SUM(G80-Q80)</f>
        <v>34379.08</v>
      </c>
      <c r="T80" s="25">
        <v>111</v>
      </c>
    </row>
    <row r="81" spans="1:20" x14ac:dyDescent="0.2">
      <c r="A81" s="15">
        <v>69</v>
      </c>
      <c r="B81" s="16" t="s">
        <v>95</v>
      </c>
      <c r="C81" s="17" t="s">
        <v>102</v>
      </c>
      <c r="D81" s="18" t="s">
        <v>258</v>
      </c>
      <c r="E81" s="38" t="s">
        <v>373</v>
      </c>
      <c r="F81" s="19" t="s">
        <v>237</v>
      </c>
      <c r="G81" s="20">
        <v>38000</v>
      </c>
      <c r="H81" s="20">
        <v>0</v>
      </c>
      <c r="I81" s="21">
        <v>25</v>
      </c>
      <c r="J81" s="26">
        <f t="shared" si="82"/>
        <v>1090.5999999999999</v>
      </c>
      <c r="K81" s="21">
        <f t="shared" si="83"/>
        <v>2697.9999999999995</v>
      </c>
      <c r="L81" s="23">
        <v>418</v>
      </c>
      <c r="M81" s="24">
        <f t="shared" si="84"/>
        <v>1155.2</v>
      </c>
      <c r="N81" s="21">
        <f t="shared" si="85"/>
        <v>2694.2000000000003</v>
      </c>
      <c r="O81" s="20">
        <v>1350.12</v>
      </c>
      <c r="P81" s="21">
        <f t="shared" si="86"/>
        <v>9406.119999999999</v>
      </c>
      <c r="Q81" s="21">
        <f t="shared" si="87"/>
        <v>3620.92</v>
      </c>
      <c r="R81" s="21">
        <f t="shared" si="88"/>
        <v>5810.2</v>
      </c>
      <c r="S81" s="21">
        <f t="shared" si="89"/>
        <v>34379.08</v>
      </c>
      <c r="T81" s="25">
        <v>111</v>
      </c>
    </row>
    <row r="82" spans="1:20" s="2" customFormat="1" x14ac:dyDescent="0.2">
      <c r="A82" s="15">
        <v>70</v>
      </c>
      <c r="B82" s="10" t="s">
        <v>337</v>
      </c>
      <c r="C82" s="17" t="s">
        <v>102</v>
      </c>
      <c r="D82" s="18" t="s">
        <v>303</v>
      </c>
      <c r="E82" s="38" t="s">
        <v>373</v>
      </c>
      <c r="F82" s="19" t="s">
        <v>237</v>
      </c>
      <c r="G82" s="20">
        <v>25000</v>
      </c>
      <c r="H82" s="20">
        <v>0</v>
      </c>
      <c r="I82" s="21">
        <v>25</v>
      </c>
      <c r="J82" s="26">
        <f>(G82*2.87%)</f>
        <v>717.5</v>
      </c>
      <c r="K82" s="21">
        <f>(G82*7.1%)</f>
        <v>1774.9999999999998</v>
      </c>
      <c r="L82" s="23">
        <v>275</v>
      </c>
      <c r="M82" s="24">
        <f>(G82*3.04%)</f>
        <v>760</v>
      </c>
      <c r="N82" s="21">
        <f>(G82*7.09%)</f>
        <v>1772.5000000000002</v>
      </c>
      <c r="O82" s="20"/>
      <c r="P82" s="21">
        <f>SUM(J82+K82+L82+M82+N82+O82)</f>
        <v>5300</v>
      </c>
      <c r="Q82" s="21">
        <f>SUM(H82+I82+J82+M82+O82)</f>
        <v>1502.5</v>
      </c>
      <c r="R82" s="21">
        <f>SUM(K82+L82+N82)</f>
        <v>3822.5</v>
      </c>
      <c r="S82" s="21">
        <f>SUM(G82-Q82)</f>
        <v>23497.5</v>
      </c>
      <c r="T82" s="25">
        <v>111</v>
      </c>
    </row>
    <row r="83" spans="1:20" s="2" customFormat="1" x14ac:dyDescent="0.2">
      <c r="A83" s="15">
        <v>71</v>
      </c>
      <c r="B83" s="16" t="s">
        <v>358</v>
      </c>
      <c r="C83" s="17" t="s">
        <v>110</v>
      </c>
      <c r="D83" s="18" t="s">
        <v>192</v>
      </c>
      <c r="E83" s="38" t="s">
        <v>373</v>
      </c>
      <c r="F83" s="19" t="s">
        <v>237</v>
      </c>
      <c r="G83" s="20">
        <v>35000</v>
      </c>
      <c r="H83" s="20">
        <v>0</v>
      </c>
      <c r="I83" s="21">
        <v>25</v>
      </c>
      <c r="J83" s="26">
        <f t="shared" si="82"/>
        <v>1004.5</v>
      </c>
      <c r="K83" s="21">
        <f t="shared" si="83"/>
        <v>2485</v>
      </c>
      <c r="L83" s="23">
        <v>385</v>
      </c>
      <c r="M83" s="24">
        <f t="shared" si="84"/>
        <v>1064</v>
      </c>
      <c r="N83" s="21">
        <f t="shared" ref="N83" si="114">(G83*7.09%)</f>
        <v>2481.5</v>
      </c>
      <c r="O83" s="20"/>
      <c r="P83" s="21">
        <f t="shared" ref="P83" si="115">SUM(J83+K83+L83+M83+N83+O83)</f>
        <v>7420</v>
      </c>
      <c r="Q83" s="21">
        <f t="shared" ref="Q83" si="116">SUM(H83+I83+J83+M83+O83)</f>
        <v>2093.5</v>
      </c>
      <c r="R83" s="21">
        <f t="shared" ref="R83" si="117">SUM(K83+L83+N83)</f>
        <v>5351.5</v>
      </c>
      <c r="S83" s="21">
        <f t="shared" ref="S83" si="118">SUM(G83-Q83)</f>
        <v>32906.5</v>
      </c>
      <c r="T83" s="25">
        <v>111</v>
      </c>
    </row>
    <row r="84" spans="1:20" s="2" customFormat="1" x14ac:dyDescent="0.2">
      <c r="A84" s="15">
        <v>72</v>
      </c>
      <c r="B84" s="16" t="s">
        <v>394</v>
      </c>
      <c r="C84" s="17" t="s">
        <v>110</v>
      </c>
      <c r="D84" s="18" t="s">
        <v>303</v>
      </c>
      <c r="E84" s="38" t="s">
        <v>374</v>
      </c>
      <c r="F84" s="19" t="s">
        <v>239</v>
      </c>
      <c r="G84" s="20">
        <v>31500</v>
      </c>
      <c r="H84" s="20">
        <v>0</v>
      </c>
      <c r="I84" s="21">
        <v>25</v>
      </c>
      <c r="J84" s="26">
        <f>(G84*2.87%)</f>
        <v>904.05</v>
      </c>
      <c r="K84" s="21">
        <f>(G84*7.1%)</f>
        <v>2236.5</v>
      </c>
      <c r="L84" s="23">
        <v>346.5</v>
      </c>
      <c r="M84" s="24">
        <f>(G84*3.04%)</f>
        <v>957.6</v>
      </c>
      <c r="N84" s="21">
        <f>(G84*7.09%)</f>
        <v>2233.3500000000004</v>
      </c>
      <c r="O84" s="20"/>
      <c r="P84" s="21"/>
      <c r="Q84" s="21"/>
      <c r="R84" s="21"/>
      <c r="S84" s="21"/>
      <c r="T84" s="25"/>
    </row>
    <row r="85" spans="1:20" x14ac:dyDescent="0.2">
      <c r="A85" s="15">
        <v>73</v>
      </c>
      <c r="B85" s="16" t="s">
        <v>116</v>
      </c>
      <c r="C85" s="17" t="s">
        <v>111</v>
      </c>
      <c r="D85" s="18" t="s">
        <v>205</v>
      </c>
      <c r="E85" s="38" t="s">
        <v>374</v>
      </c>
      <c r="F85" s="19" t="s">
        <v>237</v>
      </c>
      <c r="G85" s="20">
        <v>47000</v>
      </c>
      <c r="H85" s="20">
        <v>1430.6</v>
      </c>
      <c r="I85" s="21">
        <v>25</v>
      </c>
      <c r="J85" s="26">
        <f t="shared" si="82"/>
        <v>1348.9</v>
      </c>
      <c r="K85" s="21">
        <f t="shared" si="83"/>
        <v>3336.9999999999995</v>
      </c>
      <c r="L85" s="23">
        <v>517</v>
      </c>
      <c r="M85" s="24">
        <f t="shared" si="84"/>
        <v>1428.8</v>
      </c>
      <c r="N85" s="21">
        <f t="shared" si="85"/>
        <v>3332.3</v>
      </c>
      <c r="O85" s="20"/>
      <c r="P85" s="21">
        <f t="shared" si="86"/>
        <v>9964</v>
      </c>
      <c r="Q85" s="21">
        <f t="shared" si="87"/>
        <v>4233.3</v>
      </c>
      <c r="R85" s="21">
        <f t="shared" si="88"/>
        <v>7186.2999999999993</v>
      </c>
      <c r="S85" s="21">
        <f t="shared" si="89"/>
        <v>42766.7</v>
      </c>
      <c r="T85" s="25">
        <v>111</v>
      </c>
    </row>
    <row r="86" spans="1:20" s="2" customFormat="1" x14ac:dyDescent="0.2">
      <c r="A86" s="15">
        <v>74</v>
      </c>
      <c r="B86" s="10" t="s">
        <v>322</v>
      </c>
      <c r="C86" s="17" t="s">
        <v>111</v>
      </c>
      <c r="D86" s="18" t="s">
        <v>137</v>
      </c>
      <c r="E86" s="38" t="s">
        <v>374</v>
      </c>
      <c r="F86" s="19" t="s">
        <v>240</v>
      </c>
      <c r="G86" s="20">
        <v>22000</v>
      </c>
      <c r="H86" s="20">
        <v>0</v>
      </c>
      <c r="I86" s="21">
        <v>25</v>
      </c>
      <c r="J86" s="26">
        <f>(G86*2.87%)</f>
        <v>631.4</v>
      </c>
      <c r="K86" s="21">
        <f>(G86*7.1%)</f>
        <v>1561.9999999999998</v>
      </c>
      <c r="L86" s="23">
        <v>242</v>
      </c>
      <c r="M86" s="24">
        <f>(G86*3.04%)</f>
        <v>668.8</v>
      </c>
      <c r="N86" s="21">
        <f>(G86*7.09%)</f>
        <v>1559.8000000000002</v>
      </c>
      <c r="O86" s="20"/>
      <c r="P86" s="21">
        <f t="shared" ref="P86" si="119">SUM(J86+K86+L86+M86+N86+O86)</f>
        <v>4664</v>
      </c>
      <c r="Q86" s="21">
        <f t="shared" ref="Q86" si="120">SUM(H86+I86+J86+M86+O86)</f>
        <v>1325.1999999999998</v>
      </c>
      <c r="R86" s="21">
        <f t="shared" ref="R86" si="121">SUM(K86+L86+N86)</f>
        <v>3363.8</v>
      </c>
      <c r="S86" s="21">
        <f t="shared" ref="S86" si="122">SUM(G86-Q86)</f>
        <v>20674.8</v>
      </c>
      <c r="T86" s="25">
        <v>111</v>
      </c>
    </row>
    <row r="87" spans="1:20" s="2" customFormat="1" x14ac:dyDescent="0.2">
      <c r="A87" s="15">
        <v>75</v>
      </c>
      <c r="B87" s="10" t="s">
        <v>321</v>
      </c>
      <c r="C87" s="17" t="s">
        <v>111</v>
      </c>
      <c r="D87" s="18" t="s">
        <v>248</v>
      </c>
      <c r="E87" s="38" t="s">
        <v>374</v>
      </c>
      <c r="F87" s="19" t="s">
        <v>240</v>
      </c>
      <c r="G87" s="20">
        <v>31500</v>
      </c>
      <c r="H87" s="20">
        <v>0</v>
      </c>
      <c r="I87" s="21">
        <v>25</v>
      </c>
      <c r="J87" s="26">
        <f>(G87*2.87%)</f>
        <v>904.05</v>
      </c>
      <c r="K87" s="21">
        <f>(G87*7.1%)</f>
        <v>2236.5</v>
      </c>
      <c r="L87" s="23">
        <v>346.5</v>
      </c>
      <c r="M87" s="24">
        <f>(G87*3.04%)</f>
        <v>957.6</v>
      </c>
      <c r="N87" s="21">
        <f>(G87*7.09%)</f>
        <v>2233.3500000000004</v>
      </c>
      <c r="O87" s="20"/>
      <c r="P87" s="21">
        <f>SUM(J87+K87+L87+M87+N87+O87)</f>
        <v>6678.0000000000009</v>
      </c>
      <c r="Q87" s="21">
        <f>SUM(H87+I87+J87+M87+O87)</f>
        <v>1886.65</v>
      </c>
      <c r="R87" s="21">
        <f>SUM(K87+L87+N87)</f>
        <v>4816.3500000000004</v>
      </c>
      <c r="S87" s="21">
        <f>SUM(G87-Q87)</f>
        <v>29613.35</v>
      </c>
      <c r="T87" s="25">
        <v>111</v>
      </c>
    </row>
    <row r="88" spans="1:20" s="2" customFormat="1" x14ac:dyDescent="0.2">
      <c r="A88" s="15">
        <v>76</v>
      </c>
      <c r="B88" s="10" t="s">
        <v>305</v>
      </c>
      <c r="C88" s="17" t="s">
        <v>111</v>
      </c>
      <c r="D88" s="18" t="s">
        <v>230</v>
      </c>
      <c r="E88" s="38" t="s">
        <v>374</v>
      </c>
      <c r="F88" s="19" t="s">
        <v>240</v>
      </c>
      <c r="G88" s="20">
        <v>29400</v>
      </c>
      <c r="H88" s="20">
        <v>0</v>
      </c>
      <c r="I88" s="21">
        <v>25</v>
      </c>
      <c r="J88" s="26">
        <f>(G88*2.87%)</f>
        <v>843.78</v>
      </c>
      <c r="K88" s="21">
        <f>(G88*7.1%)</f>
        <v>2087.3999999999996</v>
      </c>
      <c r="L88" s="23">
        <v>323.39999999999998</v>
      </c>
      <c r="M88" s="24">
        <f t="shared" ref="M88:M89" si="123">(G88*3.04%)</f>
        <v>893.76</v>
      </c>
      <c r="N88" s="21">
        <f t="shared" ref="N88:N89" si="124">(G88*7.09%)</f>
        <v>2084.46</v>
      </c>
      <c r="O88" s="20"/>
      <c r="P88" s="21">
        <f t="shared" ref="P88" si="125">SUM(J88+K88+L88+M88+N88+O88)</f>
        <v>6232.7999999999993</v>
      </c>
      <c r="Q88" s="21">
        <f t="shared" ref="Q88:Q89" si="126">SUM(H88+I88+J88+M88+O88)</f>
        <v>1762.54</v>
      </c>
      <c r="R88" s="21">
        <f t="shared" ref="R88" si="127">SUM(K88+L88+N88)</f>
        <v>4495.26</v>
      </c>
      <c r="S88" s="21">
        <f t="shared" ref="S88:S89" si="128">SUM(G88-Q88)</f>
        <v>27637.46</v>
      </c>
      <c r="T88" s="25">
        <v>111</v>
      </c>
    </row>
    <row r="89" spans="1:20" s="2" customFormat="1" x14ac:dyDescent="0.2">
      <c r="A89" s="15">
        <v>77</v>
      </c>
      <c r="B89" s="10" t="s">
        <v>400</v>
      </c>
      <c r="C89" s="17" t="s">
        <v>111</v>
      </c>
      <c r="D89" s="18" t="s">
        <v>230</v>
      </c>
      <c r="E89" s="38" t="s">
        <v>374</v>
      </c>
      <c r="F89" s="19" t="s">
        <v>240</v>
      </c>
      <c r="G89" s="20">
        <v>24000</v>
      </c>
      <c r="H89" s="20">
        <v>0</v>
      </c>
      <c r="I89" s="21">
        <v>25</v>
      </c>
      <c r="J89" s="26">
        <f>(G89*2.87%)</f>
        <v>688.8</v>
      </c>
      <c r="K89" s="21">
        <f>(G89*7.1%)</f>
        <v>1703.9999999999998</v>
      </c>
      <c r="L89" s="23">
        <f>(G89*1.1%)</f>
        <v>264</v>
      </c>
      <c r="M89" s="24">
        <f t="shared" si="123"/>
        <v>729.6</v>
      </c>
      <c r="N89" s="21">
        <f t="shared" si="124"/>
        <v>1701.6000000000001</v>
      </c>
      <c r="O89" s="20"/>
      <c r="P89" s="21"/>
      <c r="Q89" s="21">
        <f t="shared" si="126"/>
        <v>1443.4</v>
      </c>
      <c r="R89" s="21"/>
      <c r="S89" s="21">
        <f t="shared" si="128"/>
        <v>22556.6</v>
      </c>
      <c r="T89" s="25"/>
    </row>
    <row r="90" spans="1:20" x14ac:dyDescent="0.2">
      <c r="A90" s="15">
        <v>78</v>
      </c>
      <c r="B90" s="10" t="s">
        <v>115</v>
      </c>
      <c r="C90" s="17" t="s">
        <v>111</v>
      </c>
      <c r="D90" s="18" t="s">
        <v>112</v>
      </c>
      <c r="E90" s="38" t="s">
        <v>374</v>
      </c>
      <c r="F90" s="19" t="s">
        <v>237</v>
      </c>
      <c r="G90" s="20">
        <v>20900</v>
      </c>
      <c r="H90" s="20">
        <v>0</v>
      </c>
      <c r="I90" s="21">
        <v>25</v>
      </c>
      <c r="J90" s="26">
        <f t="shared" si="82"/>
        <v>599.83000000000004</v>
      </c>
      <c r="K90" s="21">
        <f t="shared" si="83"/>
        <v>1483.8999999999999</v>
      </c>
      <c r="L90" s="23">
        <v>229.9</v>
      </c>
      <c r="M90" s="24">
        <f t="shared" si="84"/>
        <v>635.36</v>
      </c>
      <c r="N90" s="21">
        <f t="shared" si="85"/>
        <v>1481.8100000000002</v>
      </c>
      <c r="O90" s="20"/>
      <c r="P90" s="21">
        <f t="shared" si="86"/>
        <v>4430.8</v>
      </c>
      <c r="Q90" s="21">
        <f t="shared" si="87"/>
        <v>1260.19</v>
      </c>
      <c r="R90" s="21">
        <f t="shared" si="88"/>
        <v>3195.61</v>
      </c>
      <c r="S90" s="21">
        <f t="shared" si="89"/>
        <v>19639.810000000001</v>
      </c>
      <c r="T90" s="25">
        <v>111</v>
      </c>
    </row>
    <row r="91" spans="1:20" x14ac:dyDescent="0.2">
      <c r="A91" s="15">
        <v>79</v>
      </c>
      <c r="B91" s="10" t="s">
        <v>375</v>
      </c>
      <c r="C91" s="17" t="s">
        <v>111</v>
      </c>
      <c r="D91" s="18" t="s">
        <v>112</v>
      </c>
      <c r="E91" s="38" t="s">
        <v>374</v>
      </c>
      <c r="F91" s="19" t="s">
        <v>237</v>
      </c>
      <c r="G91" s="20">
        <v>22000</v>
      </c>
      <c r="H91" s="20">
        <v>0</v>
      </c>
      <c r="I91" s="21">
        <v>25</v>
      </c>
      <c r="J91" s="26">
        <f t="shared" ref="J91" si="129">(G91*2.87%)</f>
        <v>631.4</v>
      </c>
      <c r="K91" s="21">
        <f t="shared" ref="K91" si="130">(G91*7.1%)</f>
        <v>1561.9999999999998</v>
      </c>
      <c r="L91" s="23">
        <v>242</v>
      </c>
      <c r="M91" s="24">
        <f t="shared" ref="M91" si="131">(G91*3.04%)</f>
        <v>668.8</v>
      </c>
      <c r="N91" s="21">
        <f t="shared" ref="N91" si="132">(G91*7.09%)</f>
        <v>1559.8000000000002</v>
      </c>
      <c r="O91" s="20">
        <v>1350.12</v>
      </c>
      <c r="P91" s="21">
        <f t="shared" si="86"/>
        <v>6014.12</v>
      </c>
      <c r="Q91" s="21">
        <f t="shared" si="87"/>
        <v>2675.3199999999997</v>
      </c>
      <c r="R91" s="21">
        <f t="shared" si="88"/>
        <v>3363.8</v>
      </c>
      <c r="S91" s="21">
        <f t="shared" si="89"/>
        <v>19324.68</v>
      </c>
      <c r="T91" s="25">
        <v>111</v>
      </c>
    </row>
    <row r="92" spans="1:20" s="2" customFormat="1" x14ac:dyDescent="0.2">
      <c r="A92" s="15">
        <v>80</v>
      </c>
      <c r="B92" s="10" t="s">
        <v>242</v>
      </c>
      <c r="C92" s="17" t="s">
        <v>111</v>
      </c>
      <c r="D92" s="18" t="s">
        <v>114</v>
      </c>
      <c r="E92" s="38" t="s">
        <v>374</v>
      </c>
      <c r="F92" s="19" t="s">
        <v>237</v>
      </c>
      <c r="G92" s="20">
        <v>22050</v>
      </c>
      <c r="H92" s="20">
        <v>0</v>
      </c>
      <c r="I92" s="21">
        <v>25</v>
      </c>
      <c r="J92" s="26">
        <f t="shared" si="82"/>
        <v>632.83500000000004</v>
      </c>
      <c r="K92" s="21">
        <f t="shared" si="83"/>
        <v>1565.55</v>
      </c>
      <c r="L92" s="23">
        <v>242.55</v>
      </c>
      <c r="M92" s="24">
        <f t="shared" si="84"/>
        <v>670.32</v>
      </c>
      <c r="N92" s="21">
        <f t="shared" si="85"/>
        <v>1563.345</v>
      </c>
      <c r="O92" s="20"/>
      <c r="P92" s="21">
        <f t="shared" ref="P92" si="133">SUM(J92+K92+L92+M92+N92+O92)</f>
        <v>4674.6000000000004</v>
      </c>
      <c r="Q92" s="21">
        <f t="shared" ref="Q92" si="134">SUM(H92+I92+J92+M92+O92)</f>
        <v>1328.1550000000002</v>
      </c>
      <c r="R92" s="21">
        <f t="shared" ref="R92" si="135">SUM(K92+L92+N92)</f>
        <v>3371.4449999999997</v>
      </c>
      <c r="S92" s="21">
        <f t="shared" ref="S92" si="136">SUM(G92-Q92)</f>
        <v>20721.845000000001</v>
      </c>
      <c r="T92" s="25">
        <v>111</v>
      </c>
    </row>
    <row r="93" spans="1:20" s="2" customFormat="1" x14ac:dyDescent="0.2">
      <c r="A93" s="15">
        <v>81</v>
      </c>
      <c r="B93" s="10" t="s">
        <v>144</v>
      </c>
      <c r="C93" s="17" t="s">
        <v>111</v>
      </c>
      <c r="D93" s="18" t="s">
        <v>138</v>
      </c>
      <c r="E93" s="38" t="s">
        <v>374</v>
      </c>
      <c r="F93" s="19" t="s">
        <v>240</v>
      </c>
      <c r="G93" s="20">
        <v>18700</v>
      </c>
      <c r="H93" s="20">
        <v>0</v>
      </c>
      <c r="I93" s="21">
        <v>25</v>
      </c>
      <c r="J93" s="26">
        <f t="shared" ref="J93" si="137">(G93*2.87%)</f>
        <v>536.68999999999994</v>
      </c>
      <c r="K93" s="21">
        <f t="shared" ref="K93" si="138">(G93*7.1%)</f>
        <v>1327.6999999999998</v>
      </c>
      <c r="L93" s="23">
        <v>205.7</v>
      </c>
      <c r="M93" s="24">
        <f t="shared" ref="M93" si="139">(G93*3.04%)</f>
        <v>568.48</v>
      </c>
      <c r="N93" s="21">
        <f t="shared" ref="N93" si="140">(G93*7.09%)</f>
        <v>1325.8300000000002</v>
      </c>
      <c r="O93" s="20"/>
      <c r="P93" s="21">
        <f t="shared" ref="P93" si="141">SUM(J93+K93+L93+M93+N93+O93)</f>
        <v>3964.3999999999996</v>
      </c>
      <c r="Q93" s="21">
        <f t="shared" ref="Q93" si="142">SUM(H93+I93+J93+M93+O93)</f>
        <v>1130.17</v>
      </c>
      <c r="R93" s="21">
        <f t="shared" ref="R93" si="143">SUM(K93+L93+N93)</f>
        <v>2859.23</v>
      </c>
      <c r="S93" s="21">
        <f t="shared" ref="S93" si="144">SUM(G93-Q93)</f>
        <v>17569.830000000002</v>
      </c>
      <c r="T93" s="25">
        <v>111</v>
      </c>
    </row>
    <row r="94" spans="1:20" s="2" customFormat="1" x14ac:dyDescent="0.2">
      <c r="A94" s="15">
        <v>82</v>
      </c>
      <c r="B94" s="10" t="s">
        <v>326</v>
      </c>
      <c r="C94" s="17" t="s">
        <v>111</v>
      </c>
      <c r="D94" s="18" t="s">
        <v>23</v>
      </c>
      <c r="E94" s="38" t="s">
        <v>374</v>
      </c>
      <c r="F94" s="19" t="s">
        <v>240</v>
      </c>
      <c r="G94" s="20">
        <v>18000</v>
      </c>
      <c r="H94" s="20">
        <v>0</v>
      </c>
      <c r="I94" s="21">
        <v>25</v>
      </c>
      <c r="J94" s="26">
        <f t="shared" ref="J94" si="145">(G94*2.87%)</f>
        <v>516.6</v>
      </c>
      <c r="K94" s="21">
        <f t="shared" ref="K94" si="146">(G94*7.1%)</f>
        <v>1277.9999999999998</v>
      </c>
      <c r="L94" s="23">
        <v>198</v>
      </c>
      <c r="M94" s="24">
        <f t="shared" ref="M94" si="147">(G94*3.04%)</f>
        <v>547.20000000000005</v>
      </c>
      <c r="N94" s="21">
        <f t="shared" ref="N94" si="148"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83</v>
      </c>
      <c r="B95" s="10" t="s">
        <v>339</v>
      </c>
      <c r="C95" s="17" t="s">
        <v>111</v>
      </c>
      <c r="D95" s="18" t="s">
        <v>340</v>
      </c>
      <c r="E95" s="38" t="s">
        <v>374</v>
      </c>
      <c r="F95" s="19" t="s">
        <v>240</v>
      </c>
      <c r="G95" s="20">
        <v>32000</v>
      </c>
      <c r="H95" s="20">
        <v>0</v>
      </c>
      <c r="I95" s="21">
        <v>25</v>
      </c>
      <c r="J95" s="26">
        <f t="shared" ref="J95" si="149">(G95*2.87%)</f>
        <v>918.4</v>
      </c>
      <c r="K95" s="21">
        <f t="shared" ref="K95" si="150">(G95*7.1%)</f>
        <v>2272</v>
      </c>
      <c r="L95" s="23">
        <v>352</v>
      </c>
      <c r="M95" s="24">
        <f t="shared" ref="M95" si="151">(G95*3.04%)</f>
        <v>972.8</v>
      </c>
      <c r="N95" s="21">
        <f t="shared" ref="N95" si="152">(G95*7.09%)</f>
        <v>2268.8000000000002</v>
      </c>
      <c r="O95" s="20"/>
      <c r="P95" s="21">
        <f t="shared" ref="P95" si="153">SUM(J95+K95+L95+M95+N95+O95)</f>
        <v>6784</v>
      </c>
      <c r="Q95" s="21">
        <f t="shared" ref="Q95" si="154">SUM(H95+I95+J95+M95+O95)</f>
        <v>1916.1999999999998</v>
      </c>
      <c r="R95" s="21">
        <f t="shared" ref="R95" si="155">SUM(K95+L95+N95)</f>
        <v>4892.8</v>
      </c>
      <c r="S95" s="21">
        <f t="shared" ref="S95" si="156">SUM(G95-Q95)</f>
        <v>30083.8</v>
      </c>
      <c r="T95" s="25">
        <v>111</v>
      </c>
    </row>
    <row r="96" spans="1:20" s="2" customFormat="1" x14ac:dyDescent="0.2">
      <c r="A96" s="15">
        <v>84</v>
      </c>
      <c r="B96" s="10" t="s">
        <v>378</v>
      </c>
      <c r="C96" s="17" t="s">
        <v>111</v>
      </c>
      <c r="D96" s="18" t="s">
        <v>23</v>
      </c>
      <c r="E96" s="38" t="s">
        <v>374</v>
      </c>
      <c r="F96" s="19" t="s">
        <v>240</v>
      </c>
      <c r="G96" s="20">
        <v>22000</v>
      </c>
      <c r="H96" s="20">
        <v>0</v>
      </c>
      <c r="I96" s="21">
        <v>25</v>
      </c>
      <c r="J96" s="26">
        <f t="shared" ref="J96:J100" si="157">(G96*2.87%)</f>
        <v>631.4</v>
      </c>
      <c r="K96" s="21">
        <f t="shared" ref="K96:K100" si="158">(G96*7.1%)</f>
        <v>1561.9999999999998</v>
      </c>
      <c r="L96" s="23">
        <v>242</v>
      </c>
      <c r="M96" s="24">
        <f t="shared" ref="M96:M100" si="159">(G96*3.04%)</f>
        <v>668.8</v>
      </c>
      <c r="N96" s="21">
        <f t="shared" ref="N96:N100" si="160">(G96*7.09%)</f>
        <v>1559.8000000000002</v>
      </c>
      <c r="O96" s="20"/>
      <c r="P96" s="21">
        <f t="shared" ref="P96:P100" si="161">SUM(J96+K96+L96+M96+N96+O96)</f>
        <v>4664</v>
      </c>
      <c r="Q96" s="21">
        <f t="shared" ref="Q96:Q100" si="162">SUM(H96+I96+J96+M96+O96)</f>
        <v>1325.1999999999998</v>
      </c>
      <c r="R96" s="21">
        <f t="shared" ref="R96:R100" si="163">SUM(K96+L96+N96)</f>
        <v>3363.8</v>
      </c>
      <c r="S96" s="21">
        <f t="shared" ref="S96:S100" si="164">SUM(G96-Q96)</f>
        <v>20674.8</v>
      </c>
      <c r="T96" s="25">
        <v>111</v>
      </c>
    </row>
    <row r="97" spans="1:20" s="2" customFormat="1" x14ac:dyDescent="0.2">
      <c r="A97" s="15">
        <v>85</v>
      </c>
      <c r="B97" s="10" t="s">
        <v>381</v>
      </c>
      <c r="C97" s="17" t="s">
        <v>111</v>
      </c>
      <c r="D97" s="18" t="s">
        <v>23</v>
      </c>
      <c r="E97" s="38" t="s">
        <v>374</v>
      </c>
      <c r="F97" s="19" t="s">
        <v>240</v>
      </c>
      <c r="G97" s="20">
        <v>18500</v>
      </c>
      <c r="H97" s="20">
        <v>0</v>
      </c>
      <c r="I97" s="21">
        <v>25</v>
      </c>
      <c r="J97" s="26">
        <f t="shared" si="157"/>
        <v>530.95000000000005</v>
      </c>
      <c r="K97" s="21">
        <f t="shared" si="158"/>
        <v>1313.4999999999998</v>
      </c>
      <c r="L97" s="23">
        <v>203.5</v>
      </c>
      <c r="M97" s="24">
        <f t="shared" si="159"/>
        <v>562.4</v>
      </c>
      <c r="N97" s="21">
        <f t="shared" si="160"/>
        <v>1311.65</v>
      </c>
      <c r="O97" s="20"/>
      <c r="P97" s="21">
        <f t="shared" si="161"/>
        <v>3922</v>
      </c>
      <c r="Q97" s="21">
        <f t="shared" si="162"/>
        <v>1118.3499999999999</v>
      </c>
      <c r="R97" s="21">
        <f t="shared" si="163"/>
        <v>2828.6499999999996</v>
      </c>
      <c r="S97" s="21">
        <f t="shared" si="164"/>
        <v>17381.650000000001</v>
      </c>
      <c r="T97" s="25">
        <v>111</v>
      </c>
    </row>
    <row r="98" spans="1:20" s="2" customFormat="1" x14ac:dyDescent="0.2">
      <c r="A98" s="15">
        <v>86</v>
      </c>
      <c r="B98" s="10" t="s">
        <v>395</v>
      </c>
      <c r="C98" s="17" t="s">
        <v>111</v>
      </c>
      <c r="D98" s="18" t="s">
        <v>23</v>
      </c>
      <c r="E98" s="38" t="s">
        <v>374</v>
      </c>
      <c r="F98" s="19" t="s">
        <v>240</v>
      </c>
      <c r="G98" s="20">
        <v>16500</v>
      </c>
      <c r="H98" s="20">
        <v>0</v>
      </c>
      <c r="I98" s="21">
        <v>25</v>
      </c>
      <c r="J98" s="26">
        <f t="shared" si="157"/>
        <v>473.55</v>
      </c>
      <c r="K98" s="21">
        <f t="shared" si="158"/>
        <v>1171.5</v>
      </c>
      <c r="L98" s="23">
        <v>181.5</v>
      </c>
      <c r="M98" s="24">
        <f t="shared" si="159"/>
        <v>501.6</v>
      </c>
      <c r="N98" s="21">
        <f t="shared" si="160"/>
        <v>1169.8500000000001</v>
      </c>
      <c r="O98" s="20"/>
      <c r="P98" s="21"/>
      <c r="Q98" s="21"/>
      <c r="R98" s="21"/>
      <c r="S98" s="21"/>
      <c r="T98" s="25"/>
    </row>
    <row r="99" spans="1:20" s="2" customFormat="1" x14ac:dyDescent="0.2">
      <c r="A99" s="15">
        <v>87</v>
      </c>
      <c r="B99" s="10" t="s">
        <v>385</v>
      </c>
      <c r="C99" s="17" t="s">
        <v>111</v>
      </c>
      <c r="D99" s="18" t="s">
        <v>248</v>
      </c>
      <c r="E99" s="38" t="s">
        <v>374</v>
      </c>
      <c r="F99" s="19" t="s">
        <v>237</v>
      </c>
      <c r="G99" s="20">
        <v>34000</v>
      </c>
      <c r="H99" s="20">
        <v>0</v>
      </c>
      <c r="I99" s="21">
        <v>25</v>
      </c>
      <c r="J99" s="26">
        <f t="shared" si="157"/>
        <v>975.8</v>
      </c>
      <c r="K99" s="21">
        <f t="shared" si="158"/>
        <v>2414</v>
      </c>
      <c r="L99" s="23">
        <v>374</v>
      </c>
      <c r="M99" s="24">
        <f t="shared" si="159"/>
        <v>1033.5999999999999</v>
      </c>
      <c r="N99" s="21">
        <f t="shared" si="160"/>
        <v>2410.6000000000004</v>
      </c>
      <c r="O99" s="20"/>
      <c r="P99" s="21">
        <f t="shared" si="161"/>
        <v>7208</v>
      </c>
      <c r="Q99" s="21">
        <f t="shared" si="162"/>
        <v>2034.3999999999999</v>
      </c>
      <c r="R99" s="21">
        <f t="shared" si="163"/>
        <v>5198.6000000000004</v>
      </c>
      <c r="S99" s="21">
        <f t="shared" si="164"/>
        <v>31965.599999999999</v>
      </c>
      <c r="T99" s="25">
        <v>111</v>
      </c>
    </row>
    <row r="100" spans="1:20" s="2" customFormat="1" x14ac:dyDescent="0.2">
      <c r="A100" s="15">
        <v>88</v>
      </c>
      <c r="B100" s="10" t="s">
        <v>390</v>
      </c>
      <c r="C100" s="17" t="s">
        <v>111</v>
      </c>
      <c r="D100" s="18" t="s">
        <v>389</v>
      </c>
      <c r="E100" s="38" t="s">
        <v>374</v>
      </c>
      <c r="F100" s="19" t="s">
        <v>240</v>
      </c>
      <c r="G100" s="20">
        <v>18500</v>
      </c>
      <c r="H100" s="20">
        <v>0</v>
      </c>
      <c r="I100" s="21">
        <v>25</v>
      </c>
      <c r="J100" s="26">
        <f t="shared" si="157"/>
        <v>530.95000000000005</v>
      </c>
      <c r="K100" s="21">
        <f t="shared" si="158"/>
        <v>1313.4999999999998</v>
      </c>
      <c r="L100" s="23">
        <v>203.5</v>
      </c>
      <c r="M100" s="24">
        <f t="shared" si="159"/>
        <v>562.4</v>
      </c>
      <c r="N100" s="21">
        <f t="shared" si="160"/>
        <v>1311.65</v>
      </c>
      <c r="O100" s="20"/>
      <c r="P100" s="21">
        <f t="shared" si="161"/>
        <v>3922</v>
      </c>
      <c r="Q100" s="21">
        <f t="shared" si="162"/>
        <v>1118.3499999999999</v>
      </c>
      <c r="R100" s="21">
        <f t="shared" si="163"/>
        <v>2828.6499999999996</v>
      </c>
      <c r="S100" s="21">
        <f t="shared" si="164"/>
        <v>17381.650000000001</v>
      </c>
      <c r="T100" s="25">
        <v>111</v>
      </c>
    </row>
    <row r="101" spans="1:20" x14ac:dyDescent="0.2">
      <c r="A101" s="15">
        <v>89</v>
      </c>
      <c r="B101" s="16" t="s">
        <v>117</v>
      </c>
      <c r="C101" s="17" t="s">
        <v>118</v>
      </c>
      <c r="D101" s="18" t="s">
        <v>209</v>
      </c>
      <c r="E101" s="38" t="s">
        <v>374</v>
      </c>
      <c r="F101" s="19" t="s">
        <v>238</v>
      </c>
      <c r="G101" s="20">
        <v>45000</v>
      </c>
      <c r="H101" s="20">
        <v>1148.33</v>
      </c>
      <c r="I101" s="21">
        <v>25</v>
      </c>
      <c r="J101" s="26">
        <f t="shared" si="82"/>
        <v>1291.5</v>
      </c>
      <c r="K101" s="21">
        <f t="shared" si="83"/>
        <v>3194.9999999999995</v>
      </c>
      <c r="L101" s="23">
        <v>495</v>
      </c>
      <c r="M101" s="24">
        <f t="shared" si="84"/>
        <v>1368</v>
      </c>
      <c r="N101" s="21">
        <f t="shared" si="85"/>
        <v>3190.5</v>
      </c>
      <c r="O101" s="20"/>
      <c r="P101" s="21">
        <f t="shared" si="86"/>
        <v>9540</v>
      </c>
      <c r="Q101" s="21">
        <f t="shared" si="87"/>
        <v>3832.83</v>
      </c>
      <c r="R101" s="21">
        <f t="shared" si="88"/>
        <v>6880.5</v>
      </c>
      <c r="S101" s="21">
        <f t="shared" si="89"/>
        <v>41167.17</v>
      </c>
      <c r="T101" s="25">
        <v>111</v>
      </c>
    </row>
    <row r="102" spans="1:20" x14ac:dyDescent="0.2">
      <c r="A102" s="15">
        <v>90</v>
      </c>
      <c r="B102" s="10" t="s">
        <v>121</v>
      </c>
      <c r="C102" s="17" t="s">
        <v>118</v>
      </c>
      <c r="D102" s="18" t="s">
        <v>120</v>
      </c>
      <c r="E102" s="38" t="s">
        <v>374</v>
      </c>
      <c r="F102" s="19" t="s">
        <v>237</v>
      </c>
      <c r="G102" s="20">
        <v>23100</v>
      </c>
      <c r="H102" s="20">
        <v>0</v>
      </c>
      <c r="I102" s="21">
        <v>25</v>
      </c>
      <c r="J102" s="26">
        <f t="shared" si="82"/>
        <v>662.97</v>
      </c>
      <c r="K102" s="21">
        <f t="shared" si="83"/>
        <v>1640.1</v>
      </c>
      <c r="L102" s="23">
        <v>254.1</v>
      </c>
      <c r="M102" s="24">
        <f t="shared" si="84"/>
        <v>702.24</v>
      </c>
      <c r="N102" s="21">
        <f t="shared" si="85"/>
        <v>1637.7900000000002</v>
      </c>
      <c r="O102" s="20"/>
      <c r="P102" s="21">
        <f t="shared" si="86"/>
        <v>4897.2</v>
      </c>
      <c r="Q102" s="21">
        <f t="shared" si="87"/>
        <v>1390.21</v>
      </c>
      <c r="R102" s="21">
        <f t="shared" si="88"/>
        <v>3531.99</v>
      </c>
      <c r="S102" s="21">
        <f t="shared" si="89"/>
        <v>21709.79</v>
      </c>
      <c r="T102" s="25">
        <v>111</v>
      </c>
    </row>
    <row r="103" spans="1:20" x14ac:dyDescent="0.2">
      <c r="A103" s="15">
        <v>91</v>
      </c>
      <c r="B103" s="10" t="s">
        <v>223</v>
      </c>
      <c r="C103" s="17" t="s">
        <v>118</v>
      </c>
      <c r="D103" s="18" t="s">
        <v>120</v>
      </c>
      <c r="E103" s="38" t="s">
        <v>373</v>
      </c>
      <c r="F103" s="19" t="s">
        <v>237</v>
      </c>
      <c r="G103" s="20">
        <v>31500</v>
      </c>
      <c r="H103" s="20">
        <v>0</v>
      </c>
      <c r="I103" s="21">
        <v>25</v>
      </c>
      <c r="J103" s="26">
        <f>(G103*2.87%)</f>
        <v>904.05</v>
      </c>
      <c r="K103" s="21">
        <f>(G103*7.1%)</f>
        <v>2236.5</v>
      </c>
      <c r="L103" s="23">
        <v>346.5</v>
      </c>
      <c r="M103" s="24">
        <f>(G103*3.04%)</f>
        <v>957.6</v>
      </c>
      <c r="N103" s="21">
        <f>(G103*7.09%)</f>
        <v>2233.3500000000004</v>
      </c>
      <c r="O103" s="20"/>
      <c r="P103" s="21">
        <f>SUM(J103+K103+L103+M103+N103+O103)</f>
        <v>6678.0000000000009</v>
      </c>
      <c r="Q103" s="21">
        <f>SUM(H103+I103+J103+M103+O103)</f>
        <v>1886.65</v>
      </c>
      <c r="R103" s="21">
        <f>SUM(K103+L103+N103)</f>
        <v>4816.3500000000004</v>
      </c>
      <c r="S103" s="21">
        <f>SUM(G103-Q103)</f>
        <v>29613.35</v>
      </c>
      <c r="T103" s="25">
        <v>111</v>
      </c>
    </row>
    <row r="104" spans="1:20" s="2" customFormat="1" x14ac:dyDescent="0.2">
      <c r="A104" s="15">
        <v>92</v>
      </c>
      <c r="B104" s="10" t="s">
        <v>343</v>
      </c>
      <c r="C104" s="17" t="s">
        <v>118</v>
      </c>
      <c r="D104" s="18" t="s">
        <v>120</v>
      </c>
      <c r="E104" s="38" t="s">
        <v>374</v>
      </c>
      <c r="F104" s="19" t="s">
        <v>237</v>
      </c>
      <c r="G104" s="20">
        <v>29400</v>
      </c>
      <c r="H104" s="20">
        <v>0</v>
      </c>
      <c r="I104" s="21">
        <v>25</v>
      </c>
      <c r="J104" s="26">
        <f t="shared" ref="J104" si="165">(G104*2.87%)</f>
        <v>843.78</v>
      </c>
      <c r="K104" s="21">
        <f t="shared" ref="K104" si="166">(G104*7.1%)</f>
        <v>2087.3999999999996</v>
      </c>
      <c r="L104" s="23">
        <v>323.39999999999998</v>
      </c>
      <c r="M104" s="24">
        <f t="shared" ref="M104" si="167">(G104*3.04%)</f>
        <v>893.76</v>
      </c>
      <c r="N104" s="21">
        <f t="shared" ref="N104" si="168">(G104*7.09%)</f>
        <v>2084.46</v>
      </c>
      <c r="O104" s="20"/>
      <c r="P104" s="21">
        <f t="shared" ref="P104" si="169">SUM(J104+K104+L104+M104+N104+O104)</f>
        <v>6232.7999999999993</v>
      </c>
      <c r="Q104" s="21">
        <f t="shared" ref="Q104" si="170">SUM(H104+I104+J104+M104+O104)</f>
        <v>1762.54</v>
      </c>
      <c r="R104" s="21">
        <f t="shared" ref="R104" si="171">SUM(K104+L104+N104)</f>
        <v>4495.26</v>
      </c>
      <c r="S104" s="21">
        <f t="shared" ref="S104" si="172">SUM(G104-Q104)</f>
        <v>27637.46</v>
      </c>
      <c r="T104" s="25">
        <v>111</v>
      </c>
    </row>
    <row r="105" spans="1:20" x14ac:dyDescent="0.2">
      <c r="A105" s="15">
        <v>93</v>
      </c>
      <c r="B105" s="16" t="s">
        <v>122</v>
      </c>
      <c r="C105" s="17" t="s">
        <v>123</v>
      </c>
      <c r="D105" s="18" t="s">
        <v>124</v>
      </c>
      <c r="E105" s="38" t="s">
        <v>374</v>
      </c>
      <c r="F105" s="19" t="s">
        <v>238</v>
      </c>
      <c r="G105" s="20">
        <v>65000</v>
      </c>
      <c r="H105" s="20">
        <v>4157.55</v>
      </c>
      <c r="I105" s="21">
        <v>25</v>
      </c>
      <c r="J105" s="26">
        <f t="shared" si="82"/>
        <v>1865.5</v>
      </c>
      <c r="K105" s="21">
        <f t="shared" si="83"/>
        <v>4615</v>
      </c>
      <c r="L105" s="23">
        <v>593.21</v>
      </c>
      <c r="M105" s="24">
        <f t="shared" si="84"/>
        <v>1976</v>
      </c>
      <c r="N105" s="21">
        <f t="shared" si="85"/>
        <v>4608.5</v>
      </c>
      <c r="O105" s="20">
        <v>1350.12</v>
      </c>
      <c r="P105" s="21">
        <f t="shared" si="86"/>
        <v>15008.329999999998</v>
      </c>
      <c r="Q105" s="21">
        <f t="shared" si="87"/>
        <v>9374.17</v>
      </c>
      <c r="R105" s="21">
        <f t="shared" si="88"/>
        <v>9816.7099999999991</v>
      </c>
      <c r="S105" s="21">
        <f t="shared" si="89"/>
        <v>55625.83</v>
      </c>
      <c r="T105" s="25">
        <v>111</v>
      </c>
    </row>
    <row r="106" spans="1:20" x14ac:dyDescent="0.2">
      <c r="A106" s="15">
        <v>94</v>
      </c>
      <c r="B106" s="10" t="s">
        <v>125</v>
      </c>
      <c r="C106" s="17" t="s">
        <v>123</v>
      </c>
      <c r="D106" s="18" t="s">
        <v>262</v>
      </c>
      <c r="E106" s="38" t="s">
        <v>374</v>
      </c>
      <c r="F106" s="19" t="s">
        <v>237</v>
      </c>
      <c r="G106" s="20">
        <v>30975</v>
      </c>
      <c r="H106" s="20">
        <v>0</v>
      </c>
      <c r="I106" s="21">
        <v>25</v>
      </c>
      <c r="J106" s="26">
        <f t="shared" si="82"/>
        <v>888.98249999999996</v>
      </c>
      <c r="K106" s="21">
        <f t="shared" si="83"/>
        <v>2199.2249999999999</v>
      </c>
      <c r="L106" s="23">
        <v>340.73</v>
      </c>
      <c r="M106" s="24">
        <f t="shared" si="84"/>
        <v>941.64</v>
      </c>
      <c r="N106" s="21">
        <f t="shared" si="85"/>
        <v>2196.1275000000001</v>
      </c>
      <c r="O106" s="20"/>
      <c r="P106" s="21">
        <f t="shared" si="86"/>
        <v>6566.7049999999999</v>
      </c>
      <c r="Q106" s="21">
        <f t="shared" si="87"/>
        <v>1855.6224999999999</v>
      </c>
      <c r="R106" s="21">
        <f t="shared" si="88"/>
        <v>4736.0825000000004</v>
      </c>
      <c r="S106" s="21">
        <f t="shared" si="89"/>
        <v>29119.377499999999</v>
      </c>
      <c r="T106" s="25">
        <v>111</v>
      </c>
    </row>
    <row r="107" spans="1:20" s="2" customFormat="1" x14ac:dyDescent="0.2">
      <c r="A107" s="15">
        <v>95</v>
      </c>
      <c r="B107" s="16" t="s">
        <v>74</v>
      </c>
      <c r="C107" s="17" t="s">
        <v>123</v>
      </c>
      <c r="D107" s="29" t="s">
        <v>31</v>
      </c>
      <c r="E107" s="38" t="s">
        <v>373</v>
      </c>
      <c r="F107" s="19" t="s">
        <v>237</v>
      </c>
      <c r="G107" s="20">
        <v>27300</v>
      </c>
      <c r="H107" s="20">
        <v>0</v>
      </c>
      <c r="I107" s="21">
        <v>25</v>
      </c>
      <c r="J107" s="26">
        <f t="shared" si="82"/>
        <v>783.51</v>
      </c>
      <c r="K107" s="21">
        <f t="shared" si="83"/>
        <v>1938.2999999999997</v>
      </c>
      <c r="L107" s="23">
        <v>300.3</v>
      </c>
      <c r="M107" s="24">
        <f t="shared" si="84"/>
        <v>829.92</v>
      </c>
      <c r="N107" s="21">
        <f t="shared" si="85"/>
        <v>1935.5700000000002</v>
      </c>
      <c r="O107" s="20"/>
      <c r="P107" s="21">
        <f t="shared" si="86"/>
        <v>5787.6</v>
      </c>
      <c r="Q107" s="21">
        <f t="shared" si="87"/>
        <v>1638.4299999999998</v>
      </c>
      <c r="R107" s="21">
        <f t="shared" si="88"/>
        <v>4174.17</v>
      </c>
      <c r="S107" s="21">
        <f t="shared" si="89"/>
        <v>25661.57</v>
      </c>
      <c r="T107" s="25">
        <v>111</v>
      </c>
    </row>
    <row r="108" spans="1:20" s="2" customFormat="1" x14ac:dyDescent="0.2">
      <c r="A108" s="15">
        <v>96</v>
      </c>
      <c r="B108" s="10" t="s">
        <v>129</v>
      </c>
      <c r="C108" s="17" t="s">
        <v>127</v>
      </c>
      <c r="D108" s="18" t="s">
        <v>248</v>
      </c>
      <c r="E108" s="38" t="s">
        <v>374</v>
      </c>
      <c r="F108" s="19" t="s">
        <v>237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97</v>
      </c>
      <c r="B109" s="10" t="s">
        <v>306</v>
      </c>
      <c r="C109" s="17" t="s">
        <v>127</v>
      </c>
      <c r="D109" s="18" t="s">
        <v>307</v>
      </c>
      <c r="E109" s="38" t="s">
        <v>374</v>
      </c>
      <c r="F109" s="19" t="s">
        <v>240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98</v>
      </c>
      <c r="B110" s="10" t="s">
        <v>323</v>
      </c>
      <c r="C110" s="17" t="s">
        <v>127</v>
      </c>
      <c r="D110" s="18" t="s">
        <v>307</v>
      </c>
      <c r="E110" s="38" t="s">
        <v>374</v>
      </c>
      <c r="F110" s="19" t="s">
        <v>240</v>
      </c>
      <c r="G110" s="20">
        <v>31500</v>
      </c>
      <c r="H110" s="20">
        <v>0</v>
      </c>
      <c r="I110" s="21">
        <v>25</v>
      </c>
      <c r="J110" s="26">
        <f t="shared" ref="J110" si="173">(G110*2.87%)</f>
        <v>904.05</v>
      </c>
      <c r="K110" s="21">
        <f t="shared" ref="K110" si="174">(G110*7.1%)</f>
        <v>2236.5</v>
      </c>
      <c r="L110" s="23">
        <v>346.5</v>
      </c>
      <c r="M110" s="24">
        <f t="shared" ref="M110" si="175">(G110*3.04%)</f>
        <v>957.6</v>
      </c>
      <c r="N110" s="21">
        <f t="shared" ref="N110" si="176">(G110*7.09%)</f>
        <v>2233.3500000000004</v>
      </c>
      <c r="O110" s="20"/>
      <c r="P110" s="21">
        <f t="shared" ref="P110" si="177">SUM(J110+K110+L110+M110+N110+O110)</f>
        <v>6678.0000000000009</v>
      </c>
      <c r="Q110" s="21">
        <f t="shared" ref="Q110" si="178">SUM(H110+I110+J110+M110+O110)</f>
        <v>1886.65</v>
      </c>
      <c r="R110" s="21">
        <f t="shared" ref="R110" si="179">SUM(K110+L110+N110)</f>
        <v>4816.3500000000004</v>
      </c>
      <c r="S110" s="21">
        <f t="shared" ref="S110" si="180">SUM(G110-Q110)</f>
        <v>29613.35</v>
      </c>
      <c r="T110" s="25">
        <v>111</v>
      </c>
    </row>
    <row r="111" spans="1:20" s="2" customFormat="1" x14ac:dyDescent="0.2">
      <c r="A111" s="15">
        <v>99</v>
      </c>
      <c r="B111" s="10" t="s">
        <v>344</v>
      </c>
      <c r="C111" s="17" t="s">
        <v>127</v>
      </c>
      <c r="D111" s="18" t="s">
        <v>307</v>
      </c>
      <c r="E111" s="38" t="s">
        <v>374</v>
      </c>
      <c r="F111" s="19" t="s">
        <v>240</v>
      </c>
      <c r="G111" s="20">
        <v>31500</v>
      </c>
      <c r="H111" s="20">
        <v>0</v>
      </c>
      <c r="I111" s="21">
        <v>25</v>
      </c>
      <c r="J111" s="26">
        <f t="shared" ref="J111" si="181">(G111*2.87%)</f>
        <v>904.05</v>
      </c>
      <c r="K111" s="21">
        <f t="shared" ref="K111" si="182">(G111*7.1%)</f>
        <v>2236.5</v>
      </c>
      <c r="L111" s="23">
        <v>346.5</v>
      </c>
      <c r="M111" s="24">
        <f t="shared" ref="M111" si="183">(G111*3.04%)</f>
        <v>957.6</v>
      </c>
      <c r="N111" s="21">
        <f t="shared" ref="N111" si="184">(G111*7.09%)</f>
        <v>2233.3500000000004</v>
      </c>
      <c r="O111" s="20"/>
      <c r="P111" s="21">
        <f t="shared" ref="P111" si="185">SUM(J111+K111+L111+M111+N111+O111)</f>
        <v>6678.0000000000009</v>
      </c>
      <c r="Q111" s="21">
        <f t="shared" ref="Q111" si="186">SUM(H111+I111+J111+M111+O111)</f>
        <v>1886.65</v>
      </c>
      <c r="R111" s="21">
        <f t="shared" ref="R111" si="187">SUM(K111+L111+N111)</f>
        <v>4816.3500000000004</v>
      </c>
      <c r="S111" s="21">
        <f t="shared" ref="S111" si="188">SUM(G111-Q111)</f>
        <v>29613.35</v>
      </c>
      <c r="T111" s="25">
        <v>111</v>
      </c>
    </row>
    <row r="112" spans="1:20" s="2" customFormat="1" x14ac:dyDescent="0.2">
      <c r="A112" s="15">
        <v>100</v>
      </c>
      <c r="B112" s="10" t="s">
        <v>332</v>
      </c>
      <c r="C112" s="17" t="s">
        <v>127</v>
      </c>
      <c r="D112" s="18" t="s">
        <v>307</v>
      </c>
      <c r="E112" s="38" t="s">
        <v>373</v>
      </c>
      <c r="F112" s="19" t="s">
        <v>239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x14ac:dyDescent="0.2">
      <c r="A113" s="15">
        <v>101</v>
      </c>
      <c r="B113" s="10" t="s">
        <v>128</v>
      </c>
      <c r="C113" s="17" t="s">
        <v>127</v>
      </c>
      <c r="D113" s="18" t="s">
        <v>247</v>
      </c>
      <c r="E113" s="38" t="s">
        <v>374</v>
      </c>
      <c r="F113" s="19" t="s">
        <v>240</v>
      </c>
      <c r="G113" s="20">
        <v>22000</v>
      </c>
      <c r="H113" s="20">
        <v>0</v>
      </c>
      <c r="I113" s="21">
        <v>25</v>
      </c>
      <c r="J113" s="26">
        <f t="shared" si="82"/>
        <v>631.4</v>
      </c>
      <c r="K113" s="21">
        <f t="shared" si="83"/>
        <v>1561.9999999999998</v>
      </c>
      <c r="L113" s="23">
        <v>242</v>
      </c>
      <c r="M113" s="24">
        <f t="shared" si="84"/>
        <v>668.8</v>
      </c>
      <c r="N113" s="21">
        <f t="shared" si="85"/>
        <v>1559.8000000000002</v>
      </c>
      <c r="O113" s="20"/>
      <c r="P113" s="21">
        <f t="shared" si="86"/>
        <v>4664</v>
      </c>
      <c r="Q113" s="21">
        <f t="shared" si="87"/>
        <v>1325.1999999999998</v>
      </c>
      <c r="R113" s="21">
        <f t="shared" si="88"/>
        <v>3363.8</v>
      </c>
      <c r="S113" s="21">
        <f t="shared" si="89"/>
        <v>20674.8</v>
      </c>
      <c r="T113" s="25">
        <v>111</v>
      </c>
    </row>
    <row r="114" spans="1:20" x14ac:dyDescent="0.2">
      <c r="A114" s="15">
        <v>102</v>
      </c>
      <c r="B114" s="10" t="s">
        <v>214</v>
      </c>
      <c r="C114" s="17" t="s">
        <v>127</v>
      </c>
      <c r="D114" s="18" t="s">
        <v>247</v>
      </c>
      <c r="E114" s="38" t="s">
        <v>374</v>
      </c>
      <c r="F114" s="19" t="s">
        <v>240</v>
      </c>
      <c r="G114" s="20">
        <v>22000</v>
      </c>
      <c r="H114" s="20">
        <v>0</v>
      </c>
      <c r="I114" s="21">
        <v>25</v>
      </c>
      <c r="J114" s="26">
        <f t="shared" si="82"/>
        <v>631.4</v>
      </c>
      <c r="K114" s="21">
        <f t="shared" si="83"/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103</v>
      </c>
      <c r="B115" s="10" t="s">
        <v>382</v>
      </c>
      <c r="C115" s="17" t="s">
        <v>127</v>
      </c>
      <c r="D115" s="18" t="s">
        <v>247</v>
      </c>
      <c r="E115" s="38" t="s">
        <v>374</v>
      </c>
      <c r="F115" s="19" t="s">
        <v>240</v>
      </c>
      <c r="G115" s="20">
        <v>22000</v>
      </c>
      <c r="H115" s="20">
        <v>0</v>
      </c>
      <c r="I115" s="21">
        <v>25</v>
      </c>
      <c r="J115" s="26">
        <f t="shared" ref="J115" si="189">(G115*2.87%)</f>
        <v>631.4</v>
      </c>
      <c r="K115" s="21">
        <f t="shared" ref="K115" si="190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104</v>
      </c>
      <c r="B116" s="10" t="s">
        <v>391</v>
      </c>
      <c r="C116" s="17" t="s">
        <v>127</v>
      </c>
      <c r="D116" s="18" t="s">
        <v>384</v>
      </c>
      <c r="E116" s="38" t="s">
        <v>374</v>
      </c>
      <c r="F116" s="19" t="s">
        <v>240</v>
      </c>
      <c r="G116" s="20">
        <v>22000</v>
      </c>
      <c r="H116" s="20">
        <v>0</v>
      </c>
      <c r="I116" s="21">
        <v>25</v>
      </c>
      <c r="J116" s="26">
        <f t="shared" ref="J116:J117" si="191">(G116*2.87%)</f>
        <v>631.4</v>
      </c>
      <c r="K116" s="21">
        <f t="shared" ref="K116:K117" si="192">(G116*7.1%)</f>
        <v>1561.9999999999998</v>
      </c>
      <c r="L116" s="23">
        <v>242</v>
      </c>
      <c r="M116" s="24">
        <f>(G116*3.04%)</f>
        <v>668.8</v>
      </c>
      <c r="N116" s="21">
        <f>(G116*7.09%)</f>
        <v>1559.8000000000002</v>
      </c>
      <c r="O116" s="20"/>
      <c r="P116" s="21">
        <f>SUM(J116+K116+L116+M116+N116+O116)</f>
        <v>4664</v>
      </c>
      <c r="Q116" s="21">
        <f>SUM(H116+I116+J116+M116+O116)</f>
        <v>1325.1999999999998</v>
      </c>
      <c r="R116" s="21">
        <f>SUM(K116+L116+N116)</f>
        <v>3363.8</v>
      </c>
      <c r="S116" s="21">
        <f>SUM(G116-Q116)</f>
        <v>20674.8</v>
      </c>
      <c r="T116" s="25">
        <v>111</v>
      </c>
    </row>
    <row r="117" spans="1:20" s="2" customFormat="1" x14ac:dyDescent="0.2">
      <c r="A117" s="15">
        <v>105</v>
      </c>
      <c r="B117" s="10" t="s">
        <v>393</v>
      </c>
      <c r="C117" s="17" t="s">
        <v>127</v>
      </c>
      <c r="D117" s="18" t="s">
        <v>384</v>
      </c>
      <c r="E117" s="38" t="s">
        <v>374</v>
      </c>
      <c r="F117" s="19" t="s">
        <v>240</v>
      </c>
      <c r="G117" s="20">
        <v>19635</v>
      </c>
      <c r="H117" s="20">
        <v>0</v>
      </c>
      <c r="I117" s="21">
        <v>25</v>
      </c>
      <c r="J117" s="26">
        <f t="shared" si="191"/>
        <v>563.52449999999999</v>
      </c>
      <c r="K117" s="21">
        <f t="shared" si="192"/>
        <v>1394.0849999999998</v>
      </c>
      <c r="L117" s="23">
        <v>215.99</v>
      </c>
      <c r="M117" s="24">
        <f>(G117*3.04%)</f>
        <v>596.904</v>
      </c>
      <c r="N117" s="21">
        <f>(G117*7.09%)</f>
        <v>1392.1215000000002</v>
      </c>
      <c r="O117" s="20"/>
      <c r="P117" s="21">
        <f>SUM(J117+K117+L117+M117+N117+O117)</f>
        <v>4162.625</v>
      </c>
      <c r="Q117" s="21">
        <f>SUM(H117+I117+J117+M117+O117)</f>
        <v>1185.4285</v>
      </c>
      <c r="R117" s="21">
        <f>SUM(K117+L117+N117)</f>
        <v>3002.1965</v>
      </c>
      <c r="S117" s="21">
        <f>SUM(G117-Q117)</f>
        <v>18449.571499999998</v>
      </c>
      <c r="T117" s="25"/>
    </row>
    <row r="118" spans="1:20" x14ac:dyDescent="0.2">
      <c r="A118" s="15">
        <v>106</v>
      </c>
      <c r="B118" s="10" t="s">
        <v>130</v>
      </c>
      <c r="C118" s="17" t="s">
        <v>131</v>
      </c>
      <c r="D118" s="18" t="s">
        <v>132</v>
      </c>
      <c r="E118" s="38" t="s">
        <v>374</v>
      </c>
      <c r="F118" s="19" t="s">
        <v>240</v>
      </c>
      <c r="G118" s="20">
        <v>20900</v>
      </c>
      <c r="H118" s="20">
        <v>0</v>
      </c>
      <c r="I118" s="21">
        <v>25</v>
      </c>
      <c r="J118" s="26">
        <f t="shared" si="82"/>
        <v>599.83000000000004</v>
      </c>
      <c r="K118" s="21">
        <f t="shared" si="83"/>
        <v>1483.8999999999999</v>
      </c>
      <c r="L118" s="23">
        <v>229.9</v>
      </c>
      <c r="M118" s="24">
        <f t="shared" si="84"/>
        <v>635.36</v>
      </c>
      <c r="N118" s="21">
        <f t="shared" si="85"/>
        <v>1481.8100000000002</v>
      </c>
      <c r="O118" s="20">
        <v>1350.12</v>
      </c>
      <c r="P118" s="21">
        <f t="shared" si="86"/>
        <v>5780.92</v>
      </c>
      <c r="Q118" s="21">
        <f t="shared" si="87"/>
        <v>2610.31</v>
      </c>
      <c r="R118" s="21">
        <f t="shared" si="88"/>
        <v>3195.61</v>
      </c>
      <c r="S118" s="21">
        <f t="shared" si="89"/>
        <v>18289.689999999999</v>
      </c>
      <c r="T118" s="25">
        <v>111</v>
      </c>
    </row>
    <row r="119" spans="1:20" x14ac:dyDescent="0.2">
      <c r="A119" s="15">
        <v>107</v>
      </c>
      <c r="B119" s="10" t="s">
        <v>133</v>
      </c>
      <c r="C119" s="17" t="s">
        <v>131</v>
      </c>
      <c r="D119" s="18" t="s">
        <v>132</v>
      </c>
      <c r="E119" s="38" t="s">
        <v>374</v>
      </c>
      <c r="F119" s="19" t="s">
        <v>240</v>
      </c>
      <c r="G119" s="20">
        <v>16500</v>
      </c>
      <c r="H119" s="20">
        <v>0</v>
      </c>
      <c r="I119" s="21">
        <v>25</v>
      </c>
      <c r="J119" s="26">
        <f t="shared" si="82"/>
        <v>473.55</v>
      </c>
      <c r="K119" s="21">
        <f t="shared" si="83"/>
        <v>1171.5</v>
      </c>
      <c r="L119" s="23">
        <v>181.5</v>
      </c>
      <c r="M119" s="24">
        <f t="shared" si="84"/>
        <v>501.6</v>
      </c>
      <c r="N119" s="21">
        <f t="shared" si="85"/>
        <v>1169.8500000000001</v>
      </c>
      <c r="O119" s="20"/>
      <c r="P119" s="21">
        <f t="shared" si="86"/>
        <v>3498</v>
      </c>
      <c r="Q119" s="21">
        <f t="shared" si="87"/>
        <v>1000.1500000000001</v>
      </c>
      <c r="R119" s="21">
        <f t="shared" si="88"/>
        <v>2522.8500000000004</v>
      </c>
      <c r="S119" s="21">
        <f t="shared" si="89"/>
        <v>15499.85</v>
      </c>
      <c r="T119" s="25">
        <v>111</v>
      </c>
    </row>
    <row r="120" spans="1:20" x14ac:dyDescent="0.2">
      <c r="A120" s="15">
        <v>108</v>
      </c>
      <c r="B120" s="10" t="s">
        <v>134</v>
      </c>
      <c r="C120" s="17" t="s">
        <v>131</v>
      </c>
      <c r="D120" s="18" t="s">
        <v>132</v>
      </c>
      <c r="E120" s="38" t="s">
        <v>374</v>
      </c>
      <c r="F120" s="19" t="s">
        <v>240</v>
      </c>
      <c r="G120" s="20">
        <v>22000</v>
      </c>
      <c r="H120" s="20">
        <v>0</v>
      </c>
      <c r="I120" s="21">
        <v>25</v>
      </c>
      <c r="J120" s="26">
        <f t="shared" ref="J120" si="193">(G120*2.87%)</f>
        <v>631.4</v>
      </c>
      <c r="K120" s="21">
        <f t="shared" ref="K120" si="194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si="86"/>
        <v>4664</v>
      </c>
      <c r="Q120" s="21">
        <f t="shared" si="87"/>
        <v>1325.1999999999998</v>
      </c>
      <c r="R120" s="21">
        <f t="shared" si="88"/>
        <v>3363.8</v>
      </c>
      <c r="S120" s="21">
        <f t="shared" si="89"/>
        <v>20674.8</v>
      </c>
      <c r="T120" s="25">
        <v>111</v>
      </c>
    </row>
    <row r="121" spans="1:20" s="2" customFormat="1" x14ac:dyDescent="0.2">
      <c r="A121" s="15">
        <v>109</v>
      </c>
      <c r="B121" s="10" t="s">
        <v>99</v>
      </c>
      <c r="C121" s="17" t="s">
        <v>131</v>
      </c>
      <c r="D121" s="18" t="s">
        <v>132</v>
      </c>
      <c r="E121" s="38" t="s">
        <v>374</v>
      </c>
      <c r="F121" s="19" t="s">
        <v>240</v>
      </c>
      <c r="G121" s="20">
        <v>22000</v>
      </c>
      <c r="H121" s="20">
        <v>0</v>
      </c>
      <c r="I121" s="21">
        <v>25</v>
      </c>
      <c r="J121" s="26">
        <f t="shared" ref="J121" si="195">(G121*2.87%)</f>
        <v>631.4</v>
      </c>
      <c r="K121" s="21">
        <f t="shared" ref="K121" si="196">(G121*7.1%)</f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 t="shared" ref="P121:P122" si="197">SUM(J121+K121+L121+M121+N121+O121)</f>
        <v>4664</v>
      </c>
      <c r="Q121" s="21">
        <f t="shared" ref="Q121:Q122" si="198">SUM(H121+I121+J121+M121+O121)</f>
        <v>1325.1999999999998</v>
      </c>
      <c r="R121" s="21">
        <f t="shared" ref="R121:R122" si="199">SUM(K121+L121+N121)</f>
        <v>3363.8</v>
      </c>
      <c r="S121" s="21">
        <f t="shared" ref="S121:S122" si="200">SUM(G121-Q121)</f>
        <v>20674.8</v>
      </c>
      <c r="T121" s="25">
        <v>111</v>
      </c>
    </row>
    <row r="122" spans="1:20" s="2" customFormat="1" x14ac:dyDescent="0.2">
      <c r="A122" s="15">
        <v>110</v>
      </c>
      <c r="B122" s="10" t="s">
        <v>345</v>
      </c>
      <c r="C122" s="17" t="s">
        <v>131</v>
      </c>
      <c r="D122" s="18" t="s">
        <v>132</v>
      </c>
      <c r="E122" s="38" t="s">
        <v>374</v>
      </c>
      <c r="F122" s="19" t="s">
        <v>240</v>
      </c>
      <c r="G122" s="20">
        <v>16500</v>
      </c>
      <c r="H122" s="20">
        <v>0</v>
      </c>
      <c r="I122" s="21">
        <v>25</v>
      </c>
      <c r="J122" s="26">
        <f t="shared" ref="J122" si="201">(G122*2.87%)</f>
        <v>473.55</v>
      </c>
      <c r="K122" s="21">
        <f t="shared" ref="K122" si="202">(G122*7.1%)</f>
        <v>1171.5</v>
      </c>
      <c r="L122" s="23">
        <v>181.5</v>
      </c>
      <c r="M122" s="24">
        <f t="shared" ref="M122" si="203">(G122*3.04%)</f>
        <v>501.6</v>
      </c>
      <c r="N122" s="21">
        <f t="shared" ref="N122" si="204">(G122*7.09%)</f>
        <v>1169.8500000000001</v>
      </c>
      <c r="O122" s="20"/>
      <c r="P122" s="21">
        <f t="shared" si="197"/>
        <v>3498</v>
      </c>
      <c r="Q122" s="21">
        <f t="shared" si="198"/>
        <v>1000.1500000000001</v>
      </c>
      <c r="R122" s="21">
        <f t="shared" si="199"/>
        <v>2522.8500000000004</v>
      </c>
      <c r="S122" s="21">
        <f t="shared" si="200"/>
        <v>15499.85</v>
      </c>
      <c r="T122" s="25">
        <v>111</v>
      </c>
    </row>
    <row r="123" spans="1:20" x14ac:dyDescent="0.2">
      <c r="A123" s="15">
        <v>111</v>
      </c>
      <c r="B123" s="10" t="s">
        <v>135</v>
      </c>
      <c r="C123" s="17" t="s">
        <v>136</v>
      </c>
      <c r="D123" s="18" t="s">
        <v>137</v>
      </c>
      <c r="E123" s="38" t="s">
        <v>373</v>
      </c>
      <c r="F123" s="19" t="s">
        <v>240</v>
      </c>
      <c r="G123" s="20">
        <v>31500</v>
      </c>
      <c r="H123" s="20">
        <v>0</v>
      </c>
      <c r="I123" s="21">
        <v>25</v>
      </c>
      <c r="J123" s="26">
        <f t="shared" si="82"/>
        <v>904.05</v>
      </c>
      <c r="K123" s="21">
        <f t="shared" si="83"/>
        <v>2236.5</v>
      </c>
      <c r="L123" s="23">
        <v>346.5</v>
      </c>
      <c r="M123" s="24">
        <f t="shared" si="84"/>
        <v>957.6</v>
      </c>
      <c r="N123" s="21">
        <f t="shared" si="85"/>
        <v>2233.3500000000004</v>
      </c>
      <c r="O123" s="20"/>
      <c r="P123" s="21">
        <f t="shared" si="86"/>
        <v>6678.0000000000009</v>
      </c>
      <c r="Q123" s="21">
        <f t="shared" si="87"/>
        <v>1886.65</v>
      </c>
      <c r="R123" s="21">
        <f t="shared" si="88"/>
        <v>4816.3500000000004</v>
      </c>
      <c r="S123" s="21">
        <f t="shared" si="89"/>
        <v>29613.35</v>
      </c>
      <c r="T123" s="25">
        <v>111</v>
      </c>
    </row>
    <row r="124" spans="1:20" x14ac:dyDescent="0.2">
      <c r="A124" s="15">
        <v>112</v>
      </c>
      <c r="B124" s="10" t="s">
        <v>139</v>
      </c>
      <c r="C124" s="17" t="s">
        <v>136</v>
      </c>
      <c r="D124" s="18" t="s">
        <v>138</v>
      </c>
      <c r="E124" s="38" t="s">
        <v>373</v>
      </c>
      <c r="F124" s="19" t="s">
        <v>240</v>
      </c>
      <c r="G124" s="20">
        <v>22000</v>
      </c>
      <c r="H124" s="20">
        <v>0</v>
      </c>
      <c r="I124" s="21">
        <v>25</v>
      </c>
      <c r="J124" s="26">
        <f t="shared" si="82"/>
        <v>631.4</v>
      </c>
      <c r="K124" s="21">
        <f t="shared" si="83"/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si="86"/>
        <v>4664</v>
      </c>
      <c r="Q124" s="21">
        <f t="shared" si="87"/>
        <v>1325.1999999999998</v>
      </c>
      <c r="R124" s="21">
        <f t="shared" si="88"/>
        <v>3363.8</v>
      </c>
      <c r="S124" s="21">
        <f t="shared" si="89"/>
        <v>20674.8</v>
      </c>
      <c r="T124" s="25">
        <v>111</v>
      </c>
    </row>
    <row r="125" spans="1:20" s="2" customFormat="1" x14ac:dyDescent="0.2">
      <c r="A125" s="15">
        <v>113</v>
      </c>
      <c r="B125" s="10" t="s">
        <v>341</v>
      </c>
      <c r="C125" s="17" t="s">
        <v>136</v>
      </c>
      <c r="D125" s="18" t="s">
        <v>154</v>
      </c>
      <c r="E125" s="38" t="s">
        <v>373</v>
      </c>
      <c r="F125" s="19" t="s">
        <v>240</v>
      </c>
      <c r="G125" s="20">
        <v>20000</v>
      </c>
      <c r="H125" s="20">
        <v>0</v>
      </c>
      <c r="I125" s="21">
        <v>25</v>
      </c>
      <c r="J125" s="26">
        <f>(G125*2.87%)</f>
        <v>574</v>
      </c>
      <c r="K125" s="21">
        <f>(G125*7.1%)</f>
        <v>1419.9999999999998</v>
      </c>
      <c r="L125" s="23">
        <v>220</v>
      </c>
      <c r="M125" s="24">
        <f>(G125*3.04%)</f>
        <v>608</v>
      </c>
      <c r="N125" s="21">
        <f>(G125*7.09%)</f>
        <v>1418</v>
      </c>
      <c r="O125" s="20"/>
      <c r="P125" s="21">
        <f>SUM(J125+K125+L125+M125+N125+O125)</f>
        <v>4240</v>
      </c>
      <c r="Q125" s="21">
        <f>SUM(H125+I125+J125+M125+O125)</f>
        <v>1207</v>
      </c>
      <c r="R125" s="21">
        <f>SUM(K125+L125+N125)</f>
        <v>3058</v>
      </c>
      <c r="S125" s="21">
        <f>SUM(G125-Q125)</f>
        <v>18793</v>
      </c>
      <c r="T125" s="25">
        <v>111</v>
      </c>
    </row>
    <row r="126" spans="1:20" x14ac:dyDescent="0.2">
      <c r="A126" s="15">
        <v>114</v>
      </c>
      <c r="B126" s="10" t="s">
        <v>140</v>
      </c>
      <c r="C126" s="17" t="s">
        <v>136</v>
      </c>
      <c r="D126" s="18" t="s">
        <v>138</v>
      </c>
      <c r="E126" s="38" t="s">
        <v>374</v>
      </c>
      <c r="F126" s="19" t="s">
        <v>240</v>
      </c>
      <c r="G126" s="20">
        <v>20900</v>
      </c>
      <c r="H126" s="20">
        <v>0</v>
      </c>
      <c r="I126" s="21">
        <v>25</v>
      </c>
      <c r="J126" s="26">
        <f t="shared" si="82"/>
        <v>599.83000000000004</v>
      </c>
      <c r="K126" s="21">
        <f t="shared" si="83"/>
        <v>1483.8999999999999</v>
      </c>
      <c r="L126" s="23">
        <v>229.9</v>
      </c>
      <c r="M126" s="24">
        <f t="shared" si="84"/>
        <v>635.36</v>
      </c>
      <c r="N126" s="21">
        <f t="shared" si="85"/>
        <v>1481.8100000000002</v>
      </c>
      <c r="O126" s="20"/>
      <c r="P126" s="21">
        <f t="shared" si="86"/>
        <v>4430.8</v>
      </c>
      <c r="Q126" s="21">
        <f t="shared" si="87"/>
        <v>1260.19</v>
      </c>
      <c r="R126" s="21">
        <f t="shared" si="88"/>
        <v>3195.61</v>
      </c>
      <c r="S126" s="21">
        <f t="shared" si="89"/>
        <v>19639.810000000001</v>
      </c>
      <c r="T126" s="25">
        <v>111</v>
      </c>
    </row>
    <row r="127" spans="1:20" x14ac:dyDescent="0.2">
      <c r="A127" s="15">
        <v>115</v>
      </c>
      <c r="B127" s="10" t="s">
        <v>141</v>
      </c>
      <c r="C127" s="17" t="s">
        <v>136</v>
      </c>
      <c r="D127" s="18" t="s">
        <v>138</v>
      </c>
      <c r="E127" s="38" t="s">
        <v>373</v>
      </c>
      <c r="F127" s="19" t="s">
        <v>240</v>
      </c>
      <c r="G127" s="20">
        <v>16500</v>
      </c>
      <c r="H127" s="20">
        <v>0</v>
      </c>
      <c r="I127" s="21">
        <v>25</v>
      </c>
      <c r="J127" s="26">
        <f t="shared" si="82"/>
        <v>473.55</v>
      </c>
      <c r="K127" s="21">
        <f t="shared" si="83"/>
        <v>1171.5</v>
      </c>
      <c r="L127" s="23">
        <v>181.5</v>
      </c>
      <c r="M127" s="24">
        <f t="shared" si="84"/>
        <v>501.6</v>
      </c>
      <c r="N127" s="21">
        <f t="shared" si="85"/>
        <v>1169.8500000000001</v>
      </c>
      <c r="O127" s="20"/>
      <c r="P127" s="21">
        <f t="shared" si="86"/>
        <v>3498</v>
      </c>
      <c r="Q127" s="21">
        <f t="shared" si="87"/>
        <v>1000.1500000000001</v>
      </c>
      <c r="R127" s="21">
        <f t="shared" si="88"/>
        <v>2522.8500000000004</v>
      </c>
      <c r="S127" s="21">
        <f t="shared" si="89"/>
        <v>15499.85</v>
      </c>
      <c r="T127" s="25">
        <v>111</v>
      </c>
    </row>
    <row r="128" spans="1:20" s="2" customFormat="1" x14ac:dyDescent="0.2">
      <c r="A128" s="15">
        <v>116</v>
      </c>
      <c r="B128" s="10" t="s">
        <v>359</v>
      </c>
      <c r="C128" s="17" t="s">
        <v>136</v>
      </c>
      <c r="D128" s="18" t="s">
        <v>154</v>
      </c>
      <c r="E128" s="38" t="s">
        <v>374</v>
      </c>
      <c r="F128" s="19" t="s">
        <v>240</v>
      </c>
      <c r="G128" s="20">
        <v>22000</v>
      </c>
      <c r="H128" s="20">
        <v>0</v>
      </c>
      <c r="I128" s="21">
        <v>25</v>
      </c>
      <c r="J128" s="26">
        <f t="shared" ref="J128:J129" si="205">(G128*2.87%)</f>
        <v>631.4</v>
      </c>
      <c r="K128" s="21">
        <f t="shared" ref="K128:K129" si="206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07">SUM(J128+K128+L128+M128+N128+O128)</f>
        <v>4664</v>
      </c>
      <c r="Q128" s="21">
        <f t="shared" ref="Q128:Q129" si="208">SUM(H128+I128+J128+M128+O128)</f>
        <v>1325.1999999999998</v>
      </c>
      <c r="R128" s="21">
        <f t="shared" ref="R128:R129" si="209">SUM(K128+L128+N128)</f>
        <v>3363.8</v>
      </c>
      <c r="S128" s="21">
        <f t="shared" ref="S128:S129" si="210">SUM(G128-Q128)</f>
        <v>20674.8</v>
      </c>
      <c r="T128" s="25">
        <v>111</v>
      </c>
    </row>
    <row r="129" spans="1:20" s="2" customFormat="1" x14ac:dyDescent="0.2">
      <c r="A129" s="15">
        <v>117</v>
      </c>
      <c r="B129" s="10" t="s">
        <v>392</v>
      </c>
      <c r="C129" s="17" t="s">
        <v>136</v>
      </c>
      <c r="D129" s="18" t="s">
        <v>154</v>
      </c>
      <c r="E129" s="38" t="s">
        <v>373</v>
      </c>
      <c r="F129" s="19" t="s">
        <v>240</v>
      </c>
      <c r="G129" s="20">
        <v>19635</v>
      </c>
      <c r="H129" s="20">
        <v>0</v>
      </c>
      <c r="I129" s="21">
        <v>25</v>
      </c>
      <c r="J129" s="26">
        <f t="shared" si="205"/>
        <v>563.52449999999999</v>
      </c>
      <c r="K129" s="21">
        <f t="shared" si="206"/>
        <v>1394.0849999999998</v>
      </c>
      <c r="L129" s="23">
        <v>215.98</v>
      </c>
      <c r="M129" s="24">
        <f>(G129*3.04%)</f>
        <v>596.904</v>
      </c>
      <c r="N129" s="21">
        <f>(G129*7.09%)</f>
        <v>1392.1215000000002</v>
      </c>
      <c r="O129" s="20"/>
      <c r="P129" s="21">
        <f t="shared" si="207"/>
        <v>4162.6149999999998</v>
      </c>
      <c r="Q129" s="21">
        <f t="shared" si="208"/>
        <v>1185.4285</v>
      </c>
      <c r="R129" s="21">
        <f t="shared" si="209"/>
        <v>3002.1864999999998</v>
      </c>
      <c r="S129" s="21">
        <f t="shared" si="210"/>
        <v>18449.571499999998</v>
      </c>
      <c r="T129" s="25">
        <v>111</v>
      </c>
    </row>
    <row r="130" spans="1:20" x14ac:dyDescent="0.2">
      <c r="A130" s="15">
        <v>118</v>
      </c>
      <c r="B130" s="10" t="s">
        <v>215</v>
      </c>
      <c r="C130" s="17" t="s">
        <v>143</v>
      </c>
      <c r="D130" s="18" t="s">
        <v>265</v>
      </c>
      <c r="E130" s="38" t="s">
        <v>374</v>
      </c>
      <c r="F130" s="19" t="s">
        <v>237</v>
      </c>
      <c r="G130" s="20">
        <v>31500</v>
      </c>
      <c r="H130" s="20">
        <v>0</v>
      </c>
      <c r="I130" s="21">
        <v>25</v>
      </c>
      <c r="J130" s="26">
        <f t="shared" ref="J130:J213" si="211">(G130*2.87%)</f>
        <v>904.05</v>
      </c>
      <c r="K130" s="21">
        <f t="shared" ref="K130:K213" si="212">(G130*7.1%)</f>
        <v>2236.5</v>
      </c>
      <c r="L130" s="23">
        <v>346.5</v>
      </c>
      <c r="M130" s="24">
        <f t="shared" si="84"/>
        <v>957.6</v>
      </c>
      <c r="N130" s="21">
        <f t="shared" si="85"/>
        <v>2233.3500000000004</v>
      </c>
      <c r="O130" s="20"/>
      <c r="P130" s="21">
        <f t="shared" ref="P130:P213" si="213">SUM(J130+K130+L130+M130+N130+O130)</f>
        <v>6678.0000000000009</v>
      </c>
      <c r="Q130" s="21">
        <f t="shared" ref="Q130:Q213" si="214">SUM(H130+I130+J130+M130+O130)</f>
        <v>1886.65</v>
      </c>
      <c r="R130" s="21">
        <f t="shared" ref="R130:R213" si="215">SUM(K130+L130+N130)</f>
        <v>4816.3500000000004</v>
      </c>
      <c r="S130" s="21">
        <f t="shared" ref="S130:S213" si="216">SUM(G130-Q130)</f>
        <v>29613.35</v>
      </c>
      <c r="T130" s="25">
        <v>111</v>
      </c>
    </row>
    <row r="131" spans="1:20" s="2" customFormat="1" x14ac:dyDescent="0.2">
      <c r="A131" s="15">
        <v>119</v>
      </c>
      <c r="B131" s="10" t="s">
        <v>317</v>
      </c>
      <c r="C131" s="17" t="s">
        <v>143</v>
      </c>
      <c r="D131" s="18" t="s">
        <v>230</v>
      </c>
      <c r="E131" s="38" t="s">
        <v>374</v>
      </c>
      <c r="F131" s="19" t="s">
        <v>237</v>
      </c>
      <c r="G131" s="20">
        <v>31500</v>
      </c>
      <c r="H131" s="20">
        <v>0</v>
      </c>
      <c r="I131" s="21">
        <v>25</v>
      </c>
      <c r="J131" s="26">
        <f t="shared" ref="J131" si="217">(G131*2.87%)</f>
        <v>904.05</v>
      </c>
      <c r="K131" s="21">
        <f t="shared" ref="K131" si="218">(G131*7.1%)</f>
        <v>2236.5</v>
      </c>
      <c r="L131" s="23">
        <v>346.5</v>
      </c>
      <c r="M131" s="24">
        <f t="shared" ref="M131" si="219">(G131*3.04%)</f>
        <v>957.6</v>
      </c>
      <c r="N131" s="21">
        <f t="shared" ref="N131" si="220">(G131*7.09%)</f>
        <v>2233.3500000000004</v>
      </c>
      <c r="O131" s="20"/>
      <c r="P131" s="21">
        <f t="shared" ref="P131" si="221">SUM(J131+K131+L131+M131+N131+O131)</f>
        <v>6678.0000000000009</v>
      </c>
      <c r="Q131" s="21">
        <f t="shared" ref="Q131" si="222">SUM(H131+I131+J131+M131+O131)</f>
        <v>1886.65</v>
      </c>
      <c r="R131" s="21">
        <f t="shared" ref="R131" si="223">SUM(K131+L131+N131)</f>
        <v>4816.3500000000004</v>
      </c>
      <c r="S131" s="21">
        <f t="shared" ref="S131" si="224">SUM(G131-Q131)</f>
        <v>29613.35</v>
      </c>
      <c r="T131" s="25">
        <v>111</v>
      </c>
    </row>
    <row r="132" spans="1:20" s="2" customFormat="1" x14ac:dyDescent="0.2">
      <c r="A132" s="15">
        <v>120</v>
      </c>
      <c r="B132" s="10" t="s">
        <v>346</v>
      </c>
      <c r="C132" s="17" t="s">
        <v>143</v>
      </c>
      <c r="D132" s="18" t="s">
        <v>20</v>
      </c>
      <c r="E132" s="38" t="s">
        <v>373</v>
      </c>
      <c r="F132" s="19" t="s">
        <v>237</v>
      </c>
      <c r="G132" s="20">
        <v>31500</v>
      </c>
      <c r="H132" s="20">
        <v>0</v>
      </c>
      <c r="I132" s="21">
        <v>25</v>
      </c>
      <c r="J132" s="26">
        <f t="shared" ref="J132" si="225">(G132*2.87%)</f>
        <v>904.05</v>
      </c>
      <c r="K132" s="21">
        <f t="shared" ref="K132" si="226">(G132*7.1%)</f>
        <v>2236.5</v>
      </c>
      <c r="L132" s="23">
        <v>346.5</v>
      </c>
      <c r="M132" s="24">
        <f>(G132*3.04%)</f>
        <v>957.6</v>
      </c>
      <c r="N132" s="21">
        <f>(G132*7.09%)</f>
        <v>2233.3500000000004</v>
      </c>
      <c r="O132" s="20"/>
      <c r="P132" s="21">
        <f t="shared" ref="P132" si="227">SUM(J132+K132+L132+M132+N132+O132)</f>
        <v>6678.0000000000009</v>
      </c>
      <c r="Q132" s="21">
        <f t="shared" ref="Q132" si="228">SUM(H132+I132+J132+M132+O132)</f>
        <v>1886.65</v>
      </c>
      <c r="R132" s="21">
        <f t="shared" ref="R132" si="229">SUM(K132+L132+N132)</f>
        <v>4816.3500000000004</v>
      </c>
      <c r="S132" s="21">
        <f t="shared" ref="S132" si="230">SUM(G132-Q132)</f>
        <v>29613.35</v>
      </c>
      <c r="T132" s="25">
        <v>111</v>
      </c>
    </row>
    <row r="133" spans="1:20" x14ac:dyDescent="0.2">
      <c r="A133" s="15">
        <v>121</v>
      </c>
      <c r="B133" s="10" t="s">
        <v>218</v>
      </c>
      <c r="C133" s="17" t="s">
        <v>143</v>
      </c>
      <c r="D133" s="18" t="s">
        <v>187</v>
      </c>
      <c r="E133" s="38" t="s">
        <v>373</v>
      </c>
      <c r="F133" s="19" t="s">
        <v>237</v>
      </c>
      <c r="G133" s="20">
        <v>24780</v>
      </c>
      <c r="H133" s="20">
        <v>0</v>
      </c>
      <c r="I133" s="21">
        <v>25</v>
      </c>
      <c r="J133" s="26">
        <f>(G133*2.87%)</f>
        <v>711.18600000000004</v>
      </c>
      <c r="K133" s="21">
        <f>(G133*7.1%)</f>
        <v>1759.3799999999999</v>
      </c>
      <c r="L133" s="23">
        <v>272.58</v>
      </c>
      <c r="M133" s="24">
        <f>(G133*3.04%)</f>
        <v>753.31200000000001</v>
      </c>
      <c r="N133" s="21">
        <f>(G133*7.09%)</f>
        <v>1756.902</v>
      </c>
      <c r="O133" s="20"/>
      <c r="P133" s="21">
        <f>SUM(J133+K133+L133+M133+N133+O133)</f>
        <v>5253.36</v>
      </c>
      <c r="Q133" s="21">
        <f>SUM(H133+I133+J133+M133+O133)</f>
        <v>1489.498</v>
      </c>
      <c r="R133" s="21">
        <f>SUM(K133+L133+N133)</f>
        <v>3788.8620000000001</v>
      </c>
      <c r="S133" s="21">
        <f>SUM(G133-Q133)</f>
        <v>23290.502</v>
      </c>
      <c r="T133" s="25">
        <v>111</v>
      </c>
    </row>
    <row r="134" spans="1:20" x14ac:dyDescent="0.2">
      <c r="A134" s="15">
        <v>122</v>
      </c>
      <c r="B134" s="16" t="s">
        <v>142</v>
      </c>
      <c r="C134" s="17" t="s">
        <v>219</v>
      </c>
      <c r="D134" s="18" t="s">
        <v>220</v>
      </c>
      <c r="E134" s="38" t="s">
        <v>373</v>
      </c>
      <c r="F134" s="19" t="s">
        <v>238</v>
      </c>
      <c r="G134" s="20">
        <v>90000</v>
      </c>
      <c r="H134" s="20">
        <v>9753.1200000000008</v>
      </c>
      <c r="I134" s="21">
        <v>25</v>
      </c>
      <c r="J134" s="26">
        <f>(G134*2.87%)</f>
        <v>2583</v>
      </c>
      <c r="K134" s="21">
        <f>(G134*7.1%)</f>
        <v>6389.9999999999991</v>
      </c>
      <c r="L134" s="23">
        <v>593.21</v>
      </c>
      <c r="M134" s="24">
        <f t="shared" ref="M134:M224" si="231">(G134*3.04%)</f>
        <v>2736</v>
      </c>
      <c r="N134" s="21">
        <f t="shared" ref="N134:N224" si="232">(G134*7.09%)</f>
        <v>6381</v>
      </c>
      <c r="O134" s="20"/>
      <c r="P134" s="21">
        <f t="shared" si="213"/>
        <v>18683.21</v>
      </c>
      <c r="Q134" s="21">
        <f t="shared" si="214"/>
        <v>15097.12</v>
      </c>
      <c r="R134" s="21">
        <f t="shared" si="215"/>
        <v>13364.21</v>
      </c>
      <c r="S134" s="21">
        <f t="shared" si="216"/>
        <v>74902.880000000005</v>
      </c>
      <c r="T134" s="25">
        <v>111</v>
      </c>
    </row>
    <row r="135" spans="1:20" x14ac:dyDescent="0.2">
      <c r="A135" s="15">
        <v>123</v>
      </c>
      <c r="B135" s="10" t="s">
        <v>72</v>
      </c>
      <c r="C135" s="17" t="s">
        <v>219</v>
      </c>
      <c r="D135" s="29" t="s">
        <v>31</v>
      </c>
      <c r="E135" s="38" t="s">
        <v>373</v>
      </c>
      <c r="F135" s="19" t="s">
        <v>237</v>
      </c>
      <c r="G135" s="20">
        <v>31500</v>
      </c>
      <c r="H135" s="20">
        <v>0</v>
      </c>
      <c r="I135" s="21">
        <v>25</v>
      </c>
      <c r="J135" s="26">
        <f t="shared" ref="J135" si="233">(G135*2.87%)</f>
        <v>904.05</v>
      </c>
      <c r="K135" s="21">
        <f t="shared" ref="K135" si="234">(G135*7.1%)</f>
        <v>2236.5</v>
      </c>
      <c r="L135" s="23">
        <v>346.5</v>
      </c>
      <c r="M135" s="27">
        <f t="shared" si="231"/>
        <v>957.6</v>
      </c>
      <c r="N135" s="21">
        <f t="shared" si="232"/>
        <v>2233.3500000000004</v>
      </c>
      <c r="O135" s="20"/>
      <c r="P135" s="21">
        <f t="shared" si="213"/>
        <v>6678.0000000000009</v>
      </c>
      <c r="Q135" s="21">
        <f t="shared" si="214"/>
        <v>1886.65</v>
      </c>
      <c r="R135" s="21">
        <f t="shared" si="215"/>
        <v>4816.3500000000004</v>
      </c>
      <c r="S135" s="21">
        <f t="shared" si="216"/>
        <v>29613.35</v>
      </c>
      <c r="T135" s="25">
        <v>111</v>
      </c>
    </row>
    <row r="136" spans="1:20" x14ac:dyDescent="0.2">
      <c r="A136" s="15">
        <v>124</v>
      </c>
      <c r="B136" s="16" t="s">
        <v>26</v>
      </c>
      <c r="C136" s="17" t="s">
        <v>146</v>
      </c>
      <c r="D136" s="18" t="s">
        <v>65</v>
      </c>
      <c r="E136" s="38" t="s">
        <v>373</v>
      </c>
      <c r="F136" s="19" t="s">
        <v>239</v>
      </c>
      <c r="G136" s="20">
        <v>70000</v>
      </c>
      <c r="H136" s="20">
        <v>5368.48</v>
      </c>
      <c r="I136" s="21">
        <v>25</v>
      </c>
      <c r="J136" s="26">
        <f t="shared" si="211"/>
        <v>2009</v>
      </c>
      <c r="K136" s="21">
        <f t="shared" si="212"/>
        <v>4970</v>
      </c>
      <c r="L136" s="23">
        <v>593.21</v>
      </c>
      <c r="M136" s="24">
        <f t="shared" si="231"/>
        <v>2128</v>
      </c>
      <c r="N136" s="21">
        <f>(G136*7.09%)</f>
        <v>4963</v>
      </c>
      <c r="O136" s="20"/>
      <c r="P136" s="21">
        <f t="shared" si="213"/>
        <v>14663.21</v>
      </c>
      <c r="Q136" s="21">
        <f t="shared" si="214"/>
        <v>9530.48</v>
      </c>
      <c r="R136" s="21">
        <f t="shared" si="215"/>
        <v>10526.21</v>
      </c>
      <c r="S136" s="21">
        <f t="shared" si="216"/>
        <v>60469.520000000004</v>
      </c>
      <c r="T136" s="25">
        <v>111</v>
      </c>
    </row>
    <row r="137" spans="1:20" x14ac:dyDescent="0.2">
      <c r="A137" s="15">
        <v>125</v>
      </c>
      <c r="B137" s="10" t="s">
        <v>293</v>
      </c>
      <c r="C137" s="17" t="s">
        <v>146</v>
      </c>
      <c r="D137" s="18" t="s">
        <v>279</v>
      </c>
      <c r="E137" s="38" t="s">
        <v>373</v>
      </c>
      <c r="F137" s="19" t="s">
        <v>237</v>
      </c>
      <c r="G137" s="20">
        <v>50000</v>
      </c>
      <c r="H137" s="20">
        <v>1854</v>
      </c>
      <c r="I137" s="21">
        <v>25</v>
      </c>
      <c r="J137" s="26">
        <f>(G137*2.87%)</f>
        <v>1435</v>
      </c>
      <c r="K137" s="21">
        <f>(G137*7.1%)</f>
        <v>3549.9999999999995</v>
      </c>
      <c r="L137" s="23">
        <v>550</v>
      </c>
      <c r="M137" s="24">
        <f>(G137*3.04%)</f>
        <v>1520</v>
      </c>
      <c r="N137" s="21">
        <f>(G137*7.09%)</f>
        <v>3545.0000000000005</v>
      </c>
      <c r="O137" s="20"/>
      <c r="P137" s="21">
        <f>SUM(J137+K137+L137+M137+N137+O137)</f>
        <v>10600</v>
      </c>
      <c r="Q137" s="21">
        <f>SUM(H137+I137+J137+M137+O137)</f>
        <v>4834</v>
      </c>
      <c r="R137" s="21">
        <f>SUM(K137+L137+N137)</f>
        <v>7645</v>
      </c>
      <c r="S137" s="21">
        <f>SUM(G137-Q137)</f>
        <v>45166</v>
      </c>
      <c r="T137" s="25">
        <v>111</v>
      </c>
    </row>
    <row r="138" spans="1:20" s="2" customFormat="1" x14ac:dyDescent="0.2">
      <c r="A138" s="15">
        <v>126</v>
      </c>
      <c r="B138" s="10" t="s">
        <v>294</v>
      </c>
      <c r="C138" s="17" t="s">
        <v>146</v>
      </c>
      <c r="D138" s="18" t="s">
        <v>279</v>
      </c>
      <c r="E138" s="38" t="s">
        <v>374</v>
      </c>
      <c r="F138" s="19" t="s">
        <v>237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127</v>
      </c>
      <c r="B139" s="16" t="s">
        <v>147</v>
      </c>
      <c r="C139" s="17" t="s">
        <v>146</v>
      </c>
      <c r="D139" s="18" t="s">
        <v>251</v>
      </c>
      <c r="E139" s="38" t="s">
        <v>373</v>
      </c>
      <c r="F139" s="19" t="s">
        <v>237</v>
      </c>
      <c r="G139" s="20">
        <v>38000</v>
      </c>
      <c r="H139" s="20">
        <v>160.38</v>
      </c>
      <c r="I139" s="21">
        <v>25</v>
      </c>
      <c r="J139" s="26">
        <f t="shared" si="211"/>
        <v>1090.5999999999999</v>
      </c>
      <c r="K139" s="21">
        <f t="shared" si="212"/>
        <v>2697.9999999999995</v>
      </c>
      <c r="L139" s="23">
        <v>418</v>
      </c>
      <c r="M139" s="24">
        <f t="shared" si="231"/>
        <v>1155.2</v>
      </c>
      <c r="N139" s="21">
        <f t="shared" si="232"/>
        <v>2694.2000000000003</v>
      </c>
      <c r="O139" s="20"/>
      <c r="P139" s="21">
        <f t="shared" si="213"/>
        <v>8056</v>
      </c>
      <c r="Q139" s="21">
        <f t="shared" si="214"/>
        <v>2431.1800000000003</v>
      </c>
      <c r="R139" s="21">
        <f t="shared" si="215"/>
        <v>5810.2</v>
      </c>
      <c r="S139" s="21">
        <f t="shared" si="216"/>
        <v>35568.82</v>
      </c>
      <c r="T139" s="25">
        <v>111</v>
      </c>
    </row>
    <row r="140" spans="1:20" x14ac:dyDescent="0.2">
      <c r="A140" s="15">
        <v>128</v>
      </c>
      <c r="B140" s="16" t="s">
        <v>150</v>
      </c>
      <c r="C140" s="17" t="s">
        <v>146</v>
      </c>
      <c r="D140" s="18" t="s">
        <v>267</v>
      </c>
      <c r="E140" s="38" t="s">
        <v>373</v>
      </c>
      <c r="F140" s="19" t="s">
        <v>237</v>
      </c>
      <c r="G140" s="20">
        <v>40000</v>
      </c>
      <c r="H140" s="20">
        <v>442.65</v>
      </c>
      <c r="I140" s="21">
        <v>25</v>
      </c>
      <c r="J140" s="26">
        <f t="shared" si="211"/>
        <v>1148</v>
      </c>
      <c r="K140" s="21">
        <f t="shared" si="212"/>
        <v>2839.9999999999995</v>
      </c>
      <c r="L140" s="23">
        <v>440</v>
      </c>
      <c r="M140" s="27">
        <f t="shared" si="231"/>
        <v>1216</v>
      </c>
      <c r="N140" s="21">
        <f t="shared" si="232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129</v>
      </c>
      <c r="B141" s="16" t="s">
        <v>149</v>
      </c>
      <c r="C141" s="17" t="s">
        <v>146</v>
      </c>
      <c r="D141" s="18" t="s">
        <v>230</v>
      </c>
      <c r="E141" s="38" t="s">
        <v>373</v>
      </c>
      <c r="F141" s="19" t="s">
        <v>237</v>
      </c>
      <c r="G141" s="20">
        <v>32000</v>
      </c>
      <c r="H141" s="20">
        <v>0</v>
      </c>
      <c r="I141" s="21">
        <v>25</v>
      </c>
      <c r="J141" s="26">
        <f t="shared" si="211"/>
        <v>918.4</v>
      </c>
      <c r="K141" s="21">
        <f t="shared" si="212"/>
        <v>2272</v>
      </c>
      <c r="L141" s="23">
        <v>352</v>
      </c>
      <c r="M141" s="24">
        <f t="shared" si="231"/>
        <v>972.8</v>
      </c>
      <c r="N141" s="21">
        <f t="shared" si="232"/>
        <v>2268.8000000000002</v>
      </c>
      <c r="O141" s="20"/>
      <c r="P141" s="21">
        <f t="shared" si="213"/>
        <v>6784</v>
      </c>
      <c r="Q141" s="21">
        <f t="shared" si="214"/>
        <v>1916.1999999999998</v>
      </c>
      <c r="R141" s="21">
        <f t="shared" si="215"/>
        <v>4892.8</v>
      </c>
      <c r="S141" s="21">
        <f t="shared" si="216"/>
        <v>30083.8</v>
      </c>
      <c r="T141" s="25">
        <v>111</v>
      </c>
    </row>
    <row r="142" spans="1:20" x14ac:dyDescent="0.2">
      <c r="A142" s="15">
        <v>130</v>
      </c>
      <c r="B142" s="10" t="s">
        <v>148</v>
      </c>
      <c r="C142" s="17" t="s">
        <v>146</v>
      </c>
      <c r="D142" s="18" t="s">
        <v>230</v>
      </c>
      <c r="E142" s="38" t="s">
        <v>374</v>
      </c>
      <c r="F142" s="19" t="s">
        <v>238</v>
      </c>
      <c r="G142" s="20">
        <v>29400</v>
      </c>
      <c r="H142" s="20">
        <v>0</v>
      </c>
      <c r="I142" s="21">
        <v>25</v>
      </c>
      <c r="J142" s="26">
        <f t="shared" si="211"/>
        <v>843.78</v>
      </c>
      <c r="K142" s="21">
        <f t="shared" si="212"/>
        <v>2087.3999999999996</v>
      </c>
      <c r="L142" s="23">
        <v>323.39999999999998</v>
      </c>
      <c r="M142" s="24">
        <f t="shared" si="231"/>
        <v>893.76</v>
      </c>
      <c r="N142" s="21">
        <f t="shared" si="232"/>
        <v>2084.46</v>
      </c>
      <c r="O142" s="20"/>
      <c r="P142" s="21">
        <f t="shared" si="213"/>
        <v>6232.7999999999993</v>
      </c>
      <c r="Q142" s="21">
        <f t="shared" si="214"/>
        <v>1762.54</v>
      </c>
      <c r="R142" s="21">
        <f t="shared" si="215"/>
        <v>4495.26</v>
      </c>
      <c r="S142" s="21">
        <f t="shared" si="216"/>
        <v>27637.46</v>
      </c>
      <c r="T142" s="25">
        <v>111</v>
      </c>
    </row>
    <row r="143" spans="1:20" x14ac:dyDescent="0.2">
      <c r="A143" s="15">
        <v>131</v>
      </c>
      <c r="B143" s="10" t="s">
        <v>151</v>
      </c>
      <c r="C143" s="17" t="s">
        <v>146</v>
      </c>
      <c r="D143" s="18" t="s">
        <v>266</v>
      </c>
      <c r="E143" s="38" t="s">
        <v>373</v>
      </c>
      <c r="F143" s="19" t="s">
        <v>237</v>
      </c>
      <c r="G143" s="20">
        <v>22000</v>
      </c>
      <c r="H143" s="20">
        <v>0</v>
      </c>
      <c r="I143" s="21">
        <v>25</v>
      </c>
      <c r="J143" s="26">
        <f t="shared" si="211"/>
        <v>631.4</v>
      </c>
      <c r="K143" s="21">
        <f t="shared" si="212"/>
        <v>1561.9999999999998</v>
      </c>
      <c r="L143" s="23">
        <v>242</v>
      </c>
      <c r="M143" s="24">
        <f t="shared" si="231"/>
        <v>668.8</v>
      </c>
      <c r="N143" s="21">
        <f t="shared" si="232"/>
        <v>1559.8000000000002</v>
      </c>
      <c r="O143" s="20">
        <v>1350.12</v>
      </c>
      <c r="P143" s="21">
        <f t="shared" si="213"/>
        <v>6014.12</v>
      </c>
      <c r="Q143" s="21">
        <f t="shared" si="214"/>
        <v>2675.3199999999997</v>
      </c>
      <c r="R143" s="21">
        <f t="shared" si="215"/>
        <v>3363.8</v>
      </c>
      <c r="S143" s="21">
        <f t="shared" si="216"/>
        <v>19324.68</v>
      </c>
      <c r="T143" s="25">
        <v>111</v>
      </c>
    </row>
    <row r="144" spans="1:20" s="2" customFormat="1" x14ac:dyDescent="0.2">
      <c r="A144" s="15">
        <v>132</v>
      </c>
      <c r="B144" s="10" t="s">
        <v>295</v>
      </c>
      <c r="C144" s="17" t="s">
        <v>146</v>
      </c>
      <c r="D144" s="18" t="s">
        <v>270</v>
      </c>
      <c r="E144" s="38" t="s">
        <v>373</v>
      </c>
      <c r="F144" s="19" t="s">
        <v>237</v>
      </c>
      <c r="G144" s="20">
        <v>31500</v>
      </c>
      <c r="H144" s="20">
        <v>0</v>
      </c>
      <c r="I144" s="21">
        <v>25</v>
      </c>
      <c r="J144" s="26">
        <f t="shared" ref="J144" si="235">(G144*2.87%)</f>
        <v>904.05</v>
      </c>
      <c r="K144" s="21">
        <f t="shared" ref="K144" si="236">(G144*7.1%)</f>
        <v>2236.5</v>
      </c>
      <c r="L144" s="23">
        <v>346.5</v>
      </c>
      <c r="M144" s="24">
        <f t="shared" ref="M144" si="237">(G144*3.04%)</f>
        <v>957.6</v>
      </c>
      <c r="N144" s="21">
        <f t="shared" ref="N144" si="238">(G144*7.09%)</f>
        <v>2233.3500000000004</v>
      </c>
      <c r="O144" s="20"/>
      <c r="P144" s="21">
        <f t="shared" ref="P144" si="239">SUM(J144+K144+L144+M144+N144+O144)</f>
        <v>6678.0000000000009</v>
      </c>
      <c r="Q144" s="21">
        <f t="shared" ref="Q144" si="240">SUM(H144+I144+J144+M144+O144)</f>
        <v>1886.65</v>
      </c>
      <c r="R144" s="21">
        <f t="shared" ref="R144" si="241">SUM(K144+L144+N144)</f>
        <v>4816.3500000000004</v>
      </c>
      <c r="S144" s="21">
        <f t="shared" ref="S144" si="242">SUM(G144-Q144)</f>
        <v>29613.35</v>
      </c>
      <c r="T144" s="25">
        <v>111</v>
      </c>
    </row>
    <row r="145" spans="1:20" s="2" customFormat="1" x14ac:dyDescent="0.2">
      <c r="A145" s="15">
        <v>133</v>
      </c>
      <c r="B145" s="10" t="s">
        <v>300</v>
      </c>
      <c r="C145" s="17" t="s">
        <v>146</v>
      </c>
      <c r="D145" s="18" t="s">
        <v>192</v>
      </c>
      <c r="E145" s="38" t="s">
        <v>373</v>
      </c>
      <c r="F145" s="19" t="s">
        <v>237</v>
      </c>
      <c r="G145" s="20">
        <v>35000</v>
      </c>
      <c r="H145" s="20">
        <v>0</v>
      </c>
      <c r="I145" s="21">
        <v>25</v>
      </c>
      <c r="J145" s="26">
        <f t="shared" ref="J145:J146" si="243">(G145*2.87%)</f>
        <v>1004.5</v>
      </c>
      <c r="K145" s="21">
        <f t="shared" ref="K145:K146" si="244">(G145*7.1%)</f>
        <v>2485</v>
      </c>
      <c r="L145" s="23">
        <v>385</v>
      </c>
      <c r="M145" s="24">
        <f t="shared" ref="M145:M146" si="245">(G145*3.04%)</f>
        <v>1064</v>
      </c>
      <c r="N145" s="21">
        <f t="shared" ref="N145:N146" si="246">(G145*7.09%)</f>
        <v>2481.5</v>
      </c>
      <c r="O145" s="20"/>
      <c r="P145" s="21">
        <f t="shared" ref="P145:P146" si="247">SUM(J145+K145+L145+M145+N145+O145)</f>
        <v>7420</v>
      </c>
      <c r="Q145" s="21">
        <f t="shared" ref="Q145:Q146" si="248">SUM(H145+I145+J145+M145+O145)</f>
        <v>2093.5</v>
      </c>
      <c r="R145" s="21">
        <f t="shared" ref="R145:R146" si="249">SUM(K145+L145+N145)</f>
        <v>5351.5</v>
      </c>
      <c r="S145" s="21">
        <f t="shared" ref="S145:S146" si="250">SUM(G145-Q145)</f>
        <v>32906.5</v>
      </c>
      <c r="T145" s="25">
        <v>111</v>
      </c>
    </row>
    <row r="146" spans="1:20" s="2" customFormat="1" x14ac:dyDescent="0.2">
      <c r="A146" s="15">
        <v>134</v>
      </c>
      <c r="B146" s="10" t="s">
        <v>315</v>
      </c>
      <c r="C146" s="17" t="s">
        <v>146</v>
      </c>
      <c r="D146" s="18" t="s">
        <v>162</v>
      </c>
      <c r="E146" s="38" t="s">
        <v>373</v>
      </c>
      <c r="F146" s="19" t="s">
        <v>237</v>
      </c>
      <c r="G146" s="20">
        <v>25000</v>
      </c>
      <c r="H146" s="20">
        <v>0</v>
      </c>
      <c r="I146" s="21">
        <v>25</v>
      </c>
      <c r="J146" s="26">
        <f t="shared" si="243"/>
        <v>717.5</v>
      </c>
      <c r="K146" s="21">
        <f t="shared" si="244"/>
        <v>1774.9999999999998</v>
      </c>
      <c r="L146" s="23">
        <v>275</v>
      </c>
      <c r="M146" s="24">
        <f t="shared" si="245"/>
        <v>760</v>
      </c>
      <c r="N146" s="21">
        <f t="shared" si="246"/>
        <v>1772.5000000000002</v>
      </c>
      <c r="O146" s="20"/>
      <c r="P146" s="21">
        <f t="shared" si="247"/>
        <v>5300</v>
      </c>
      <c r="Q146" s="21">
        <f t="shared" si="248"/>
        <v>1502.5</v>
      </c>
      <c r="R146" s="21">
        <f t="shared" si="249"/>
        <v>3822.5</v>
      </c>
      <c r="S146" s="21">
        <f t="shared" si="250"/>
        <v>23497.5</v>
      </c>
      <c r="T146" s="25">
        <v>111</v>
      </c>
    </row>
    <row r="147" spans="1:20" s="2" customFormat="1" x14ac:dyDescent="0.2">
      <c r="A147" s="15">
        <v>135</v>
      </c>
      <c r="B147" s="10" t="s">
        <v>353</v>
      </c>
      <c r="C147" s="17" t="s">
        <v>146</v>
      </c>
      <c r="D147" s="18" t="s">
        <v>379</v>
      </c>
      <c r="E147" s="38" t="s">
        <v>373</v>
      </c>
      <c r="F147" s="19" t="s">
        <v>237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51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136</v>
      </c>
      <c r="B148" s="10" t="s">
        <v>380</v>
      </c>
      <c r="C148" s="17" t="s">
        <v>146</v>
      </c>
      <c r="D148" s="18" t="s">
        <v>379</v>
      </c>
      <c r="E148" s="38" t="s">
        <v>373</v>
      </c>
      <c r="F148" s="19" t="s">
        <v>237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52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137</v>
      </c>
      <c r="B149" s="10" t="s">
        <v>153</v>
      </c>
      <c r="C149" s="17" t="s">
        <v>146</v>
      </c>
      <c r="D149" s="18" t="s">
        <v>186</v>
      </c>
      <c r="E149" s="38" t="s">
        <v>373</v>
      </c>
      <c r="F149" s="19" t="s">
        <v>240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1350.12</v>
      </c>
      <c r="P149" s="21">
        <f>SUM(J149+K149+L149+M149+N149+O149)</f>
        <v>5314.5199999999995</v>
      </c>
      <c r="Q149" s="21">
        <f>SUM(H149+I149+J149+M149+O149)</f>
        <v>2480.29</v>
      </c>
      <c r="R149" s="21">
        <f>SUM(K149+L149+N149)</f>
        <v>2859.23</v>
      </c>
      <c r="S149" s="21">
        <f>SUM(G149-Q149)</f>
        <v>16219.71</v>
      </c>
      <c r="T149" s="25">
        <v>111</v>
      </c>
    </row>
    <row r="150" spans="1:20" s="2" customFormat="1" x14ac:dyDescent="0.2">
      <c r="A150" s="15">
        <v>138</v>
      </c>
      <c r="B150" s="10" t="s">
        <v>403</v>
      </c>
      <c r="C150" s="17" t="s">
        <v>404</v>
      </c>
      <c r="D150" s="18" t="s">
        <v>279</v>
      </c>
      <c r="E150" s="38"/>
      <c r="F150" s="19"/>
      <c r="G150" s="20">
        <v>100000</v>
      </c>
      <c r="H150" s="20">
        <v>12105.37</v>
      </c>
      <c r="I150" s="21">
        <v>25</v>
      </c>
      <c r="J150" s="26">
        <f>(G150*2.87%)</f>
        <v>2870</v>
      </c>
      <c r="K150" s="21">
        <f>(G150*7.1%)</f>
        <v>7099.9999999999991</v>
      </c>
      <c r="L150" s="23">
        <v>593.21</v>
      </c>
      <c r="M150" s="24">
        <f>(G150*3.04%)</f>
        <v>3040</v>
      </c>
      <c r="N150" s="21">
        <f>(G150*7.09%)</f>
        <v>7090.0000000000009</v>
      </c>
      <c r="O150" s="20"/>
      <c r="P150" s="21">
        <f>SUM(J150+K150+L150+M150+N150+O150)</f>
        <v>20693.21</v>
      </c>
      <c r="Q150" s="21">
        <f>SUM(H150+I150+J150+M150+O150)</f>
        <v>18040.370000000003</v>
      </c>
      <c r="R150" s="21">
        <f>SUM(K150+L150+N150)</f>
        <v>14783.21</v>
      </c>
      <c r="S150" s="21">
        <f>SUM(G150-Q150)</f>
        <v>81959.63</v>
      </c>
      <c r="T150" s="25">
        <v>111</v>
      </c>
    </row>
    <row r="151" spans="1:20" s="2" customFormat="1" x14ac:dyDescent="0.2">
      <c r="A151" s="15">
        <v>139</v>
      </c>
      <c r="B151" s="10" t="s">
        <v>324</v>
      </c>
      <c r="C151" s="17" t="s">
        <v>314</v>
      </c>
      <c r="D151" s="18" t="s">
        <v>20</v>
      </c>
      <c r="E151" s="38" t="s">
        <v>373</v>
      </c>
      <c r="F151" s="19" t="s">
        <v>237</v>
      </c>
      <c r="G151" s="20">
        <v>31500</v>
      </c>
      <c r="H151" s="20">
        <v>0</v>
      </c>
      <c r="I151" s="21">
        <v>25</v>
      </c>
      <c r="J151" s="26">
        <f t="shared" ref="J151:J152" si="253">(G151*2.87%)</f>
        <v>904.05</v>
      </c>
      <c r="K151" s="21">
        <f t="shared" ref="K151:K152" si="254">(G151*7.1%)</f>
        <v>2236.5</v>
      </c>
      <c r="L151" s="23">
        <v>346.5</v>
      </c>
      <c r="M151" s="24">
        <f t="shared" ref="M151:M152" si="255">(G151*3.04%)</f>
        <v>957.6</v>
      </c>
      <c r="N151" s="21">
        <f t="shared" ref="N151:N152" si="256">(G151*7.09%)</f>
        <v>2233.3500000000004</v>
      </c>
      <c r="O151" s="20"/>
      <c r="P151" s="21">
        <f t="shared" ref="P151:P152" si="257">SUM(J151+K151+L151+M151+N151+O151)</f>
        <v>6678.0000000000009</v>
      </c>
      <c r="Q151" s="21">
        <f t="shared" ref="Q151:Q152" si="258">SUM(H151+I151+J151+M151+O151)</f>
        <v>1886.65</v>
      </c>
      <c r="R151" s="21">
        <f t="shared" ref="R151:R152" si="259">SUM(K151+L151+N151)</f>
        <v>4816.3500000000004</v>
      </c>
      <c r="S151" s="21">
        <f t="shared" ref="S151:S152" si="260">SUM(G151-Q151)</f>
        <v>29613.35</v>
      </c>
      <c r="T151" s="25">
        <v>111</v>
      </c>
    </row>
    <row r="152" spans="1:20" s="2" customFormat="1" x14ac:dyDescent="0.2">
      <c r="A152" s="15">
        <v>140</v>
      </c>
      <c r="B152" s="10" t="s">
        <v>347</v>
      </c>
      <c r="C152" s="17" t="s">
        <v>314</v>
      </c>
      <c r="D152" s="18" t="s">
        <v>100</v>
      </c>
      <c r="E152" s="38" t="s">
        <v>374</v>
      </c>
      <c r="F152" s="19" t="s">
        <v>237</v>
      </c>
      <c r="G152" s="20">
        <v>22000</v>
      </c>
      <c r="H152" s="20">
        <v>0</v>
      </c>
      <c r="I152" s="21">
        <v>25</v>
      </c>
      <c r="J152" s="26">
        <f t="shared" si="253"/>
        <v>631.4</v>
      </c>
      <c r="K152" s="21">
        <f t="shared" si="254"/>
        <v>1561.9999999999998</v>
      </c>
      <c r="L152" s="23">
        <v>242</v>
      </c>
      <c r="M152" s="24">
        <f t="shared" si="255"/>
        <v>668.8</v>
      </c>
      <c r="N152" s="21">
        <f t="shared" si="256"/>
        <v>1559.8000000000002</v>
      </c>
      <c r="O152" s="20"/>
      <c r="P152" s="21">
        <f t="shared" si="257"/>
        <v>4664</v>
      </c>
      <c r="Q152" s="21">
        <f t="shared" si="258"/>
        <v>1325.1999999999998</v>
      </c>
      <c r="R152" s="21">
        <f t="shared" si="259"/>
        <v>3363.8</v>
      </c>
      <c r="S152" s="21">
        <f t="shared" si="260"/>
        <v>20674.8</v>
      </c>
      <c r="T152" s="25">
        <v>111</v>
      </c>
    </row>
    <row r="153" spans="1:20" x14ac:dyDescent="0.2">
      <c r="A153" s="15">
        <v>141</v>
      </c>
      <c r="B153" s="16" t="s">
        <v>63</v>
      </c>
      <c r="C153" s="28" t="s">
        <v>64</v>
      </c>
      <c r="D153" s="29" t="s">
        <v>65</v>
      </c>
      <c r="E153" s="38" t="s">
        <v>374</v>
      </c>
      <c r="F153" s="19" t="s">
        <v>238</v>
      </c>
      <c r="G153" s="20">
        <v>85000</v>
      </c>
      <c r="H153" s="20">
        <v>8239.4599999999991</v>
      </c>
      <c r="I153" s="21">
        <v>25</v>
      </c>
      <c r="J153" s="26">
        <f t="shared" ref="J153:J169" si="261">(G153*2.87%)</f>
        <v>2439.5</v>
      </c>
      <c r="K153" s="21">
        <f t="shared" ref="K153:K169" si="262">(G153*7.1%)</f>
        <v>6034.9999999999991</v>
      </c>
      <c r="L153" s="23">
        <v>593.21</v>
      </c>
      <c r="M153" s="24">
        <f>(G153*3.04%)</f>
        <v>2584</v>
      </c>
      <c r="N153" s="21">
        <f>(G153*7.09%)</f>
        <v>6026.5</v>
      </c>
      <c r="O153" s="20">
        <v>1350.12</v>
      </c>
      <c r="P153" s="21">
        <f t="shared" ref="P153" si="263">SUM(J153+K153+L153+M153+N153+O153)</f>
        <v>19028.329999999998</v>
      </c>
      <c r="Q153" s="21">
        <f>SUM(H153+I153+J153+M153+O153)</f>
        <v>14638.079999999998</v>
      </c>
      <c r="R153" s="21">
        <f>SUM(K153+L153+N153)</f>
        <v>12654.71</v>
      </c>
      <c r="S153" s="21">
        <f>SUM(G153-Q153)</f>
        <v>70361.919999999998</v>
      </c>
      <c r="T153" s="25">
        <v>111</v>
      </c>
    </row>
    <row r="154" spans="1:20" x14ac:dyDescent="0.2">
      <c r="A154" s="15">
        <v>142</v>
      </c>
      <c r="B154" s="10" t="s">
        <v>86</v>
      </c>
      <c r="C154" s="28" t="s">
        <v>64</v>
      </c>
      <c r="D154" s="18" t="s">
        <v>67</v>
      </c>
      <c r="E154" s="38" t="s">
        <v>373</v>
      </c>
      <c r="F154" s="30" t="s">
        <v>235</v>
      </c>
      <c r="G154" s="20">
        <v>49000</v>
      </c>
      <c r="H154" s="20">
        <v>1712.87</v>
      </c>
      <c r="I154" s="21">
        <v>25</v>
      </c>
      <c r="J154" s="26">
        <f t="shared" si="261"/>
        <v>1406.3</v>
      </c>
      <c r="K154" s="21">
        <f t="shared" si="262"/>
        <v>3478.9999999999995</v>
      </c>
      <c r="L154" s="23">
        <v>539</v>
      </c>
      <c r="M154" s="24">
        <f t="shared" ref="M154:M189" si="264">(G154*3.04%)</f>
        <v>1489.6</v>
      </c>
      <c r="N154" s="21">
        <f t="shared" ref="N154:N189" si="265">(G154*7.09%)</f>
        <v>3474.1000000000004</v>
      </c>
      <c r="O154" s="20"/>
      <c r="P154" s="21">
        <f>SUM(J154+K154+L154+M154+N154+O154)</f>
        <v>10388</v>
      </c>
      <c r="Q154" s="21">
        <f>SUM(H154+I154+J154+M154+O154)</f>
        <v>4633.7700000000004</v>
      </c>
      <c r="R154" s="21">
        <f>SUM(K154+L154+N154)</f>
        <v>7492.1</v>
      </c>
      <c r="S154" s="21">
        <f>SUM(G154-Q154)</f>
        <v>44366.229999999996</v>
      </c>
      <c r="T154" s="25">
        <v>111</v>
      </c>
    </row>
    <row r="155" spans="1:20" s="2" customFormat="1" x14ac:dyDescent="0.2">
      <c r="A155" s="15">
        <v>143</v>
      </c>
      <c r="B155" s="10" t="s">
        <v>182</v>
      </c>
      <c r="C155" s="17" t="s">
        <v>64</v>
      </c>
      <c r="D155" s="18" t="s">
        <v>67</v>
      </c>
      <c r="E155" s="38" t="s">
        <v>374</v>
      </c>
      <c r="F155" s="19" t="s">
        <v>237</v>
      </c>
      <c r="G155" s="20">
        <v>19000.3</v>
      </c>
      <c r="H155" s="20">
        <v>0</v>
      </c>
      <c r="I155" s="21">
        <v>25</v>
      </c>
      <c r="J155" s="26">
        <f t="shared" si="261"/>
        <v>545.30860999999993</v>
      </c>
      <c r="K155" s="21">
        <f t="shared" si="262"/>
        <v>1349.0212999999999</v>
      </c>
      <c r="L155" s="23">
        <v>209</v>
      </c>
      <c r="M155" s="24">
        <f t="shared" si="264"/>
        <v>577.60911999999996</v>
      </c>
      <c r="N155" s="21">
        <f t="shared" si="265"/>
        <v>1347.1212700000001</v>
      </c>
      <c r="O155" s="20"/>
      <c r="P155" s="21">
        <f>SUM(J155+K155+L155+M155+N155+O155)</f>
        <v>4028.0603000000001</v>
      </c>
      <c r="Q155" s="21">
        <f>SUM(H155+I155+J155+M155+O155)</f>
        <v>1147.9177299999999</v>
      </c>
      <c r="R155" s="21">
        <f>SUM(K155+L155+N155)</f>
        <v>2905.14257</v>
      </c>
      <c r="S155" s="21">
        <f>SUM(G155-Q155)</f>
        <v>17852.382269999998</v>
      </c>
      <c r="T155" s="25">
        <v>111</v>
      </c>
    </row>
    <row r="156" spans="1:20" s="2" customFormat="1" x14ac:dyDescent="0.2">
      <c r="A156" s="15">
        <v>144</v>
      </c>
      <c r="B156" s="10" t="s">
        <v>217</v>
      </c>
      <c r="C156" s="17" t="s">
        <v>64</v>
      </c>
      <c r="D156" s="18" t="s">
        <v>20</v>
      </c>
      <c r="E156" s="38" t="s">
        <v>373</v>
      </c>
      <c r="F156" s="19" t="s">
        <v>237</v>
      </c>
      <c r="G156" s="20">
        <v>31500</v>
      </c>
      <c r="H156" s="20">
        <v>0</v>
      </c>
      <c r="I156" s="21">
        <v>25</v>
      </c>
      <c r="J156" s="26">
        <f t="shared" si="261"/>
        <v>904.05</v>
      </c>
      <c r="K156" s="21">
        <f t="shared" si="262"/>
        <v>2236.5</v>
      </c>
      <c r="L156" s="23">
        <v>346.5</v>
      </c>
      <c r="M156" s="24">
        <f t="shared" si="264"/>
        <v>957.6</v>
      </c>
      <c r="N156" s="21">
        <f t="shared" si="265"/>
        <v>2233.3500000000004</v>
      </c>
      <c r="O156" s="20"/>
      <c r="P156" s="21">
        <f t="shared" ref="P156:P157" si="266">SUM(J156+K156+L156+M156+N156+O156)</f>
        <v>6678.0000000000009</v>
      </c>
      <c r="Q156" s="21">
        <f t="shared" ref="Q156:Q157" si="267">SUM(H156+I156+J156+M156+O156)</f>
        <v>1886.65</v>
      </c>
      <c r="R156" s="21">
        <f t="shared" ref="R156:R157" si="268">SUM(K156+L156+N156)</f>
        <v>4816.3500000000004</v>
      </c>
      <c r="S156" s="21">
        <f t="shared" ref="S156:S157" si="269">SUM(G156-Q156)</f>
        <v>29613.35</v>
      </c>
      <c r="T156" s="25">
        <v>111</v>
      </c>
    </row>
    <row r="157" spans="1:20" s="2" customFormat="1" x14ac:dyDescent="0.2">
      <c r="A157" s="15">
        <v>145</v>
      </c>
      <c r="B157" s="10" t="s">
        <v>386</v>
      </c>
      <c r="C157" s="17" t="s">
        <v>64</v>
      </c>
      <c r="D157" s="18" t="s">
        <v>270</v>
      </c>
      <c r="E157" s="38" t="s">
        <v>374</v>
      </c>
      <c r="F157" s="19" t="s">
        <v>235</v>
      </c>
      <c r="G157" s="20">
        <v>34000</v>
      </c>
      <c r="H157" s="20">
        <v>0</v>
      </c>
      <c r="I157" s="21">
        <v>25</v>
      </c>
      <c r="J157" s="26">
        <f t="shared" si="261"/>
        <v>975.8</v>
      </c>
      <c r="K157" s="21">
        <f t="shared" si="262"/>
        <v>2414</v>
      </c>
      <c r="L157" s="23">
        <v>374</v>
      </c>
      <c r="M157" s="24">
        <f t="shared" si="264"/>
        <v>1033.5999999999999</v>
      </c>
      <c r="N157" s="21">
        <f t="shared" si="265"/>
        <v>2410.6000000000004</v>
      </c>
      <c r="O157" s="20"/>
      <c r="P157" s="21">
        <f t="shared" si="266"/>
        <v>7208</v>
      </c>
      <c r="Q157" s="21">
        <f t="shared" si="267"/>
        <v>2034.3999999999999</v>
      </c>
      <c r="R157" s="21">
        <f t="shared" si="268"/>
        <v>5198.6000000000004</v>
      </c>
      <c r="S157" s="21">
        <f t="shared" si="269"/>
        <v>31965.599999999999</v>
      </c>
      <c r="T157" s="25">
        <v>111</v>
      </c>
    </row>
    <row r="158" spans="1:20" x14ac:dyDescent="0.2">
      <c r="A158" s="15">
        <v>146</v>
      </c>
      <c r="B158" s="16" t="s">
        <v>68</v>
      </c>
      <c r="C158" s="28" t="s">
        <v>69</v>
      </c>
      <c r="D158" s="29" t="s">
        <v>208</v>
      </c>
      <c r="E158" s="38" t="s">
        <v>373</v>
      </c>
      <c r="F158" s="19" t="s">
        <v>238</v>
      </c>
      <c r="G158" s="20">
        <v>60000</v>
      </c>
      <c r="H158" s="20">
        <v>3486.68</v>
      </c>
      <c r="I158" s="21">
        <v>25</v>
      </c>
      <c r="J158" s="26">
        <f t="shared" si="261"/>
        <v>1722</v>
      </c>
      <c r="K158" s="21">
        <f t="shared" si="262"/>
        <v>4260</v>
      </c>
      <c r="L158" s="23">
        <v>593.21</v>
      </c>
      <c r="M158" s="24">
        <f t="shared" si="264"/>
        <v>1824</v>
      </c>
      <c r="N158" s="21">
        <f t="shared" si="265"/>
        <v>4254</v>
      </c>
      <c r="O158" s="20"/>
      <c r="P158" s="21">
        <f>SUM(J158+K158+L158+M158+N158+O60)</f>
        <v>12653.21</v>
      </c>
      <c r="Q158" s="21">
        <f>SUM(H158+I158+J158+M158+O60)</f>
        <v>7057.68</v>
      </c>
      <c r="R158" s="21">
        <f>SUM(K158+L158+N158)</f>
        <v>9107.2099999999991</v>
      </c>
      <c r="S158" s="21">
        <f>SUM(G158-Q158)</f>
        <v>52942.32</v>
      </c>
      <c r="T158" s="25">
        <v>111</v>
      </c>
    </row>
    <row r="159" spans="1:20" x14ac:dyDescent="0.2">
      <c r="A159" s="15">
        <v>147</v>
      </c>
      <c r="B159" s="16" t="s">
        <v>228</v>
      </c>
      <c r="C159" s="28" t="s">
        <v>69</v>
      </c>
      <c r="D159" s="29" t="s">
        <v>269</v>
      </c>
      <c r="E159" s="38" t="s">
        <v>373</v>
      </c>
      <c r="F159" s="19" t="s">
        <v>238</v>
      </c>
      <c r="G159" s="20">
        <v>38000</v>
      </c>
      <c r="H159" s="20">
        <v>160.38</v>
      </c>
      <c r="I159" s="21">
        <v>25</v>
      </c>
      <c r="J159" s="26">
        <f t="shared" si="261"/>
        <v>1090.5999999999999</v>
      </c>
      <c r="K159" s="21">
        <f t="shared" si="262"/>
        <v>2697.9999999999995</v>
      </c>
      <c r="L159" s="23">
        <v>418</v>
      </c>
      <c r="M159" s="24">
        <f t="shared" si="264"/>
        <v>1155.2</v>
      </c>
      <c r="N159" s="21">
        <f t="shared" si="265"/>
        <v>2694.2000000000003</v>
      </c>
      <c r="O159" s="20"/>
      <c r="P159" s="21">
        <f>SUM(J159+K159+L159+M159+N159+O62)</f>
        <v>8056</v>
      </c>
      <c r="Q159" s="21">
        <f>SUM(H159+I159+J159+M159+O62)</f>
        <v>2431.1800000000003</v>
      </c>
      <c r="R159" s="21">
        <f>SUM(K159+L159+N159)</f>
        <v>5810.2</v>
      </c>
      <c r="S159" s="21">
        <f>SUM(G159-Q159)</f>
        <v>35568.82</v>
      </c>
      <c r="T159" s="25">
        <v>111</v>
      </c>
    </row>
    <row r="160" spans="1:20" x14ac:dyDescent="0.2">
      <c r="A160" s="15">
        <v>148</v>
      </c>
      <c r="B160" s="16" t="s">
        <v>152</v>
      </c>
      <c r="C160" s="28" t="s">
        <v>69</v>
      </c>
      <c r="D160" s="18" t="s">
        <v>67</v>
      </c>
      <c r="E160" s="38" t="s">
        <v>373</v>
      </c>
      <c r="F160" s="19" t="s">
        <v>238</v>
      </c>
      <c r="G160" s="20">
        <v>37000</v>
      </c>
      <c r="H160" s="20">
        <v>19.25</v>
      </c>
      <c r="I160" s="21">
        <v>25</v>
      </c>
      <c r="J160" s="26">
        <f t="shared" si="261"/>
        <v>1061.9000000000001</v>
      </c>
      <c r="K160" s="21">
        <f t="shared" si="262"/>
        <v>2626.9999999999995</v>
      </c>
      <c r="L160" s="23">
        <v>407</v>
      </c>
      <c r="M160" s="24">
        <f t="shared" si="264"/>
        <v>1124.8</v>
      </c>
      <c r="N160" s="21">
        <f t="shared" si="265"/>
        <v>2623.3</v>
      </c>
      <c r="O160" s="20"/>
      <c r="P160" s="21">
        <f>SUM(J160+K160+L160+M160+N160+O160)</f>
        <v>7844</v>
      </c>
      <c r="Q160" s="21">
        <f>SUM(H160+I160+J160+M160+O160)</f>
        <v>2230.9499999999998</v>
      </c>
      <c r="R160" s="21">
        <f>SUM(K160+L160+N160)</f>
        <v>5657.2999999999993</v>
      </c>
      <c r="S160" s="21">
        <f>SUM(G160-Q160)</f>
        <v>34769.050000000003</v>
      </c>
      <c r="T160" s="25">
        <v>111</v>
      </c>
    </row>
    <row r="161" spans="1:20" x14ac:dyDescent="0.2">
      <c r="A161" s="15">
        <v>149</v>
      </c>
      <c r="B161" s="10" t="s">
        <v>71</v>
      </c>
      <c r="C161" s="28" t="s">
        <v>69</v>
      </c>
      <c r="D161" s="29" t="s">
        <v>67</v>
      </c>
      <c r="E161" s="38" t="s">
        <v>374</v>
      </c>
      <c r="F161" s="19" t="s">
        <v>238</v>
      </c>
      <c r="G161" s="20">
        <v>31500</v>
      </c>
      <c r="H161" s="20">
        <v>0</v>
      </c>
      <c r="I161" s="21">
        <v>25</v>
      </c>
      <c r="J161" s="26">
        <f t="shared" si="261"/>
        <v>904.05</v>
      </c>
      <c r="K161" s="21">
        <f t="shared" si="262"/>
        <v>2236.5</v>
      </c>
      <c r="L161" s="23">
        <v>346.5</v>
      </c>
      <c r="M161" s="24">
        <f>(G161*3.04%)</f>
        <v>957.6</v>
      </c>
      <c r="N161" s="21">
        <f>(G161*7.09%)</f>
        <v>2233.3500000000004</v>
      </c>
      <c r="O161" s="20"/>
      <c r="P161" s="21">
        <f>SUM(J161+K161+L161+M161+N161+O161)</f>
        <v>6678.0000000000009</v>
      </c>
      <c r="Q161" s="21">
        <f>SUM(H161+I161+J161+M161+O161)</f>
        <v>1886.65</v>
      </c>
      <c r="R161" s="21">
        <f>SUM(K161+L161+N161)</f>
        <v>4816.3500000000004</v>
      </c>
      <c r="S161" s="21">
        <f>SUM(G161-Q161)</f>
        <v>29613.35</v>
      </c>
      <c r="T161" s="25">
        <v>111</v>
      </c>
    </row>
    <row r="162" spans="1:20" x14ac:dyDescent="0.2">
      <c r="A162" s="15">
        <v>150</v>
      </c>
      <c r="B162" s="10" t="s">
        <v>70</v>
      </c>
      <c r="C162" s="28" t="s">
        <v>69</v>
      </c>
      <c r="D162" s="29" t="s">
        <v>271</v>
      </c>
      <c r="E162" s="38" t="s">
        <v>373</v>
      </c>
      <c r="F162" s="19" t="s">
        <v>237</v>
      </c>
      <c r="G162" s="20">
        <v>29400</v>
      </c>
      <c r="H162" s="20">
        <v>0</v>
      </c>
      <c r="I162" s="21">
        <v>25</v>
      </c>
      <c r="J162" s="26">
        <f t="shared" si="261"/>
        <v>843.78</v>
      </c>
      <c r="K162" s="21">
        <f t="shared" si="262"/>
        <v>2087.3999999999996</v>
      </c>
      <c r="L162" s="23">
        <v>323.39999999999998</v>
      </c>
      <c r="M162" s="24">
        <f>(G162*3.04%)</f>
        <v>893.76</v>
      </c>
      <c r="N162" s="21">
        <f>(G162*7.09%)</f>
        <v>2084.46</v>
      </c>
      <c r="O162" s="20"/>
      <c r="P162" s="21">
        <f>SUM(J162+K162+L162+M162+N162+O162)</f>
        <v>6232.7999999999993</v>
      </c>
      <c r="Q162" s="21">
        <f>SUM(H162+I162+J162+M162+O162)</f>
        <v>1762.54</v>
      </c>
      <c r="R162" s="21">
        <f>SUM(K162+L162+N162)</f>
        <v>4495.26</v>
      </c>
      <c r="S162" s="21">
        <f>SUM(G162-Q162)</f>
        <v>27637.46</v>
      </c>
      <c r="T162" s="25">
        <v>111</v>
      </c>
    </row>
    <row r="163" spans="1:20" s="2" customFormat="1" x14ac:dyDescent="0.2">
      <c r="A163" s="15">
        <v>151</v>
      </c>
      <c r="B163" s="10" t="s">
        <v>40</v>
      </c>
      <c r="C163" s="28" t="s">
        <v>69</v>
      </c>
      <c r="D163" s="18" t="s">
        <v>31</v>
      </c>
      <c r="E163" s="38" t="s">
        <v>373</v>
      </c>
      <c r="F163" s="19" t="s">
        <v>237</v>
      </c>
      <c r="G163" s="20">
        <v>31500</v>
      </c>
      <c r="H163" s="20">
        <v>0</v>
      </c>
      <c r="I163" s="21">
        <v>25</v>
      </c>
      <c r="J163" s="26">
        <f t="shared" si="261"/>
        <v>904.05</v>
      </c>
      <c r="K163" s="21">
        <f t="shared" si="262"/>
        <v>2236.5</v>
      </c>
      <c r="L163" s="23">
        <v>346.5</v>
      </c>
      <c r="M163" s="24">
        <f t="shared" ref="M163" si="270">(G163*3.04%)</f>
        <v>957.6</v>
      </c>
      <c r="N163" s="21">
        <f t="shared" ref="N163" si="271">(G163*7.09%)</f>
        <v>2233.3500000000004</v>
      </c>
      <c r="O163" s="20"/>
      <c r="P163" s="21">
        <f t="shared" ref="P163" si="272">SUM(J163+K163+L163+M163+N163+O163)</f>
        <v>6678.0000000000009</v>
      </c>
      <c r="Q163" s="21">
        <f t="shared" ref="Q163" si="273">SUM(H163+I163+J163+M163+O163)</f>
        <v>1886.65</v>
      </c>
      <c r="R163" s="21">
        <f t="shared" ref="R163" si="274">SUM(K163+L163+N163)</f>
        <v>4816.3500000000004</v>
      </c>
      <c r="S163" s="21">
        <f t="shared" ref="S163" si="275">SUM(G163-Q163)</f>
        <v>29613.35</v>
      </c>
      <c r="T163" s="25">
        <v>111</v>
      </c>
    </row>
    <row r="164" spans="1:20" s="2" customFormat="1" x14ac:dyDescent="0.2">
      <c r="A164" s="15">
        <v>152</v>
      </c>
      <c r="B164" s="16" t="s">
        <v>85</v>
      </c>
      <c r="C164" s="17" t="s">
        <v>76</v>
      </c>
      <c r="D164" s="18" t="s">
        <v>198</v>
      </c>
      <c r="E164" s="38" t="s">
        <v>373</v>
      </c>
      <c r="F164" s="19" t="s">
        <v>237</v>
      </c>
      <c r="G164" s="20">
        <v>38773</v>
      </c>
      <c r="H164" s="20">
        <v>269.48</v>
      </c>
      <c r="I164" s="21">
        <v>25</v>
      </c>
      <c r="J164" s="26">
        <f t="shared" si="261"/>
        <v>1112.7851000000001</v>
      </c>
      <c r="K164" s="21">
        <f t="shared" si="262"/>
        <v>2752.8829999999998</v>
      </c>
      <c r="L164" s="23">
        <v>426.5</v>
      </c>
      <c r="M164" s="24">
        <f>(G164*3.04%)</f>
        <v>1178.6992</v>
      </c>
      <c r="N164" s="21">
        <f>(G164*7.09%)</f>
        <v>2749.0057000000002</v>
      </c>
      <c r="O164" s="20"/>
      <c r="P164" s="21">
        <f t="shared" ref="P164:P169" si="276">SUM(J164+K164+L164+M164+N164+O164)</f>
        <v>8219.8729999999996</v>
      </c>
      <c r="Q164" s="21">
        <f t="shared" ref="Q164:Q169" si="277">SUM(H164+I164+J164+M164+O164)</f>
        <v>2585.9643000000001</v>
      </c>
      <c r="R164" s="21">
        <f t="shared" ref="R164:R169" si="278">SUM(K164+L164+N164)</f>
        <v>5928.3886999999995</v>
      </c>
      <c r="S164" s="21">
        <f t="shared" ref="S164:S169" si="279">SUM(G164-Q164)</f>
        <v>36187.0357</v>
      </c>
      <c r="T164" s="25">
        <v>111</v>
      </c>
    </row>
    <row r="165" spans="1:20" x14ac:dyDescent="0.2">
      <c r="A165" s="15">
        <v>153</v>
      </c>
      <c r="B165" s="16" t="s">
        <v>77</v>
      </c>
      <c r="C165" s="17" t="s">
        <v>76</v>
      </c>
      <c r="D165" s="18" t="s">
        <v>67</v>
      </c>
      <c r="E165" s="38" t="s">
        <v>373</v>
      </c>
      <c r="F165" s="19" t="s">
        <v>238</v>
      </c>
      <c r="G165" s="20">
        <v>35000</v>
      </c>
      <c r="H165" s="20">
        <v>0</v>
      </c>
      <c r="I165" s="21">
        <v>25</v>
      </c>
      <c r="J165" s="26">
        <f t="shared" si="261"/>
        <v>1004.5</v>
      </c>
      <c r="K165" s="21">
        <f t="shared" si="262"/>
        <v>2485</v>
      </c>
      <c r="L165" s="23">
        <v>385</v>
      </c>
      <c r="M165" s="24">
        <f t="shared" si="264"/>
        <v>1064</v>
      </c>
      <c r="N165" s="21">
        <f t="shared" si="265"/>
        <v>2481.5</v>
      </c>
      <c r="O165" s="20">
        <v>2700.24</v>
      </c>
      <c r="P165" s="21">
        <f t="shared" si="276"/>
        <v>10120.24</v>
      </c>
      <c r="Q165" s="21">
        <f t="shared" si="277"/>
        <v>4793.74</v>
      </c>
      <c r="R165" s="21">
        <f t="shared" si="278"/>
        <v>5351.5</v>
      </c>
      <c r="S165" s="21">
        <f t="shared" si="279"/>
        <v>30206.260000000002</v>
      </c>
      <c r="T165" s="25">
        <v>111</v>
      </c>
    </row>
    <row r="166" spans="1:20" x14ac:dyDescent="0.2">
      <c r="A166" s="15">
        <v>154</v>
      </c>
      <c r="B166" s="10" t="s">
        <v>80</v>
      </c>
      <c r="C166" s="17" t="s">
        <v>76</v>
      </c>
      <c r="D166" s="18" t="s">
        <v>67</v>
      </c>
      <c r="E166" s="38" t="s">
        <v>373</v>
      </c>
      <c r="F166" s="19" t="s">
        <v>237</v>
      </c>
      <c r="G166" s="20">
        <v>31500</v>
      </c>
      <c r="H166" s="20">
        <v>0</v>
      </c>
      <c r="I166" s="21">
        <v>25</v>
      </c>
      <c r="J166" s="26">
        <f t="shared" si="261"/>
        <v>904.05</v>
      </c>
      <c r="K166" s="21">
        <f t="shared" si="262"/>
        <v>2236.5</v>
      </c>
      <c r="L166" s="23">
        <v>346.5</v>
      </c>
      <c r="M166" s="24">
        <f t="shared" si="264"/>
        <v>957.6</v>
      </c>
      <c r="N166" s="21">
        <f t="shared" si="265"/>
        <v>2233.3500000000004</v>
      </c>
      <c r="O166" s="20"/>
      <c r="P166" s="21">
        <f t="shared" si="276"/>
        <v>6678.0000000000009</v>
      </c>
      <c r="Q166" s="21">
        <f t="shared" si="277"/>
        <v>1886.65</v>
      </c>
      <c r="R166" s="21">
        <f t="shared" si="278"/>
        <v>4816.3500000000004</v>
      </c>
      <c r="S166" s="21">
        <f t="shared" si="279"/>
        <v>29613.35</v>
      </c>
      <c r="T166" s="25">
        <v>111</v>
      </c>
    </row>
    <row r="167" spans="1:20" x14ac:dyDescent="0.2">
      <c r="A167" s="15">
        <v>155</v>
      </c>
      <c r="B167" s="16" t="s">
        <v>93</v>
      </c>
      <c r="C167" s="17" t="s">
        <v>76</v>
      </c>
      <c r="D167" s="18" t="s">
        <v>67</v>
      </c>
      <c r="E167" s="38" t="s">
        <v>373</v>
      </c>
      <c r="F167" s="19" t="s">
        <v>237</v>
      </c>
      <c r="G167" s="20">
        <v>34000</v>
      </c>
      <c r="H167" s="20">
        <v>0</v>
      </c>
      <c r="I167" s="21">
        <v>25</v>
      </c>
      <c r="J167" s="26">
        <f t="shared" si="261"/>
        <v>975.8</v>
      </c>
      <c r="K167" s="21">
        <f t="shared" si="262"/>
        <v>2414</v>
      </c>
      <c r="L167" s="23">
        <v>374</v>
      </c>
      <c r="M167" s="24">
        <f t="shared" si="264"/>
        <v>1033.5999999999999</v>
      </c>
      <c r="N167" s="21">
        <f t="shared" si="265"/>
        <v>2410.6000000000004</v>
      </c>
      <c r="O167" s="20"/>
      <c r="P167" s="21">
        <f t="shared" si="276"/>
        <v>7208</v>
      </c>
      <c r="Q167" s="21">
        <f t="shared" si="277"/>
        <v>2034.3999999999999</v>
      </c>
      <c r="R167" s="21">
        <f t="shared" si="278"/>
        <v>5198.6000000000004</v>
      </c>
      <c r="S167" s="21">
        <f t="shared" si="279"/>
        <v>31965.599999999999</v>
      </c>
      <c r="T167" s="25">
        <v>111</v>
      </c>
    </row>
    <row r="168" spans="1:20" x14ac:dyDescent="0.2">
      <c r="A168" s="15">
        <v>156</v>
      </c>
      <c r="B168" s="10" t="s">
        <v>79</v>
      </c>
      <c r="C168" s="17" t="s">
        <v>76</v>
      </c>
      <c r="D168" s="18" t="s">
        <v>67</v>
      </c>
      <c r="E168" s="38" t="s">
        <v>373</v>
      </c>
      <c r="F168" s="19" t="s">
        <v>237</v>
      </c>
      <c r="G168" s="20">
        <v>29400</v>
      </c>
      <c r="H168" s="20">
        <v>0</v>
      </c>
      <c r="I168" s="21">
        <v>25</v>
      </c>
      <c r="J168" s="26">
        <f t="shared" si="261"/>
        <v>843.78</v>
      </c>
      <c r="K168" s="21">
        <f t="shared" si="262"/>
        <v>2087.3999999999996</v>
      </c>
      <c r="L168" s="23">
        <v>323.39999999999998</v>
      </c>
      <c r="M168" s="24">
        <f t="shared" si="264"/>
        <v>893.76</v>
      </c>
      <c r="N168" s="21">
        <f t="shared" si="265"/>
        <v>2084.46</v>
      </c>
      <c r="O168" s="20"/>
      <c r="P168" s="21">
        <f t="shared" si="276"/>
        <v>6232.7999999999993</v>
      </c>
      <c r="Q168" s="21">
        <f t="shared" si="277"/>
        <v>1762.54</v>
      </c>
      <c r="R168" s="21">
        <f t="shared" si="278"/>
        <v>4495.26</v>
      </c>
      <c r="S168" s="21">
        <f t="shared" si="279"/>
        <v>27637.46</v>
      </c>
      <c r="T168" s="25">
        <v>111</v>
      </c>
    </row>
    <row r="169" spans="1:20" x14ac:dyDescent="0.2">
      <c r="A169" s="15">
        <v>157</v>
      </c>
      <c r="B169" s="10" t="s">
        <v>78</v>
      </c>
      <c r="C169" s="17" t="s">
        <v>76</v>
      </c>
      <c r="D169" s="18" t="s">
        <v>67</v>
      </c>
      <c r="E169" s="38" t="s">
        <v>373</v>
      </c>
      <c r="F169" s="19" t="s">
        <v>237</v>
      </c>
      <c r="G169" s="20">
        <v>27300</v>
      </c>
      <c r="H169" s="20">
        <v>0</v>
      </c>
      <c r="I169" s="21">
        <v>25</v>
      </c>
      <c r="J169" s="26">
        <f t="shared" si="261"/>
        <v>783.51</v>
      </c>
      <c r="K169" s="21">
        <f t="shared" si="262"/>
        <v>1938.2999999999997</v>
      </c>
      <c r="L169" s="23">
        <v>300.3</v>
      </c>
      <c r="M169" s="24">
        <f t="shared" si="264"/>
        <v>829.92</v>
      </c>
      <c r="N169" s="21">
        <f t="shared" si="265"/>
        <v>1935.5700000000002</v>
      </c>
      <c r="O169" s="20"/>
      <c r="P169" s="21">
        <f t="shared" si="276"/>
        <v>5787.6</v>
      </c>
      <c r="Q169" s="21">
        <f t="shared" si="277"/>
        <v>1638.4299999999998</v>
      </c>
      <c r="R169" s="21">
        <f t="shared" si="278"/>
        <v>4174.17</v>
      </c>
      <c r="S169" s="21">
        <f t="shared" si="279"/>
        <v>25661.57</v>
      </c>
      <c r="T169" s="25">
        <v>111</v>
      </c>
    </row>
    <row r="170" spans="1:20" x14ac:dyDescent="0.2">
      <c r="A170" s="15">
        <v>158</v>
      </c>
      <c r="B170" s="10" t="s">
        <v>299</v>
      </c>
      <c r="C170" s="17" t="s">
        <v>76</v>
      </c>
      <c r="D170" s="18" t="s">
        <v>270</v>
      </c>
      <c r="E170" s="38" t="s">
        <v>374</v>
      </c>
      <c r="F170" s="19" t="s">
        <v>237</v>
      </c>
      <c r="G170" s="20">
        <v>31500</v>
      </c>
      <c r="H170" s="20">
        <v>0</v>
      </c>
      <c r="I170" s="21">
        <v>25</v>
      </c>
      <c r="J170" s="26">
        <f t="shared" ref="J170" si="280">(G170*2.87%)</f>
        <v>904.05</v>
      </c>
      <c r="K170" s="21">
        <f t="shared" ref="K170" si="281">(G170*7.1%)</f>
        <v>2236.5</v>
      </c>
      <c r="L170" s="23">
        <v>346.5</v>
      </c>
      <c r="M170" s="24">
        <f t="shared" ref="M170" si="282">(G170*3.04%)</f>
        <v>957.6</v>
      </c>
      <c r="N170" s="21">
        <f t="shared" ref="N170" si="283">(G170*7.09%)</f>
        <v>2233.3500000000004</v>
      </c>
      <c r="O170" s="20"/>
      <c r="P170" s="21">
        <f t="shared" ref="P170" si="284">SUM(J170+K170+L170+M170+N170+O170)</f>
        <v>6678.0000000000009</v>
      </c>
      <c r="Q170" s="21">
        <f t="shared" ref="Q170" si="285">SUM(H170+I170+J170+M170+O170)</f>
        <v>1886.65</v>
      </c>
      <c r="R170" s="21">
        <f t="shared" ref="R170" si="286">SUM(K170+L170+N170)</f>
        <v>4816.3500000000004</v>
      </c>
      <c r="S170" s="21">
        <f t="shared" ref="S170" si="287">SUM(G170-Q170)</f>
        <v>29613.35</v>
      </c>
      <c r="T170" s="25">
        <v>111</v>
      </c>
    </row>
    <row r="171" spans="1:20" s="2" customFormat="1" x14ac:dyDescent="0.2">
      <c r="A171" s="15">
        <v>159</v>
      </c>
      <c r="B171" s="10" t="s">
        <v>309</v>
      </c>
      <c r="C171" s="17" t="s">
        <v>76</v>
      </c>
      <c r="D171" s="18" t="s">
        <v>270</v>
      </c>
      <c r="E171" s="38" t="s">
        <v>373</v>
      </c>
      <c r="F171" s="19" t="s">
        <v>237</v>
      </c>
      <c r="G171" s="20">
        <v>31500</v>
      </c>
      <c r="H171" s="20">
        <v>0</v>
      </c>
      <c r="I171" s="21">
        <v>25</v>
      </c>
      <c r="J171" s="26">
        <f t="shared" ref="J171:J172" si="288">(G171*2.87%)</f>
        <v>904.05</v>
      </c>
      <c r="K171" s="21">
        <f t="shared" ref="K171:K172" si="289">(G171*7.1%)</f>
        <v>2236.5</v>
      </c>
      <c r="L171" s="23">
        <v>346.5</v>
      </c>
      <c r="M171" s="24">
        <f t="shared" ref="M171:M172" si="290">(G171*3.04%)</f>
        <v>957.6</v>
      </c>
      <c r="N171" s="21">
        <f t="shared" ref="N171:N172" si="291">(G171*7.09%)</f>
        <v>2233.3500000000004</v>
      </c>
      <c r="O171" s="20"/>
      <c r="P171" s="21">
        <f t="shared" ref="P171:P172" si="292">SUM(J171+K171+L171+M171+N171+O171)</f>
        <v>6678.0000000000009</v>
      </c>
      <c r="Q171" s="21">
        <f t="shared" ref="Q171:Q172" si="293">SUM(H171+I171+J171+M171+O171)</f>
        <v>1886.65</v>
      </c>
      <c r="R171" s="21">
        <f t="shared" ref="R171:R172" si="294">SUM(K171+L171+N171)</f>
        <v>4816.3500000000004</v>
      </c>
      <c r="S171" s="21">
        <f t="shared" ref="S171:S172" si="295">SUM(G171-Q171)</f>
        <v>29613.35</v>
      </c>
      <c r="T171" s="25">
        <v>111</v>
      </c>
    </row>
    <row r="172" spans="1:20" s="2" customFormat="1" x14ac:dyDescent="0.2">
      <c r="A172" s="15">
        <v>160</v>
      </c>
      <c r="B172" s="10" t="s">
        <v>310</v>
      </c>
      <c r="C172" s="17" t="s">
        <v>76</v>
      </c>
      <c r="D172" s="18" t="s">
        <v>270</v>
      </c>
      <c r="E172" s="38" t="s">
        <v>374</v>
      </c>
      <c r="F172" s="19" t="s">
        <v>237</v>
      </c>
      <c r="G172" s="20">
        <v>31500</v>
      </c>
      <c r="H172" s="20">
        <v>0</v>
      </c>
      <c r="I172" s="21">
        <v>25</v>
      </c>
      <c r="J172" s="26">
        <f t="shared" si="288"/>
        <v>904.05</v>
      </c>
      <c r="K172" s="21">
        <f t="shared" si="289"/>
        <v>2236.5</v>
      </c>
      <c r="L172" s="23">
        <v>346.5</v>
      </c>
      <c r="M172" s="24">
        <f t="shared" si="290"/>
        <v>957.6</v>
      </c>
      <c r="N172" s="21">
        <f t="shared" si="291"/>
        <v>2233.3500000000004</v>
      </c>
      <c r="O172" s="20"/>
      <c r="P172" s="21">
        <f t="shared" si="292"/>
        <v>6678.0000000000009</v>
      </c>
      <c r="Q172" s="21">
        <f t="shared" si="293"/>
        <v>1886.65</v>
      </c>
      <c r="R172" s="21">
        <f t="shared" si="294"/>
        <v>4816.3500000000004</v>
      </c>
      <c r="S172" s="21">
        <f t="shared" si="295"/>
        <v>29613.35</v>
      </c>
      <c r="T172" s="25">
        <v>111</v>
      </c>
    </row>
    <row r="173" spans="1:20" s="2" customFormat="1" x14ac:dyDescent="0.2">
      <c r="A173" s="15">
        <v>161</v>
      </c>
      <c r="B173" s="10" t="s">
        <v>327</v>
      </c>
      <c r="C173" s="17" t="s">
        <v>76</v>
      </c>
      <c r="D173" s="18" t="s">
        <v>270</v>
      </c>
      <c r="E173" s="38" t="s">
        <v>374</v>
      </c>
      <c r="F173" s="19" t="s">
        <v>237</v>
      </c>
      <c r="G173" s="20">
        <v>31500</v>
      </c>
      <c r="H173" s="20">
        <v>0</v>
      </c>
      <c r="I173" s="21">
        <v>25</v>
      </c>
      <c r="J173" s="26">
        <f t="shared" ref="J173:J175" si="296">(G173*2.87%)</f>
        <v>904.05</v>
      </c>
      <c r="K173" s="21">
        <f t="shared" ref="K173:K175" si="297">(G173*7.1%)</f>
        <v>2236.5</v>
      </c>
      <c r="L173" s="23">
        <v>346.5</v>
      </c>
      <c r="M173" s="24">
        <f t="shared" ref="M173:M175" si="298">(G173*3.04%)</f>
        <v>957.6</v>
      </c>
      <c r="N173" s="21">
        <f t="shared" ref="N173:N175" si="299">(G173*7.09%)</f>
        <v>2233.3500000000004</v>
      </c>
      <c r="O173" s="20"/>
      <c r="P173" s="21">
        <f t="shared" ref="P173:P174" si="300">SUM(J173+K173+L173+M173+N173+O173)</f>
        <v>6678.0000000000009</v>
      </c>
      <c r="Q173" s="21">
        <f t="shared" ref="Q173:Q174" si="301">SUM(H173+I173+J173+M173+O173)</f>
        <v>1886.65</v>
      </c>
      <c r="R173" s="21">
        <f t="shared" ref="R173:R174" si="302">SUM(K173+L173+N173)</f>
        <v>4816.3500000000004</v>
      </c>
      <c r="S173" s="21">
        <f t="shared" ref="S173:S174" si="303">SUM(G173-Q173)</f>
        <v>29613.35</v>
      </c>
      <c r="T173" s="25">
        <v>111</v>
      </c>
    </row>
    <row r="174" spans="1:20" s="2" customFormat="1" x14ac:dyDescent="0.2">
      <c r="A174" s="15">
        <v>162</v>
      </c>
      <c r="B174" s="10" t="s">
        <v>328</v>
      </c>
      <c r="C174" s="17" t="s">
        <v>76</v>
      </c>
      <c r="D174" s="18" t="s">
        <v>270</v>
      </c>
      <c r="E174" s="38" t="s">
        <v>374</v>
      </c>
      <c r="F174" s="19" t="s">
        <v>237</v>
      </c>
      <c r="G174" s="20">
        <v>31500</v>
      </c>
      <c r="H174" s="20">
        <v>0</v>
      </c>
      <c r="I174" s="21">
        <v>25</v>
      </c>
      <c r="J174" s="26">
        <f t="shared" si="296"/>
        <v>904.05</v>
      </c>
      <c r="K174" s="21">
        <f t="shared" si="297"/>
        <v>2236.5</v>
      </c>
      <c r="L174" s="23">
        <v>346.5</v>
      </c>
      <c r="M174" s="24">
        <f t="shared" si="298"/>
        <v>957.6</v>
      </c>
      <c r="N174" s="21">
        <f t="shared" si="299"/>
        <v>2233.3500000000004</v>
      </c>
      <c r="O174" s="20"/>
      <c r="P174" s="21">
        <f t="shared" si="300"/>
        <v>6678.0000000000009</v>
      </c>
      <c r="Q174" s="21">
        <f t="shared" si="301"/>
        <v>1886.65</v>
      </c>
      <c r="R174" s="21">
        <f t="shared" si="302"/>
        <v>4816.3500000000004</v>
      </c>
      <c r="S174" s="21">
        <f t="shared" si="303"/>
        <v>29613.35</v>
      </c>
      <c r="T174" s="25">
        <v>111</v>
      </c>
    </row>
    <row r="175" spans="1:20" s="2" customFormat="1" x14ac:dyDescent="0.2">
      <c r="A175" s="15">
        <v>163</v>
      </c>
      <c r="B175" s="10" t="s">
        <v>334</v>
      </c>
      <c r="C175" s="17" t="s">
        <v>76</v>
      </c>
      <c r="D175" s="18" t="s">
        <v>270</v>
      </c>
      <c r="E175" s="38" t="s">
        <v>374</v>
      </c>
      <c r="F175" s="19" t="s">
        <v>237</v>
      </c>
      <c r="G175" s="20">
        <v>34000</v>
      </c>
      <c r="H175" s="20">
        <v>0</v>
      </c>
      <c r="I175" s="21">
        <v>25</v>
      </c>
      <c r="J175" s="26">
        <f t="shared" si="296"/>
        <v>975.8</v>
      </c>
      <c r="K175" s="21">
        <f t="shared" si="297"/>
        <v>2414</v>
      </c>
      <c r="L175" s="23">
        <v>374</v>
      </c>
      <c r="M175" s="24">
        <f t="shared" si="298"/>
        <v>1033.5999999999999</v>
      </c>
      <c r="N175" s="21">
        <f t="shared" si="299"/>
        <v>2410.6000000000004</v>
      </c>
      <c r="O175" s="20"/>
      <c r="P175" s="21">
        <f t="shared" ref="P175" si="304">SUM(J175+K175+L175+M175+N175+O175)</f>
        <v>7208</v>
      </c>
      <c r="Q175" s="21">
        <f t="shared" ref="Q175" si="305">SUM(H175+I175+J175+M175+O175)</f>
        <v>2034.3999999999999</v>
      </c>
      <c r="R175" s="21">
        <f t="shared" ref="R175" si="306">SUM(K175+L175+N175)</f>
        <v>5198.6000000000004</v>
      </c>
      <c r="S175" s="21">
        <f t="shared" ref="S175" si="307">SUM(G175-Q175)</f>
        <v>31965.599999999999</v>
      </c>
      <c r="T175" s="25">
        <v>111</v>
      </c>
    </row>
    <row r="176" spans="1:20" s="2" customFormat="1" x14ac:dyDescent="0.2">
      <c r="A176" s="15">
        <v>164</v>
      </c>
      <c r="B176" s="10" t="s">
        <v>369</v>
      </c>
      <c r="C176" s="17" t="s">
        <v>76</v>
      </c>
      <c r="D176" s="18" t="s">
        <v>270</v>
      </c>
      <c r="E176" s="38" t="s">
        <v>373</v>
      </c>
      <c r="F176" s="19" t="s">
        <v>237</v>
      </c>
      <c r="G176" s="20">
        <v>31500</v>
      </c>
      <c r="H176" s="20">
        <v>0</v>
      </c>
      <c r="I176" s="21">
        <v>25</v>
      </c>
      <c r="J176" s="26">
        <f t="shared" ref="J176" si="308">(G176*2.87%)</f>
        <v>904.05</v>
      </c>
      <c r="K176" s="21">
        <f t="shared" ref="K176" si="309">(G176*7.1%)</f>
        <v>2236.5</v>
      </c>
      <c r="L176" s="23">
        <v>346.5</v>
      </c>
      <c r="M176" s="24">
        <f t="shared" ref="M176" si="310">(G176*3.04%)</f>
        <v>957.6</v>
      </c>
      <c r="N176" s="21">
        <f t="shared" ref="N176" si="311">(G176*7.09%)</f>
        <v>2233.3500000000004</v>
      </c>
      <c r="O176" s="20"/>
      <c r="P176" s="21">
        <f t="shared" ref="P176" si="312">SUM(J176+K176+L176+M176+N176+O176)</f>
        <v>6678.0000000000009</v>
      </c>
      <c r="Q176" s="21">
        <f t="shared" ref="Q176" si="313">SUM(H176+I176+J176+M176+O176)</f>
        <v>1886.65</v>
      </c>
      <c r="R176" s="21">
        <f t="shared" ref="R176" si="314">SUM(K176+L176+N176)</f>
        <v>4816.3500000000004</v>
      </c>
      <c r="S176" s="21">
        <f t="shared" ref="S176:S181" si="315">SUM(G176-Q176)</f>
        <v>29613.35</v>
      </c>
      <c r="T176" s="25">
        <v>111</v>
      </c>
    </row>
    <row r="177" spans="1:20" s="2" customFormat="1" x14ac:dyDescent="0.2">
      <c r="A177" s="15">
        <v>165</v>
      </c>
      <c r="B177" s="10" t="s">
        <v>336</v>
      </c>
      <c r="C177" s="17" t="s">
        <v>76</v>
      </c>
      <c r="D177" s="18" t="s">
        <v>331</v>
      </c>
      <c r="E177" s="38" t="s">
        <v>374</v>
      </c>
      <c r="F177" s="19" t="s">
        <v>237</v>
      </c>
      <c r="G177" s="20">
        <v>25000</v>
      </c>
      <c r="H177" s="20">
        <v>0</v>
      </c>
      <c r="I177" s="21">
        <v>25</v>
      </c>
      <c r="J177" s="26">
        <f t="shared" ref="J177:J184" si="316">(G177*2.87%)</f>
        <v>717.5</v>
      </c>
      <c r="K177" s="21">
        <f t="shared" ref="K177:K184" si="317">(G177*7.1%)</f>
        <v>1774.9999999999998</v>
      </c>
      <c r="L177" s="23">
        <v>275</v>
      </c>
      <c r="M177" s="24">
        <f>(G177*3.04%)</f>
        <v>760</v>
      </c>
      <c r="N177" s="21">
        <f>(G177*7.09%)</f>
        <v>1772.5000000000002</v>
      </c>
      <c r="O177" s="20"/>
      <c r="P177" s="21">
        <f t="shared" ref="P177:P181" si="318">SUM(J177+K177+L177+M177+N177+O177)</f>
        <v>5300</v>
      </c>
      <c r="Q177" s="21">
        <f t="shared" ref="Q177:Q181" si="319">SUM(H177+I177+J177+M177+O177)</f>
        <v>1502.5</v>
      </c>
      <c r="R177" s="21">
        <f t="shared" ref="R177:R181" si="320">SUM(K177+L177+N177)</f>
        <v>3822.5</v>
      </c>
      <c r="S177" s="21">
        <f t="shared" si="315"/>
        <v>23497.5</v>
      </c>
      <c r="T177" s="25">
        <v>111</v>
      </c>
    </row>
    <row r="178" spans="1:20" x14ac:dyDescent="0.2">
      <c r="A178" s="15">
        <v>166</v>
      </c>
      <c r="B178" s="16" t="s">
        <v>81</v>
      </c>
      <c r="C178" s="17" t="s">
        <v>82</v>
      </c>
      <c r="D178" s="18" t="s">
        <v>206</v>
      </c>
      <c r="E178" s="38" t="s">
        <v>373</v>
      </c>
      <c r="F178" s="19" t="s">
        <v>237</v>
      </c>
      <c r="G178" s="20">
        <v>60000</v>
      </c>
      <c r="H178" s="20">
        <v>2946.63</v>
      </c>
      <c r="I178" s="21">
        <v>25</v>
      </c>
      <c r="J178" s="26">
        <f t="shared" si="316"/>
        <v>1722</v>
      </c>
      <c r="K178" s="21">
        <f t="shared" si="317"/>
        <v>4260</v>
      </c>
      <c r="L178" s="23">
        <v>593.21</v>
      </c>
      <c r="M178" s="24">
        <f t="shared" si="264"/>
        <v>1824</v>
      </c>
      <c r="N178" s="21">
        <f t="shared" si="265"/>
        <v>4254</v>
      </c>
      <c r="O178" s="20">
        <v>2700.24</v>
      </c>
      <c r="P178" s="21">
        <f t="shared" si="318"/>
        <v>15353.449999999999</v>
      </c>
      <c r="Q178" s="21">
        <f t="shared" si="319"/>
        <v>9217.869999999999</v>
      </c>
      <c r="R178" s="21">
        <f t="shared" si="320"/>
        <v>9107.2099999999991</v>
      </c>
      <c r="S178" s="21">
        <f t="shared" si="315"/>
        <v>50782.130000000005</v>
      </c>
      <c r="T178" s="25">
        <v>111</v>
      </c>
    </row>
    <row r="179" spans="1:20" x14ac:dyDescent="0.2">
      <c r="A179" s="15">
        <v>167</v>
      </c>
      <c r="B179" s="16" t="s">
        <v>83</v>
      </c>
      <c r="C179" s="17" t="s">
        <v>82</v>
      </c>
      <c r="D179" s="18" t="s">
        <v>273</v>
      </c>
      <c r="E179" s="38" t="s">
        <v>373</v>
      </c>
      <c r="F179" s="19" t="s">
        <v>237</v>
      </c>
      <c r="G179" s="20">
        <v>38000</v>
      </c>
      <c r="H179" s="20">
        <v>160.38</v>
      </c>
      <c r="I179" s="21">
        <v>25</v>
      </c>
      <c r="J179" s="26">
        <f t="shared" si="316"/>
        <v>1090.5999999999999</v>
      </c>
      <c r="K179" s="21">
        <f t="shared" si="317"/>
        <v>2697.9999999999995</v>
      </c>
      <c r="L179" s="23">
        <v>418</v>
      </c>
      <c r="M179" s="24">
        <f>(G179*3.04%)</f>
        <v>1155.2</v>
      </c>
      <c r="N179" s="21">
        <f>(G179*7.09%)</f>
        <v>2694.2000000000003</v>
      </c>
      <c r="O179" s="20"/>
      <c r="P179" s="21">
        <f t="shared" si="318"/>
        <v>8056</v>
      </c>
      <c r="Q179" s="21">
        <f t="shared" si="319"/>
        <v>2431.1800000000003</v>
      </c>
      <c r="R179" s="21">
        <f t="shared" si="320"/>
        <v>5810.2</v>
      </c>
      <c r="S179" s="21">
        <f t="shared" si="315"/>
        <v>35568.82</v>
      </c>
      <c r="T179" s="25">
        <v>111</v>
      </c>
    </row>
    <row r="180" spans="1:20" x14ac:dyDescent="0.2">
      <c r="A180" s="15">
        <v>168</v>
      </c>
      <c r="B180" s="10" t="s">
        <v>84</v>
      </c>
      <c r="C180" s="17" t="s">
        <v>82</v>
      </c>
      <c r="D180" s="18" t="s">
        <v>67</v>
      </c>
      <c r="E180" s="38" t="s">
        <v>373</v>
      </c>
      <c r="F180" s="19" t="s">
        <v>238</v>
      </c>
      <c r="G180" s="20">
        <v>31500</v>
      </c>
      <c r="H180" s="20">
        <v>0</v>
      </c>
      <c r="I180" s="21">
        <v>25</v>
      </c>
      <c r="J180" s="26">
        <f t="shared" si="316"/>
        <v>904.05</v>
      </c>
      <c r="K180" s="21">
        <f t="shared" si="317"/>
        <v>2236.5</v>
      </c>
      <c r="L180" s="23">
        <v>346.5</v>
      </c>
      <c r="M180" s="24">
        <f t="shared" si="264"/>
        <v>957.6</v>
      </c>
      <c r="N180" s="21">
        <f t="shared" si="265"/>
        <v>2233.3500000000004</v>
      </c>
      <c r="O180" s="20"/>
      <c r="P180" s="21">
        <f t="shared" si="318"/>
        <v>6678.0000000000009</v>
      </c>
      <c r="Q180" s="21">
        <f t="shared" si="319"/>
        <v>1886.65</v>
      </c>
      <c r="R180" s="21">
        <f t="shared" si="320"/>
        <v>4816.3500000000004</v>
      </c>
      <c r="S180" s="21">
        <f t="shared" si="315"/>
        <v>29613.35</v>
      </c>
      <c r="T180" s="25">
        <v>111</v>
      </c>
    </row>
    <row r="181" spans="1:20" s="2" customFormat="1" x14ac:dyDescent="0.2">
      <c r="A181" s="15">
        <v>169</v>
      </c>
      <c r="B181" s="16" t="s">
        <v>200</v>
      </c>
      <c r="C181" s="17" t="s">
        <v>82</v>
      </c>
      <c r="D181" s="18" t="s">
        <v>250</v>
      </c>
      <c r="E181" s="38" t="s">
        <v>374</v>
      </c>
      <c r="F181" s="19" t="s">
        <v>237</v>
      </c>
      <c r="G181" s="20">
        <v>45000</v>
      </c>
      <c r="H181" s="20">
        <v>1148.33</v>
      </c>
      <c r="I181" s="21">
        <v>25</v>
      </c>
      <c r="J181" s="26">
        <f t="shared" si="316"/>
        <v>1291.5</v>
      </c>
      <c r="K181" s="21">
        <f t="shared" si="317"/>
        <v>3194.9999999999995</v>
      </c>
      <c r="L181" s="23">
        <v>495</v>
      </c>
      <c r="M181" s="24">
        <f>(G181*3.04%)</f>
        <v>1368</v>
      </c>
      <c r="N181" s="21">
        <f t="shared" si="265"/>
        <v>3190.5</v>
      </c>
      <c r="O181" s="20"/>
      <c r="P181" s="21">
        <f t="shared" si="318"/>
        <v>9540</v>
      </c>
      <c r="Q181" s="21">
        <f t="shared" si="319"/>
        <v>3832.83</v>
      </c>
      <c r="R181" s="21">
        <f t="shared" si="320"/>
        <v>6880.5</v>
      </c>
      <c r="S181" s="21">
        <f t="shared" si="315"/>
        <v>41167.17</v>
      </c>
      <c r="T181" s="25">
        <v>111</v>
      </c>
    </row>
    <row r="182" spans="1:20" s="2" customFormat="1" x14ac:dyDescent="0.2">
      <c r="A182" s="15">
        <v>170</v>
      </c>
      <c r="B182" s="16" t="s">
        <v>313</v>
      </c>
      <c r="C182" s="17" t="s">
        <v>82</v>
      </c>
      <c r="D182" s="18" t="s">
        <v>303</v>
      </c>
      <c r="E182" s="38" t="s">
        <v>374</v>
      </c>
      <c r="F182" s="19" t="s">
        <v>237</v>
      </c>
      <c r="G182" s="20">
        <v>31500</v>
      </c>
      <c r="H182" s="20">
        <v>0</v>
      </c>
      <c r="I182" s="21">
        <v>25</v>
      </c>
      <c r="J182" s="26">
        <f t="shared" si="316"/>
        <v>904.05</v>
      </c>
      <c r="K182" s="21">
        <f t="shared" si="317"/>
        <v>2236.5</v>
      </c>
      <c r="L182" s="23">
        <v>346.5</v>
      </c>
      <c r="M182" s="24">
        <f>(G182*3.04%)</f>
        <v>957.6</v>
      </c>
      <c r="N182" s="21">
        <f>(G182*7.09%)</f>
        <v>2233.3500000000004</v>
      </c>
      <c r="O182" s="20"/>
      <c r="P182" s="21">
        <f t="shared" ref="P182" si="321">SUM(J182+K182+L182+M182+N182+O182)</f>
        <v>6678.0000000000009</v>
      </c>
      <c r="Q182" s="21">
        <f t="shared" ref="Q182" si="322">SUM(H182+I182+J182+M182+O182)</f>
        <v>1886.65</v>
      </c>
      <c r="R182" s="21">
        <f t="shared" ref="R182" si="323">SUM(K182+L182+N182)</f>
        <v>4816.3500000000004</v>
      </c>
      <c r="S182" s="21">
        <f t="shared" ref="S182" si="324">SUM(G182-Q182)</f>
        <v>29613.35</v>
      </c>
      <c r="T182" s="25">
        <v>111</v>
      </c>
    </row>
    <row r="183" spans="1:20" s="2" customFormat="1" x14ac:dyDescent="0.2">
      <c r="A183" s="15">
        <v>171</v>
      </c>
      <c r="B183" s="10" t="s">
        <v>231</v>
      </c>
      <c r="C183" s="17" t="s">
        <v>82</v>
      </c>
      <c r="D183" s="18" t="s">
        <v>303</v>
      </c>
      <c r="E183" s="38" t="s">
        <v>373</v>
      </c>
      <c r="F183" s="19" t="s">
        <v>240</v>
      </c>
      <c r="G183" s="20">
        <v>22500</v>
      </c>
      <c r="H183" s="20">
        <v>0</v>
      </c>
      <c r="I183" s="21">
        <v>25</v>
      </c>
      <c r="J183" s="26">
        <f>(G183*2.87%)</f>
        <v>645.75</v>
      </c>
      <c r="K183" s="21">
        <f>(G183*7.1%)</f>
        <v>1597.4999999999998</v>
      </c>
      <c r="L183" s="23">
        <v>198</v>
      </c>
      <c r="M183" s="24">
        <f>(G183*3.04%)</f>
        <v>684</v>
      </c>
      <c r="N183" s="21">
        <f>(G183*7.09%)</f>
        <v>1595.25</v>
      </c>
      <c r="O183" s="20"/>
      <c r="P183" s="21">
        <f>SUM(J183+K183+L183+M183+N183+O183)</f>
        <v>4720.5</v>
      </c>
      <c r="Q183" s="21">
        <f>SUM(H183+I183+J183+M183+O183)</f>
        <v>1354.75</v>
      </c>
      <c r="R183" s="21">
        <f>SUM(K183+L183+N183)</f>
        <v>3390.75</v>
      </c>
      <c r="S183" s="21">
        <f>SUM(G183-Q183)</f>
        <v>21145.25</v>
      </c>
      <c r="T183" s="25">
        <v>111</v>
      </c>
    </row>
    <row r="184" spans="1:20" s="2" customFormat="1" x14ac:dyDescent="0.2">
      <c r="A184" s="15">
        <v>172</v>
      </c>
      <c r="B184" s="10" t="s">
        <v>113</v>
      </c>
      <c r="C184" s="17" t="s">
        <v>82</v>
      </c>
      <c r="D184" s="18" t="s">
        <v>20</v>
      </c>
      <c r="E184" s="38" t="s">
        <v>373</v>
      </c>
      <c r="F184" s="19" t="s">
        <v>237</v>
      </c>
      <c r="G184" s="20">
        <v>26250</v>
      </c>
      <c r="H184" s="20">
        <v>0</v>
      </c>
      <c r="I184" s="21">
        <v>25</v>
      </c>
      <c r="J184" s="26">
        <f t="shared" si="316"/>
        <v>753.375</v>
      </c>
      <c r="K184" s="21">
        <f t="shared" si="317"/>
        <v>1863.7499999999998</v>
      </c>
      <c r="L184" s="23">
        <v>288.75</v>
      </c>
      <c r="M184" s="24">
        <f>(G184*3.04%)</f>
        <v>798</v>
      </c>
      <c r="N184" s="21">
        <f>(G184*7.09%)</f>
        <v>1861.1250000000002</v>
      </c>
      <c r="O184" s="20"/>
      <c r="P184" s="21">
        <f>SUM(J184+K184+L184+M184+N184+O184)</f>
        <v>5565</v>
      </c>
      <c r="Q184" s="21">
        <f>SUM(H184+I184+J184+M184+O184)</f>
        <v>1576.375</v>
      </c>
      <c r="R184" s="21">
        <f>SUM(K184+L184+N184)</f>
        <v>4013.625</v>
      </c>
      <c r="S184" s="21">
        <f>SUM(G184-Q184)</f>
        <v>24673.625</v>
      </c>
      <c r="T184" s="25">
        <v>111</v>
      </c>
    </row>
    <row r="185" spans="1:20" x14ac:dyDescent="0.2">
      <c r="A185" s="15">
        <v>173</v>
      </c>
      <c r="B185" s="16" t="s">
        <v>91</v>
      </c>
      <c r="C185" s="17" t="s">
        <v>88</v>
      </c>
      <c r="D185" s="18" t="s">
        <v>212</v>
      </c>
      <c r="E185" s="38" t="s">
        <v>373</v>
      </c>
      <c r="F185" s="19" t="s">
        <v>237</v>
      </c>
      <c r="G185" s="20">
        <v>70000</v>
      </c>
      <c r="H185" s="20">
        <v>4828.43</v>
      </c>
      <c r="I185" s="21">
        <v>25</v>
      </c>
      <c r="J185" s="26">
        <f t="shared" ref="J185" si="325">(G185*2.87%)</f>
        <v>2009</v>
      </c>
      <c r="K185" s="21">
        <f t="shared" ref="K185" si="326">(G185*7.1%)</f>
        <v>4970</v>
      </c>
      <c r="L185" s="23">
        <v>593.21</v>
      </c>
      <c r="M185" s="24">
        <f t="shared" ref="M185" si="327">(G185*3.04%)</f>
        <v>2128</v>
      </c>
      <c r="N185" s="21">
        <f t="shared" ref="N185" si="328">(G185*7.09%)</f>
        <v>4963</v>
      </c>
      <c r="O185" s="20">
        <v>2700.24</v>
      </c>
      <c r="P185" s="21">
        <f t="shared" ref="P185:P189" si="329">SUM(J185+K185+L185+M185+N185+O185)</f>
        <v>17363.449999999997</v>
      </c>
      <c r="Q185" s="21">
        <f t="shared" ref="Q185:Q189" si="330">SUM(H185+I185+J185+M185+O185)</f>
        <v>11690.67</v>
      </c>
      <c r="R185" s="21">
        <f t="shared" ref="R185:R189" si="331">SUM(K185+L185+N185)</f>
        <v>10526.21</v>
      </c>
      <c r="S185" s="21">
        <f t="shared" ref="S185:S189" si="332">SUM(G185-Q185)</f>
        <v>58309.33</v>
      </c>
      <c r="T185" s="25">
        <v>111</v>
      </c>
    </row>
    <row r="186" spans="1:20" x14ac:dyDescent="0.2">
      <c r="A186" s="15">
        <v>174</v>
      </c>
      <c r="B186" s="16" t="s">
        <v>73</v>
      </c>
      <c r="C186" s="17" t="s">
        <v>88</v>
      </c>
      <c r="D186" s="18" t="s">
        <v>67</v>
      </c>
      <c r="E186" s="38" t="s">
        <v>373</v>
      </c>
      <c r="F186" s="19" t="s">
        <v>237</v>
      </c>
      <c r="G186" s="20">
        <v>43000</v>
      </c>
      <c r="H186" s="20">
        <v>866.06</v>
      </c>
      <c r="I186" s="21">
        <v>25</v>
      </c>
      <c r="J186" s="26">
        <f>(G186*2.87%)</f>
        <v>1234.0999999999999</v>
      </c>
      <c r="K186" s="21">
        <f>(G186*7.1%)</f>
        <v>3052.9999999999995</v>
      </c>
      <c r="L186" s="23">
        <v>473</v>
      </c>
      <c r="M186" s="24">
        <f>(G186*3.04%)</f>
        <v>1307.2</v>
      </c>
      <c r="N186" s="21">
        <f>(G186*7.09%)</f>
        <v>3048.7000000000003</v>
      </c>
      <c r="O186" s="20"/>
      <c r="P186" s="21">
        <f t="shared" si="329"/>
        <v>9116</v>
      </c>
      <c r="Q186" s="21">
        <f t="shared" si="330"/>
        <v>3432.3599999999997</v>
      </c>
      <c r="R186" s="21">
        <f t="shared" si="331"/>
        <v>6574.7</v>
      </c>
      <c r="S186" s="21">
        <f t="shared" si="332"/>
        <v>39567.64</v>
      </c>
      <c r="T186" s="25">
        <v>111</v>
      </c>
    </row>
    <row r="187" spans="1:20" x14ac:dyDescent="0.2">
      <c r="A187" s="15">
        <v>175</v>
      </c>
      <c r="B187" s="16" t="s">
        <v>92</v>
      </c>
      <c r="C187" s="17" t="s">
        <v>88</v>
      </c>
      <c r="D187" s="18" t="s">
        <v>250</v>
      </c>
      <c r="E187" s="38" t="s">
        <v>374</v>
      </c>
      <c r="F187" s="19" t="s">
        <v>237</v>
      </c>
      <c r="G187" s="20">
        <v>29400</v>
      </c>
      <c r="H187" s="20">
        <v>0</v>
      </c>
      <c r="I187" s="21">
        <v>25</v>
      </c>
      <c r="J187" s="26">
        <f>(G187*2.87%)</f>
        <v>843.78</v>
      </c>
      <c r="K187" s="21">
        <f>(G187*7.1%)</f>
        <v>2087.3999999999996</v>
      </c>
      <c r="L187" s="23">
        <v>323.39999999999998</v>
      </c>
      <c r="M187" s="24">
        <f t="shared" si="264"/>
        <v>893.76</v>
      </c>
      <c r="N187" s="21">
        <f t="shared" si="265"/>
        <v>2084.46</v>
      </c>
      <c r="O187" s="20"/>
      <c r="P187" s="21">
        <f t="shared" si="329"/>
        <v>6232.7999999999993</v>
      </c>
      <c r="Q187" s="21">
        <f t="shared" si="330"/>
        <v>1762.54</v>
      </c>
      <c r="R187" s="21">
        <f t="shared" si="331"/>
        <v>4495.26</v>
      </c>
      <c r="S187" s="21">
        <f t="shared" si="332"/>
        <v>27637.46</v>
      </c>
      <c r="T187" s="25">
        <v>111</v>
      </c>
    </row>
    <row r="188" spans="1:20" x14ac:dyDescent="0.2">
      <c r="A188" s="15">
        <v>176</v>
      </c>
      <c r="B188" s="10" t="s">
        <v>191</v>
      </c>
      <c r="C188" s="17" t="s">
        <v>88</v>
      </c>
      <c r="D188" s="18" t="s">
        <v>250</v>
      </c>
      <c r="E188" s="38" t="s">
        <v>374</v>
      </c>
      <c r="F188" s="19" t="s">
        <v>237</v>
      </c>
      <c r="G188" s="20">
        <v>26250</v>
      </c>
      <c r="H188" s="20">
        <v>0</v>
      </c>
      <c r="I188" s="21">
        <v>25</v>
      </c>
      <c r="J188" s="26">
        <f>(G188*2.87%)</f>
        <v>753.375</v>
      </c>
      <c r="K188" s="21">
        <f>(G188*7.1%)</f>
        <v>1863.7499999999998</v>
      </c>
      <c r="L188" s="23">
        <v>288.75</v>
      </c>
      <c r="M188" s="24">
        <f>(G188*3.04%)</f>
        <v>798</v>
      </c>
      <c r="N188" s="21">
        <f>(G188*7.09%)</f>
        <v>1861.1250000000002</v>
      </c>
      <c r="O188" s="20"/>
      <c r="P188" s="21">
        <f t="shared" si="329"/>
        <v>5565</v>
      </c>
      <c r="Q188" s="21">
        <f t="shared" si="330"/>
        <v>1576.375</v>
      </c>
      <c r="R188" s="21">
        <f t="shared" si="331"/>
        <v>4013.625</v>
      </c>
      <c r="S188" s="21">
        <f t="shared" si="332"/>
        <v>24673.625</v>
      </c>
      <c r="T188" s="25">
        <v>111</v>
      </c>
    </row>
    <row r="189" spans="1:20" x14ac:dyDescent="0.2">
      <c r="A189" s="15">
        <v>177</v>
      </c>
      <c r="B189" s="10" t="s">
        <v>89</v>
      </c>
      <c r="C189" s="17" t="s">
        <v>88</v>
      </c>
      <c r="D189" s="18" t="s">
        <v>272</v>
      </c>
      <c r="E189" s="38" t="s">
        <v>373</v>
      </c>
      <c r="F189" s="19" t="s">
        <v>237</v>
      </c>
      <c r="G189" s="20">
        <v>24831.45</v>
      </c>
      <c r="H189" s="20">
        <v>0</v>
      </c>
      <c r="I189" s="21">
        <v>25</v>
      </c>
      <c r="J189" s="26">
        <f>(G189*2.87%)</f>
        <v>712.66261499999996</v>
      </c>
      <c r="K189" s="21">
        <f>(G189*7.1%)</f>
        <v>1763.0329499999998</v>
      </c>
      <c r="L189" s="23">
        <v>273.14</v>
      </c>
      <c r="M189" s="24">
        <f t="shared" si="264"/>
        <v>754.87608</v>
      </c>
      <c r="N189" s="21">
        <f t="shared" si="265"/>
        <v>1760.5498050000001</v>
      </c>
      <c r="O189" s="20"/>
      <c r="P189" s="21">
        <f t="shared" si="329"/>
        <v>5264.26145</v>
      </c>
      <c r="Q189" s="21">
        <f t="shared" si="330"/>
        <v>1492.538695</v>
      </c>
      <c r="R189" s="21">
        <f t="shared" si="331"/>
        <v>3796.7227549999998</v>
      </c>
      <c r="S189" s="21">
        <f t="shared" si="332"/>
        <v>23338.911305000001</v>
      </c>
      <c r="T189" s="25">
        <v>111</v>
      </c>
    </row>
    <row r="190" spans="1:20" s="2" customFormat="1" x14ac:dyDescent="0.2">
      <c r="A190" s="15">
        <v>178</v>
      </c>
      <c r="B190" s="10" t="s">
        <v>311</v>
      </c>
      <c r="C190" s="17" t="s">
        <v>88</v>
      </c>
      <c r="D190" s="18" t="s">
        <v>272</v>
      </c>
      <c r="E190" s="38" t="s">
        <v>374</v>
      </c>
      <c r="F190" s="19" t="s">
        <v>237</v>
      </c>
      <c r="G190" s="20">
        <v>22400</v>
      </c>
      <c r="H190" s="20">
        <v>0</v>
      </c>
      <c r="I190" s="21">
        <v>25</v>
      </c>
      <c r="J190" s="26">
        <f t="shared" ref="J190:J193" si="333">(G190*2.87%)</f>
        <v>642.88</v>
      </c>
      <c r="K190" s="21">
        <f t="shared" ref="K190:K193" si="334">(G190*7.1%)</f>
        <v>1590.3999999999999</v>
      </c>
      <c r="L190" s="23">
        <v>246.4</v>
      </c>
      <c r="M190" s="24">
        <f t="shared" ref="M190:M193" si="335">(G190*3.04%)</f>
        <v>680.96</v>
      </c>
      <c r="N190" s="21">
        <f t="shared" ref="N190:N193" si="336">(G190*7.09%)</f>
        <v>1588.16</v>
      </c>
      <c r="O190" s="20">
        <v>1350.12</v>
      </c>
      <c r="P190" s="21">
        <f t="shared" ref="P190:P192" si="337">SUM(J190+K190+L190+M190+N190+O190)</f>
        <v>6098.92</v>
      </c>
      <c r="Q190" s="21">
        <f t="shared" ref="Q190:Q193" si="338">SUM(H190+I190+J190+M190+O190)</f>
        <v>2698.96</v>
      </c>
      <c r="R190" s="21">
        <f t="shared" ref="R190:R193" si="339">SUM(K190+L190+N190)</f>
        <v>3424.96</v>
      </c>
      <c r="S190" s="21">
        <f t="shared" ref="S190:S193" si="340">SUM(G190-Q190)</f>
        <v>19701.04</v>
      </c>
      <c r="T190" s="25">
        <v>111</v>
      </c>
    </row>
    <row r="191" spans="1:20" s="2" customFormat="1" x14ac:dyDescent="0.2">
      <c r="A191" s="15">
        <v>179</v>
      </c>
      <c r="B191" s="10" t="s">
        <v>312</v>
      </c>
      <c r="C191" s="17" t="s">
        <v>88</v>
      </c>
      <c r="D191" s="18" t="s">
        <v>272</v>
      </c>
      <c r="E191" s="38" t="s">
        <v>374</v>
      </c>
      <c r="F191" s="19" t="s">
        <v>237</v>
      </c>
      <c r="G191" s="20">
        <v>29600</v>
      </c>
      <c r="H191" s="20">
        <v>0</v>
      </c>
      <c r="I191" s="21">
        <v>25</v>
      </c>
      <c r="J191" s="26">
        <f t="shared" si="333"/>
        <v>849.52</v>
      </c>
      <c r="K191" s="21">
        <f t="shared" si="334"/>
        <v>2101.6</v>
      </c>
      <c r="L191" s="23">
        <v>325.60000000000002</v>
      </c>
      <c r="M191" s="24">
        <f t="shared" si="335"/>
        <v>899.84</v>
      </c>
      <c r="N191" s="21">
        <f t="shared" si="336"/>
        <v>2098.6400000000003</v>
      </c>
      <c r="O191" s="20"/>
      <c r="P191" s="21">
        <f t="shared" si="337"/>
        <v>6275.2</v>
      </c>
      <c r="Q191" s="21">
        <f t="shared" si="338"/>
        <v>1774.3600000000001</v>
      </c>
      <c r="R191" s="21">
        <f t="shared" si="339"/>
        <v>4525.84</v>
      </c>
      <c r="S191" s="21">
        <f t="shared" si="340"/>
        <v>27825.64</v>
      </c>
      <c r="T191" s="25">
        <v>111</v>
      </c>
    </row>
    <row r="192" spans="1:20" s="2" customFormat="1" x14ac:dyDescent="0.2">
      <c r="A192" s="15">
        <v>180</v>
      </c>
      <c r="B192" s="10" t="s">
        <v>320</v>
      </c>
      <c r="C192" s="17" t="s">
        <v>88</v>
      </c>
      <c r="D192" s="18" t="s">
        <v>272</v>
      </c>
      <c r="E192" s="38" t="s">
        <v>374</v>
      </c>
      <c r="F192" s="19" t="s">
        <v>237</v>
      </c>
      <c r="G192" s="20">
        <v>31500</v>
      </c>
      <c r="H192" s="20">
        <v>0</v>
      </c>
      <c r="I192" s="21">
        <v>25</v>
      </c>
      <c r="J192" s="26">
        <f t="shared" si="333"/>
        <v>904.05</v>
      </c>
      <c r="K192" s="21">
        <f t="shared" si="334"/>
        <v>2236.5</v>
      </c>
      <c r="L192" s="23">
        <v>346.5</v>
      </c>
      <c r="M192" s="24">
        <f t="shared" si="335"/>
        <v>957.6</v>
      </c>
      <c r="N192" s="21">
        <f t="shared" si="336"/>
        <v>2233.3500000000004</v>
      </c>
      <c r="O192" s="20"/>
      <c r="P192" s="21">
        <f t="shared" si="337"/>
        <v>6678.0000000000009</v>
      </c>
      <c r="Q192" s="21">
        <f t="shared" si="338"/>
        <v>1886.65</v>
      </c>
      <c r="R192" s="21">
        <f t="shared" si="339"/>
        <v>4816.3500000000004</v>
      </c>
      <c r="S192" s="21">
        <f t="shared" si="340"/>
        <v>29613.35</v>
      </c>
      <c r="T192" s="25">
        <v>111</v>
      </c>
    </row>
    <row r="193" spans="1:20" s="2" customFormat="1" x14ac:dyDescent="0.2">
      <c r="A193" s="15">
        <v>181</v>
      </c>
      <c r="B193" s="10" t="s">
        <v>357</v>
      </c>
      <c r="C193" s="17" t="s">
        <v>88</v>
      </c>
      <c r="D193" s="18" t="s">
        <v>272</v>
      </c>
      <c r="E193" s="38" t="s">
        <v>373</v>
      </c>
      <c r="F193" s="19" t="s">
        <v>237</v>
      </c>
      <c r="G193" s="20">
        <v>30000</v>
      </c>
      <c r="H193" s="20">
        <v>0</v>
      </c>
      <c r="I193" s="21">
        <v>25</v>
      </c>
      <c r="J193" s="26">
        <f t="shared" si="333"/>
        <v>861</v>
      </c>
      <c r="K193" s="21">
        <f t="shared" si="334"/>
        <v>2130</v>
      </c>
      <c r="L193" s="23">
        <v>330</v>
      </c>
      <c r="M193" s="24">
        <f t="shared" si="335"/>
        <v>912</v>
      </c>
      <c r="N193" s="21">
        <f t="shared" si="336"/>
        <v>2127</v>
      </c>
      <c r="O193" s="20"/>
      <c r="P193" s="21">
        <f t="shared" ref="P193" si="341">SUM(J193+K193+L193+M193+N193+O193)</f>
        <v>6360</v>
      </c>
      <c r="Q193" s="21">
        <f t="shared" si="338"/>
        <v>1798</v>
      </c>
      <c r="R193" s="21">
        <f t="shared" si="339"/>
        <v>4587</v>
      </c>
      <c r="S193" s="21">
        <f t="shared" si="340"/>
        <v>28202</v>
      </c>
      <c r="T193" s="25">
        <v>111</v>
      </c>
    </row>
    <row r="194" spans="1:20" s="2" customFormat="1" x14ac:dyDescent="0.2">
      <c r="A194" s="15">
        <v>182</v>
      </c>
      <c r="B194" s="10" t="s">
        <v>333</v>
      </c>
      <c r="C194" s="17" t="s">
        <v>88</v>
      </c>
      <c r="D194" s="18" t="s">
        <v>270</v>
      </c>
      <c r="E194" s="38" t="s">
        <v>373</v>
      </c>
      <c r="F194" s="19" t="s">
        <v>237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3" si="342">(G194*3.04%)</f>
        <v>912</v>
      </c>
      <c r="N194" s="21">
        <f t="shared" ref="N194:N203" si="343">(G194*7.09%)</f>
        <v>2127</v>
      </c>
      <c r="O194" s="20"/>
      <c r="P194" s="21">
        <f t="shared" ref="P194" si="344">SUM(J194+K194+L194+M194+N194+O194)</f>
        <v>6360</v>
      </c>
      <c r="Q194" s="21">
        <f t="shared" ref="Q194:Q203" si="345">SUM(H194+I194+J194+M194+O194)</f>
        <v>1798</v>
      </c>
      <c r="R194" s="21">
        <f t="shared" ref="R194:R203" si="346">SUM(K194+L194+N194)</f>
        <v>4587</v>
      </c>
      <c r="S194" s="21">
        <f t="shared" ref="S194:S203" si="347">SUM(G194-Q194)</f>
        <v>28202</v>
      </c>
      <c r="T194" s="25">
        <v>111</v>
      </c>
    </row>
    <row r="195" spans="1:20" s="2" customFormat="1" x14ac:dyDescent="0.2">
      <c r="A195" s="15">
        <v>183</v>
      </c>
      <c r="B195" s="10" t="s">
        <v>376</v>
      </c>
      <c r="C195" s="17" t="s">
        <v>88</v>
      </c>
      <c r="D195" s="18" t="s">
        <v>270</v>
      </c>
      <c r="E195" s="38" t="s">
        <v>374</v>
      </c>
      <c r="F195" s="19" t="s">
        <v>235</v>
      </c>
      <c r="G195" s="20">
        <v>34000</v>
      </c>
      <c r="H195" s="20">
        <v>0</v>
      </c>
      <c r="I195" s="21">
        <v>25</v>
      </c>
      <c r="J195" s="26">
        <f t="shared" ref="J195" si="348">(G195*2.87%)</f>
        <v>975.8</v>
      </c>
      <c r="K195" s="21">
        <f t="shared" ref="K195" si="349">(G195*7.1%)</f>
        <v>2414</v>
      </c>
      <c r="L195" s="23">
        <v>374</v>
      </c>
      <c r="M195" s="24">
        <f t="shared" si="342"/>
        <v>1033.5999999999999</v>
      </c>
      <c r="N195" s="21">
        <f t="shared" si="343"/>
        <v>2410.6000000000004</v>
      </c>
      <c r="O195" s="20"/>
      <c r="P195" s="21">
        <f>SUM(J195+K195+L195+M195+N195+O195)</f>
        <v>7208</v>
      </c>
      <c r="Q195" s="21">
        <f t="shared" si="345"/>
        <v>2034.3999999999999</v>
      </c>
      <c r="R195" s="21">
        <f t="shared" si="346"/>
        <v>5198.6000000000004</v>
      </c>
      <c r="S195" s="21">
        <f t="shared" si="347"/>
        <v>31965.599999999999</v>
      </c>
      <c r="T195" s="25">
        <v>111</v>
      </c>
    </row>
    <row r="196" spans="1:20" s="2" customFormat="1" x14ac:dyDescent="0.2">
      <c r="A196" s="15">
        <v>184</v>
      </c>
      <c r="B196" s="10" t="s">
        <v>377</v>
      </c>
      <c r="C196" s="17" t="s">
        <v>88</v>
      </c>
      <c r="D196" s="18" t="s">
        <v>270</v>
      </c>
      <c r="E196" s="38" t="s">
        <v>373</v>
      </c>
      <c r="F196" s="19" t="s">
        <v>235</v>
      </c>
      <c r="G196" s="20">
        <v>30000</v>
      </c>
      <c r="H196" s="20">
        <v>0</v>
      </c>
      <c r="I196" s="21">
        <v>25</v>
      </c>
      <c r="J196" s="26">
        <f t="shared" ref="J196:J203" si="350">(G196*2.87%)</f>
        <v>861</v>
      </c>
      <c r="K196" s="21">
        <f t="shared" ref="K196:K203" si="351">(G196*7.1%)</f>
        <v>2130</v>
      </c>
      <c r="L196" s="23">
        <v>330</v>
      </c>
      <c r="M196" s="24">
        <f t="shared" si="342"/>
        <v>912</v>
      </c>
      <c r="N196" s="21">
        <f t="shared" si="343"/>
        <v>2127</v>
      </c>
      <c r="O196" s="20"/>
      <c r="P196" s="21">
        <f t="shared" ref="P196:P197" si="352">SUM(J196+K196+L196+M196+N196+O196)</f>
        <v>6360</v>
      </c>
      <c r="Q196" s="21">
        <f t="shared" si="345"/>
        <v>1798</v>
      </c>
      <c r="R196" s="21">
        <f t="shared" si="346"/>
        <v>4587</v>
      </c>
      <c r="S196" s="21">
        <f t="shared" si="347"/>
        <v>28202</v>
      </c>
      <c r="T196" s="25">
        <v>111</v>
      </c>
    </row>
    <row r="197" spans="1:20" s="2" customFormat="1" x14ac:dyDescent="0.2">
      <c r="A197" s="15">
        <v>185</v>
      </c>
      <c r="B197" s="10" t="s">
        <v>387</v>
      </c>
      <c r="C197" s="17" t="s">
        <v>88</v>
      </c>
      <c r="D197" s="18" t="s">
        <v>270</v>
      </c>
      <c r="E197" s="38" t="s">
        <v>374</v>
      </c>
      <c r="F197" s="19" t="s">
        <v>235</v>
      </c>
      <c r="G197" s="20">
        <v>31500</v>
      </c>
      <c r="H197" s="20">
        <v>0</v>
      </c>
      <c r="I197" s="21">
        <v>25</v>
      </c>
      <c r="J197" s="26">
        <f t="shared" si="350"/>
        <v>904.05</v>
      </c>
      <c r="K197" s="21">
        <f t="shared" si="351"/>
        <v>2236.5</v>
      </c>
      <c r="L197" s="23">
        <v>346.5</v>
      </c>
      <c r="M197" s="24">
        <f t="shared" si="342"/>
        <v>957.6</v>
      </c>
      <c r="N197" s="21">
        <f t="shared" si="343"/>
        <v>2233.3500000000004</v>
      </c>
      <c r="O197" s="20"/>
      <c r="P197" s="21">
        <f t="shared" si="352"/>
        <v>6678.0000000000009</v>
      </c>
      <c r="Q197" s="21">
        <f t="shared" si="345"/>
        <v>1886.65</v>
      </c>
      <c r="R197" s="21">
        <f t="shared" si="346"/>
        <v>4816.3500000000004</v>
      </c>
      <c r="S197" s="21">
        <f t="shared" si="347"/>
        <v>29613.35</v>
      </c>
      <c r="T197" s="25">
        <v>111</v>
      </c>
    </row>
    <row r="198" spans="1:20" s="2" customFormat="1" x14ac:dyDescent="0.2">
      <c r="A198" s="15">
        <v>186</v>
      </c>
      <c r="B198" s="10" t="s">
        <v>401</v>
      </c>
      <c r="C198" s="17" t="s">
        <v>388</v>
      </c>
      <c r="D198" s="18" t="s">
        <v>270</v>
      </c>
      <c r="E198" s="38" t="s">
        <v>373</v>
      </c>
      <c r="F198" s="19" t="s">
        <v>235</v>
      </c>
      <c r="G198" s="20">
        <v>31500</v>
      </c>
      <c r="H198" s="20">
        <v>0</v>
      </c>
      <c r="I198" s="21">
        <v>25</v>
      </c>
      <c r="J198" s="26">
        <f t="shared" ref="J198" si="353">(G198*2.87%)</f>
        <v>904.05</v>
      </c>
      <c r="K198" s="21">
        <f t="shared" ref="K198" si="354">(G198*7.1%)</f>
        <v>2236.5</v>
      </c>
      <c r="L198" s="23">
        <v>346.5</v>
      </c>
      <c r="M198" s="24">
        <f t="shared" ref="M198" si="355">(G198*3.04%)</f>
        <v>957.6</v>
      </c>
      <c r="N198" s="21">
        <f t="shared" ref="N198" si="356">(G198*7.09%)</f>
        <v>2233.3500000000004</v>
      </c>
      <c r="O198" s="20"/>
      <c r="P198" s="21">
        <f t="shared" ref="P198" si="357">SUM(J198+K198+L198+M198+N198+O198)</f>
        <v>6678.0000000000009</v>
      </c>
      <c r="Q198" s="21">
        <f t="shared" ref="Q198" si="358">SUM(H198+I198+J198+M198+O198)</f>
        <v>1886.65</v>
      </c>
      <c r="R198" s="21">
        <f t="shared" ref="R198" si="359">SUM(K198+L198+N198)</f>
        <v>4816.3500000000004</v>
      </c>
      <c r="S198" s="21">
        <f t="shared" ref="S198" si="360">SUM(G198-Q198)</f>
        <v>29613.35</v>
      </c>
      <c r="T198" s="25">
        <v>111</v>
      </c>
    </row>
    <row r="199" spans="1:20" s="2" customFormat="1" x14ac:dyDescent="0.2">
      <c r="A199" s="15">
        <v>187</v>
      </c>
      <c r="B199" s="10" t="s">
        <v>348</v>
      </c>
      <c r="C199" s="17" t="s">
        <v>155</v>
      </c>
      <c r="D199" s="18" t="s">
        <v>349</v>
      </c>
      <c r="E199" s="38" t="s">
        <v>374</v>
      </c>
      <c r="F199" s="19" t="s">
        <v>238</v>
      </c>
      <c r="G199" s="20">
        <v>95000</v>
      </c>
      <c r="H199" s="20">
        <v>10929.24</v>
      </c>
      <c r="I199" s="21">
        <v>25</v>
      </c>
      <c r="J199" s="26">
        <f t="shared" si="350"/>
        <v>2726.5</v>
      </c>
      <c r="K199" s="21">
        <f t="shared" si="351"/>
        <v>6744.9999999999991</v>
      </c>
      <c r="L199" s="23">
        <v>593.21</v>
      </c>
      <c r="M199" s="24">
        <f t="shared" si="342"/>
        <v>2888</v>
      </c>
      <c r="N199" s="21">
        <f t="shared" si="343"/>
        <v>6735.5</v>
      </c>
      <c r="O199" s="20"/>
      <c r="P199" s="21">
        <f>SUM(J199+K199+L199+M199+N199+O199)</f>
        <v>19688.21</v>
      </c>
      <c r="Q199" s="21">
        <f t="shared" si="345"/>
        <v>16568.739999999998</v>
      </c>
      <c r="R199" s="21">
        <f t="shared" si="346"/>
        <v>14073.71</v>
      </c>
      <c r="S199" s="21">
        <f t="shared" si="347"/>
        <v>78431.260000000009</v>
      </c>
      <c r="T199" s="25">
        <v>111</v>
      </c>
    </row>
    <row r="200" spans="1:20" s="2" customFormat="1" x14ac:dyDescent="0.2">
      <c r="A200" s="15">
        <v>188</v>
      </c>
      <c r="B200" s="10" t="s">
        <v>308</v>
      </c>
      <c r="C200" s="17" t="s">
        <v>155</v>
      </c>
      <c r="D200" s="18" t="s">
        <v>279</v>
      </c>
      <c r="E200" s="38" t="s">
        <v>374</v>
      </c>
      <c r="F200" s="19" t="s">
        <v>235</v>
      </c>
      <c r="G200" s="20">
        <v>90000</v>
      </c>
      <c r="H200" s="20">
        <v>9753.1200000000008</v>
      </c>
      <c r="I200" s="21">
        <v>25</v>
      </c>
      <c r="J200" s="26">
        <f t="shared" si="350"/>
        <v>2583</v>
      </c>
      <c r="K200" s="21">
        <f t="shared" si="351"/>
        <v>6389.9999999999991</v>
      </c>
      <c r="L200" s="23">
        <v>593.21</v>
      </c>
      <c r="M200" s="24">
        <f t="shared" si="342"/>
        <v>2736</v>
      </c>
      <c r="N200" s="21">
        <f t="shared" si="343"/>
        <v>6381</v>
      </c>
      <c r="O200" s="20"/>
      <c r="P200" s="21">
        <f>SUM(J200+K200+L200+M200+N200+O200)</f>
        <v>18683.21</v>
      </c>
      <c r="Q200" s="21">
        <f t="shared" si="345"/>
        <v>15097.12</v>
      </c>
      <c r="R200" s="21">
        <f t="shared" si="346"/>
        <v>13364.21</v>
      </c>
      <c r="S200" s="21">
        <f t="shared" si="347"/>
        <v>74902.880000000005</v>
      </c>
      <c r="T200" s="25">
        <v>111</v>
      </c>
    </row>
    <row r="201" spans="1:20" s="2" customFormat="1" x14ac:dyDescent="0.2">
      <c r="A201" s="15">
        <v>189</v>
      </c>
      <c r="B201" s="16" t="s">
        <v>356</v>
      </c>
      <c r="C201" s="17" t="s">
        <v>155</v>
      </c>
      <c r="D201" s="18" t="s">
        <v>279</v>
      </c>
      <c r="E201" s="38" t="s">
        <v>374</v>
      </c>
      <c r="F201" s="19" t="s">
        <v>236</v>
      </c>
      <c r="G201" s="20">
        <v>50000</v>
      </c>
      <c r="H201" s="20">
        <v>1854</v>
      </c>
      <c r="I201" s="21">
        <v>25</v>
      </c>
      <c r="J201" s="26">
        <f>(G201*2.87%)</f>
        <v>1435</v>
      </c>
      <c r="K201" s="21">
        <f>(G201*7.1%)</f>
        <v>3549.9999999999995</v>
      </c>
      <c r="L201" s="23">
        <v>550</v>
      </c>
      <c r="M201" s="24">
        <f>(G201*3.04%)</f>
        <v>1520</v>
      </c>
      <c r="N201" s="21">
        <f>(G201*7.09%)</f>
        <v>3545.0000000000005</v>
      </c>
      <c r="O201" s="20"/>
      <c r="P201" s="21">
        <f>SUM(J201+K201+L201+M201+N201+O201)</f>
        <v>10600</v>
      </c>
      <c r="Q201" s="21">
        <f>SUM(H201+I201+J201+M201+O201)</f>
        <v>4834</v>
      </c>
      <c r="R201" s="21">
        <f>SUM(K201+L201+N201)</f>
        <v>7645</v>
      </c>
      <c r="S201" s="21">
        <f>SUM(G201-Q201)</f>
        <v>45166</v>
      </c>
      <c r="T201" s="25">
        <v>111</v>
      </c>
    </row>
    <row r="202" spans="1:20" x14ac:dyDescent="0.2">
      <c r="A202" s="15">
        <v>190</v>
      </c>
      <c r="B202" s="10" t="s">
        <v>167</v>
      </c>
      <c r="C202" s="17" t="s">
        <v>155</v>
      </c>
      <c r="D202" s="18" t="s">
        <v>198</v>
      </c>
      <c r="E202" s="38" t="s">
        <v>374</v>
      </c>
      <c r="F202" s="19" t="s">
        <v>238</v>
      </c>
      <c r="G202" s="20">
        <v>24150</v>
      </c>
      <c r="H202" s="20">
        <v>0</v>
      </c>
      <c r="I202" s="21">
        <v>25</v>
      </c>
      <c r="J202" s="26">
        <f t="shared" si="350"/>
        <v>693.10500000000002</v>
      </c>
      <c r="K202" s="21">
        <f t="shared" si="351"/>
        <v>1714.6499999999999</v>
      </c>
      <c r="L202" s="23">
        <v>265.64999999999998</v>
      </c>
      <c r="M202" s="24">
        <f t="shared" si="342"/>
        <v>734.16</v>
      </c>
      <c r="N202" s="21">
        <f t="shared" si="343"/>
        <v>1712.2350000000001</v>
      </c>
      <c r="O202" s="20"/>
      <c r="P202" s="21">
        <f>SUM(J202+K202+L202+M202+N202+O202)</f>
        <v>5119.8</v>
      </c>
      <c r="Q202" s="21">
        <f t="shared" si="345"/>
        <v>1452.2649999999999</v>
      </c>
      <c r="R202" s="21">
        <f t="shared" si="346"/>
        <v>3692.5349999999999</v>
      </c>
      <c r="S202" s="21">
        <f t="shared" si="347"/>
        <v>22697.735000000001</v>
      </c>
      <c r="T202" s="25">
        <v>111</v>
      </c>
    </row>
    <row r="203" spans="1:20" x14ac:dyDescent="0.2">
      <c r="A203" s="15">
        <v>191</v>
      </c>
      <c r="B203" s="16" t="s">
        <v>166</v>
      </c>
      <c r="C203" s="17" t="s">
        <v>155</v>
      </c>
      <c r="D203" s="18" t="s">
        <v>198</v>
      </c>
      <c r="E203" s="38" t="s">
        <v>374</v>
      </c>
      <c r="F203" s="19" t="s">
        <v>238</v>
      </c>
      <c r="G203" s="20">
        <v>33000</v>
      </c>
      <c r="H203" s="20">
        <v>0</v>
      </c>
      <c r="I203" s="21">
        <v>25</v>
      </c>
      <c r="J203" s="26">
        <f t="shared" si="350"/>
        <v>947.1</v>
      </c>
      <c r="K203" s="21">
        <f t="shared" si="351"/>
        <v>2343</v>
      </c>
      <c r="L203" s="23">
        <v>363</v>
      </c>
      <c r="M203" s="24">
        <f t="shared" si="342"/>
        <v>1003.2</v>
      </c>
      <c r="N203" s="21">
        <f t="shared" si="343"/>
        <v>2339.7000000000003</v>
      </c>
      <c r="O203" s="20">
        <v>1350.12</v>
      </c>
      <c r="P203" s="21">
        <f>SUM(J203+K203+L203+M203+N203+O203)</f>
        <v>8346.119999999999</v>
      </c>
      <c r="Q203" s="21">
        <f t="shared" si="345"/>
        <v>3325.42</v>
      </c>
      <c r="R203" s="21">
        <f t="shared" si="346"/>
        <v>5045.7000000000007</v>
      </c>
      <c r="S203" s="21">
        <f t="shared" si="347"/>
        <v>29674.58</v>
      </c>
      <c r="T203" s="25">
        <v>111</v>
      </c>
    </row>
    <row r="204" spans="1:20" x14ac:dyDescent="0.2">
      <c r="A204" s="15">
        <v>192</v>
      </c>
      <c r="B204" s="16" t="s">
        <v>156</v>
      </c>
      <c r="C204" s="17" t="s">
        <v>155</v>
      </c>
      <c r="D204" s="18" t="s">
        <v>259</v>
      </c>
      <c r="E204" s="38" t="s">
        <v>373</v>
      </c>
      <c r="F204" s="19" t="s">
        <v>238</v>
      </c>
      <c r="G204" s="20">
        <v>40000</v>
      </c>
      <c r="H204" s="20">
        <v>37.61</v>
      </c>
      <c r="I204" s="21">
        <v>25</v>
      </c>
      <c r="J204" s="26">
        <f t="shared" si="211"/>
        <v>1148</v>
      </c>
      <c r="K204" s="21">
        <f t="shared" si="212"/>
        <v>2839.9999999999995</v>
      </c>
      <c r="L204" s="23">
        <v>440</v>
      </c>
      <c r="M204" s="24">
        <f t="shared" si="231"/>
        <v>1216</v>
      </c>
      <c r="N204" s="21">
        <f t="shared" si="232"/>
        <v>2836</v>
      </c>
      <c r="O204" s="20">
        <v>2700.24</v>
      </c>
      <c r="P204" s="21">
        <f t="shared" si="213"/>
        <v>11180.24</v>
      </c>
      <c r="Q204" s="21">
        <f t="shared" si="214"/>
        <v>5126.8499999999995</v>
      </c>
      <c r="R204" s="21">
        <f t="shared" si="215"/>
        <v>6116</v>
      </c>
      <c r="S204" s="21">
        <f t="shared" si="216"/>
        <v>34873.15</v>
      </c>
      <c r="T204" s="25">
        <v>111</v>
      </c>
    </row>
    <row r="205" spans="1:20" x14ac:dyDescent="0.2">
      <c r="A205" s="15">
        <v>193</v>
      </c>
      <c r="B205" s="10" t="s">
        <v>158</v>
      </c>
      <c r="C205" s="17" t="s">
        <v>155</v>
      </c>
      <c r="D205" s="18" t="s">
        <v>67</v>
      </c>
      <c r="E205" s="38" t="s">
        <v>373</v>
      </c>
      <c r="F205" s="19" t="s">
        <v>238</v>
      </c>
      <c r="G205" s="20">
        <v>28350</v>
      </c>
      <c r="H205" s="20">
        <v>0</v>
      </c>
      <c r="I205" s="21">
        <v>25</v>
      </c>
      <c r="J205" s="26">
        <f t="shared" ref="J205:J210" si="361">(G205*2.87%)</f>
        <v>813.64499999999998</v>
      </c>
      <c r="K205" s="21">
        <f t="shared" ref="K205:K210" si="362">(G205*7.1%)</f>
        <v>2012.85</v>
      </c>
      <c r="L205" s="23">
        <v>311.85000000000002</v>
      </c>
      <c r="M205" s="24">
        <f t="shared" ref="M205:M210" si="363">(G205*3.04%)</f>
        <v>861.84</v>
      </c>
      <c r="N205" s="21">
        <f t="shared" ref="N205:N210" si="364">(G205*7.09%)</f>
        <v>2010.0150000000001</v>
      </c>
      <c r="O205" s="20">
        <v>2700.24</v>
      </c>
      <c r="P205" s="21">
        <f t="shared" ref="P205:P210" si="365">SUM(J205+K205+L205+M205+N205+O205)</f>
        <v>8710.4399999999987</v>
      </c>
      <c r="Q205" s="21">
        <f t="shared" ref="Q205:Q210" si="366">SUM(H205+I205+J205+M205+O205)</f>
        <v>4400.7250000000004</v>
      </c>
      <c r="R205" s="21">
        <f t="shared" ref="R205:R210" si="367">SUM(K205+L205+N205)</f>
        <v>4334.7150000000001</v>
      </c>
      <c r="S205" s="21">
        <f t="shared" ref="S205:S210" si="368">SUM(G205-Q205)</f>
        <v>23949.275000000001</v>
      </c>
      <c r="T205" s="25">
        <v>111</v>
      </c>
    </row>
    <row r="206" spans="1:20" x14ac:dyDescent="0.2">
      <c r="A206" s="15">
        <v>194</v>
      </c>
      <c r="B206" s="10" t="s">
        <v>159</v>
      </c>
      <c r="C206" s="17" t="s">
        <v>155</v>
      </c>
      <c r="D206" s="18" t="s">
        <v>67</v>
      </c>
      <c r="E206" s="38" t="s">
        <v>373</v>
      </c>
      <c r="F206" s="19" t="s">
        <v>238</v>
      </c>
      <c r="G206" s="20">
        <v>28350</v>
      </c>
      <c r="H206" s="20">
        <v>0</v>
      </c>
      <c r="I206" s="21">
        <v>25</v>
      </c>
      <c r="J206" s="26">
        <f t="shared" si="361"/>
        <v>813.64499999999998</v>
      </c>
      <c r="K206" s="21">
        <f t="shared" si="362"/>
        <v>2012.85</v>
      </c>
      <c r="L206" s="23">
        <v>311.85000000000002</v>
      </c>
      <c r="M206" s="24">
        <f t="shared" si="363"/>
        <v>861.84</v>
      </c>
      <c r="N206" s="21">
        <f t="shared" si="364"/>
        <v>2010.0150000000001</v>
      </c>
      <c r="O206" s="20">
        <v>1350.12</v>
      </c>
      <c r="P206" s="21">
        <f t="shared" si="365"/>
        <v>7360.32</v>
      </c>
      <c r="Q206" s="21">
        <f t="shared" si="366"/>
        <v>3050.605</v>
      </c>
      <c r="R206" s="21">
        <f t="shared" si="367"/>
        <v>4334.7150000000001</v>
      </c>
      <c r="S206" s="21">
        <f t="shared" si="368"/>
        <v>25299.395</v>
      </c>
      <c r="T206" s="25">
        <v>111</v>
      </c>
    </row>
    <row r="207" spans="1:20" x14ac:dyDescent="0.2">
      <c r="A207" s="15">
        <v>195</v>
      </c>
      <c r="B207" s="10" t="s">
        <v>160</v>
      </c>
      <c r="C207" s="17" t="s">
        <v>155</v>
      </c>
      <c r="D207" s="18" t="s">
        <v>67</v>
      </c>
      <c r="E207" s="38" t="s">
        <v>373</v>
      </c>
      <c r="F207" s="19" t="s">
        <v>238</v>
      </c>
      <c r="G207" s="20">
        <v>30250</v>
      </c>
      <c r="H207" s="20">
        <v>0</v>
      </c>
      <c r="I207" s="21">
        <v>25</v>
      </c>
      <c r="J207" s="26">
        <f t="shared" si="361"/>
        <v>868.17499999999995</v>
      </c>
      <c r="K207" s="21">
        <f t="shared" si="362"/>
        <v>2147.75</v>
      </c>
      <c r="L207" s="23">
        <v>332.75</v>
      </c>
      <c r="M207" s="24">
        <f t="shared" si="363"/>
        <v>919.6</v>
      </c>
      <c r="N207" s="21">
        <f t="shared" si="364"/>
        <v>2144.7250000000004</v>
      </c>
      <c r="O207" s="20">
        <v>1350.12</v>
      </c>
      <c r="P207" s="21">
        <f t="shared" si="365"/>
        <v>7763.1200000000008</v>
      </c>
      <c r="Q207" s="21">
        <f t="shared" si="366"/>
        <v>3162.895</v>
      </c>
      <c r="R207" s="21">
        <f t="shared" si="367"/>
        <v>4625.2250000000004</v>
      </c>
      <c r="S207" s="21">
        <f t="shared" si="368"/>
        <v>27087.105</v>
      </c>
      <c r="T207" s="25">
        <v>111</v>
      </c>
    </row>
    <row r="208" spans="1:20" x14ac:dyDescent="0.2">
      <c r="A208" s="15">
        <v>196</v>
      </c>
      <c r="B208" s="10" t="s">
        <v>163</v>
      </c>
      <c r="C208" s="17" t="s">
        <v>155</v>
      </c>
      <c r="D208" s="18" t="s">
        <v>67</v>
      </c>
      <c r="E208" s="38" t="s">
        <v>374</v>
      </c>
      <c r="F208" s="19" t="s">
        <v>237</v>
      </c>
      <c r="G208" s="20">
        <v>27300</v>
      </c>
      <c r="H208" s="20">
        <v>0</v>
      </c>
      <c r="I208" s="21">
        <v>25</v>
      </c>
      <c r="J208" s="26">
        <f t="shared" si="361"/>
        <v>783.51</v>
      </c>
      <c r="K208" s="21">
        <f t="shared" si="362"/>
        <v>1938.2999999999997</v>
      </c>
      <c r="L208" s="23">
        <v>300.3</v>
      </c>
      <c r="M208" s="24">
        <f t="shared" si="363"/>
        <v>829.92</v>
      </c>
      <c r="N208" s="21">
        <f t="shared" si="364"/>
        <v>1935.5700000000002</v>
      </c>
      <c r="O208" s="20"/>
      <c r="P208" s="21">
        <f t="shared" si="365"/>
        <v>5787.6</v>
      </c>
      <c r="Q208" s="21">
        <f t="shared" si="366"/>
        <v>1638.4299999999998</v>
      </c>
      <c r="R208" s="21">
        <f t="shared" si="367"/>
        <v>4174.17</v>
      </c>
      <c r="S208" s="21">
        <f t="shared" si="368"/>
        <v>25661.57</v>
      </c>
      <c r="T208" s="25">
        <v>111</v>
      </c>
    </row>
    <row r="209" spans="1:20" x14ac:dyDescent="0.2">
      <c r="A209" s="15">
        <v>197</v>
      </c>
      <c r="B209" s="10" t="s">
        <v>164</v>
      </c>
      <c r="C209" s="17" t="s">
        <v>155</v>
      </c>
      <c r="D209" s="18" t="s">
        <v>67</v>
      </c>
      <c r="E209" s="38" t="s">
        <v>374</v>
      </c>
      <c r="F209" s="19" t="s">
        <v>238</v>
      </c>
      <c r="G209" s="20">
        <v>28350</v>
      </c>
      <c r="H209" s="20">
        <v>0</v>
      </c>
      <c r="I209" s="21">
        <v>25</v>
      </c>
      <c r="J209" s="26">
        <f t="shared" si="361"/>
        <v>813.64499999999998</v>
      </c>
      <c r="K209" s="21">
        <f t="shared" si="362"/>
        <v>2012.85</v>
      </c>
      <c r="L209" s="23">
        <v>311.85000000000002</v>
      </c>
      <c r="M209" s="24">
        <f t="shared" si="363"/>
        <v>861.84</v>
      </c>
      <c r="N209" s="21">
        <f t="shared" si="364"/>
        <v>2010.0150000000001</v>
      </c>
      <c r="O209" s="20"/>
      <c r="P209" s="21">
        <f t="shared" si="365"/>
        <v>6010.2</v>
      </c>
      <c r="Q209" s="21">
        <f t="shared" si="366"/>
        <v>1700.4850000000001</v>
      </c>
      <c r="R209" s="21">
        <f t="shared" si="367"/>
        <v>4334.7150000000001</v>
      </c>
      <c r="S209" s="21">
        <f t="shared" si="368"/>
        <v>26649.514999999999</v>
      </c>
      <c r="T209" s="25">
        <v>111</v>
      </c>
    </row>
    <row r="210" spans="1:20" x14ac:dyDescent="0.2">
      <c r="A210" s="15">
        <v>198</v>
      </c>
      <c r="B210" s="10" t="s">
        <v>246</v>
      </c>
      <c r="C210" s="17" t="s">
        <v>155</v>
      </c>
      <c r="D210" s="18" t="s">
        <v>245</v>
      </c>
      <c r="E210" s="38" t="s">
        <v>374</v>
      </c>
      <c r="F210" s="19" t="s">
        <v>238</v>
      </c>
      <c r="G210" s="20">
        <v>0</v>
      </c>
      <c r="H210" s="20">
        <v>0</v>
      </c>
      <c r="I210" s="21">
        <v>0</v>
      </c>
      <c r="J210" s="26">
        <f t="shared" si="361"/>
        <v>0</v>
      </c>
      <c r="K210" s="21">
        <f t="shared" si="362"/>
        <v>0</v>
      </c>
      <c r="L210" s="23">
        <v>0</v>
      </c>
      <c r="M210" s="24">
        <f t="shared" si="363"/>
        <v>0</v>
      </c>
      <c r="N210" s="21">
        <f t="shared" si="364"/>
        <v>0</v>
      </c>
      <c r="O210" s="20"/>
      <c r="P210" s="21">
        <f t="shared" si="365"/>
        <v>0</v>
      </c>
      <c r="Q210" s="21">
        <f t="shared" si="366"/>
        <v>0</v>
      </c>
      <c r="R210" s="21">
        <f t="shared" si="367"/>
        <v>0</v>
      </c>
      <c r="S210" s="21">
        <f t="shared" si="368"/>
        <v>0</v>
      </c>
      <c r="T210" s="25">
        <v>111</v>
      </c>
    </row>
    <row r="211" spans="1:20" s="2" customFormat="1" x14ac:dyDescent="0.2">
      <c r="A211" s="15">
        <v>199</v>
      </c>
      <c r="B211" s="10" t="s">
        <v>362</v>
      </c>
      <c r="C211" s="17" t="s">
        <v>155</v>
      </c>
      <c r="D211" s="18" t="s">
        <v>270</v>
      </c>
      <c r="E211" s="38" t="s">
        <v>374</v>
      </c>
      <c r="F211" s="19" t="s">
        <v>235</v>
      </c>
      <c r="G211" s="20">
        <v>31500</v>
      </c>
      <c r="H211" s="20">
        <v>0</v>
      </c>
      <c r="I211" s="21">
        <v>25</v>
      </c>
      <c r="J211" s="26">
        <f t="shared" ref="J211" si="369">(G211*2.87%)</f>
        <v>904.05</v>
      </c>
      <c r="K211" s="21">
        <f t="shared" ref="K211" si="370">(G211*7.1%)</f>
        <v>2236.5</v>
      </c>
      <c r="L211" s="23">
        <v>346.5</v>
      </c>
      <c r="M211" s="24">
        <f t="shared" ref="M211" si="371">(G211*3.04%)</f>
        <v>957.6</v>
      </c>
      <c r="N211" s="21">
        <f t="shared" ref="N211" si="372">(G211*7.09%)</f>
        <v>2233.3500000000004</v>
      </c>
      <c r="O211" s="20"/>
      <c r="P211" s="21">
        <f t="shared" ref="P211" si="373">SUM(J211+K211+L211+M211+N211+O211)</f>
        <v>6678.0000000000009</v>
      </c>
      <c r="Q211" s="21">
        <f t="shared" ref="Q211" si="374">SUM(H211+I211+J211+M211+O211)</f>
        <v>1886.65</v>
      </c>
      <c r="R211" s="21">
        <f t="shared" ref="R211" si="375">SUM(K211+L211+N211)</f>
        <v>4816.3500000000004</v>
      </c>
      <c r="S211" s="21">
        <f t="shared" ref="S211" si="376">SUM(G211-Q211)</f>
        <v>29613.35</v>
      </c>
      <c r="T211" s="25">
        <v>111</v>
      </c>
    </row>
    <row r="212" spans="1:20" s="2" customFormat="1" x14ac:dyDescent="0.2">
      <c r="A212" s="15">
        <v>200</v>
      </c>
      <c r="B212" s="10" t="s">
        <v>365</v>
      </c>
      <c r="C212" s="17" t="s">
        <v>155</v>
      </c>
      <c r="D212" s="18" t="s">
        <v>270</v>
      </c>
      <c r="E212" s="38" t="s">
        <v>373</v>
      </c>
      <c r="F212" s="19" t="s">
        <v>239</v>
      </c>
      <c r="G212" s="20">
        <v>31500</v>
      </c>
      <c r="H212" s="20">
        <v>0</v>
      </c>
      <c r="I212" s="21">
        <v>25</v>
      </c>
      <c r="J212" s="26">
        <f t="shared" ref="J212" si="377">(G212*2.87%)</f>
        <v>904.05</v>
      </c>
      <c r="K212" s="21">
        <f t="shared" ref="K212" si="378">(G212*7.1%)</f>
        <v>2236.5</v>
      </c>
      <c r="L212" s="23">
        <v>346.5</v>
      </c>
      <c r="M212" s="24">
        <f t="shared" ref="M212" si="379">(G212*3.04%)</f>
        <v>957.6</v>
      </c>
      <c r="N212" s="21">
        <f t="shared" ref="N212" si="380">(G212*7.09%)</f>
        <v>2233.3500000000004</v>
      </c>
      <c r="O212" s="20"/>
      <c r="P212" s="21">
        <f t="shared" ref="P212" si="381">SUM(J212+K212+L212+M212+N212+O212)</f>
        <v>6678.0000000000009</v>
      </c>
      <c r="Q212" s="21">
        <f t="shared" ref="Q212" si="382">SUM(H212+I212+J212+M212+O212)</f>
        <v>1886.65</v>
      </c>
      <c r="R212" s="21">
        <f t="shared" ref="R212" si="383">SUM(K212+L212+N212)</f>
        <v>4816.3500000000004</v>
      </c>
      <c r="S212" s="21">
        <f t="shared" ref="S212" si="384">SUM(G212-Q212)</f>
        <v>29613.35</v>
      </c>
      <c r="T212" s="25">
        <v>111</v>
      </c>
    </row>
    <row r="213" spans="1:20" x14ac:dyDescent="0.2">
      <c r="A213" s="15">
        <v>201</v>
      </c>
      <c r="B213" s="16" t="s">
        <v>48</v>
      </c>
      <c r="C213" s="17" t="s">
        <v>155</v>
      </c>
      <c r="D213" s="18" t="s">
        <v>230</v>
      </c>
      <c r="E213" s="38" t="s">
        <v>373</v>
      </c>
      <c r="F213" s="19" t="s">
        <v>237</v>
      </c>
      <c r="G213" s="20">
        <v>16500</v>
      </c>
      <c r="H213" s="20">
        <v>0</v>
      </c>
      <c r="I213" s="21">
        <v>25</v>
      </c>
      <c r="J213" s="26">
        <f t="shared" si="211"/>
        <v>473.55</v>
      </c>
      <c r="K213" s="21">
        <f t="shared" si="212"/>
        <v>1171.5</v>
      </c>
      <c r="L213" s="23">
        <v>181.5</v>
      </c>
      <c r="M213" s="24">
        <f t="shared" si="231"/>
        <v>501.6</v>
      </c>
      <c r="N213" s="21">
        <f t="shared" si="232"/>
        <v>1169.8500000000001</v>
      </c>
      <c r="O213" s="20"/>
      <c r="P213" s="21">
        <f t="shared" si="213"/>
        <v>3498</v>
      </c>
      <c r="Q213" s="21">
        <f t="shared" si="214"/>
        <v>1000.1500000000001</v>
      </c>
      <c r="R213" s="21">
        <f t="shared" si="215"/>
        <v>2522.8500000000004</v>
      </c>
      <c r="S213" s="21">
        <f t="shared" si="216"/>
        <v>15499.85</v>
      </c>
      <c r="T213" s="25">
        <v>111</v>
      </c>
    </row>
    <row r="214" spans="1:20" s="2" customFormat="1" x14ac:dyDescent="0.2">
      <c r="A214" s="15">
        <v>202</v>
      </c>
      <c r="B214" s="10" t="s">
        <v>350</v>
      </c>
      <c r="C214" s="17" t="s">
        <v>155</v>
      </c>
      <c r="D214" s="18" t="s">
        <v>230</v>
      </c>
      <c r="E214" s="38" t="s">
        <v>373</v>
      </c>
      <c r="F214" s="19" t="s">
        <v>235</v>
      </c>
      <c r="G214" s="20">
        <v>25000</v>
      </c>
      <c r="H214" s="20">
        <v>0</v>
      </c>
      <c r="I214" s="21">
        <v>25</v>
      </c>
      <c r="J214" s="26">
        <f t="shared" ref="J214:J221" si="385">(G214*2.87%)</f>
        <v>717.5</v>
      </c>
      <c r="K214" s="21">
        <f t="shared" ref="K214:K221" si="386">(G214*7.1%)</f>
        <v>1774.9999999999998</v>
      </c>
      <c r="L214" s="23">
        <v>275</v>
      </c>
      <c r="M214" s="24">
        <f t="shared" ref="M214" si="387">(G214*3.04%)</f>
        <v>760</v>
      </c>
      <c r="N214" s="21">
        <f t="shared" ref="N214" si="388">(G214*7.09%)</f>
        <v>1772.5000000000002</v>
      </c>
      <c r="O214" s="20"/>
      <c r="P214" s="21">
        <f t="shared" ref="P214" si="389">SUM(J214+K214+L214+M214+N214+O214)</f>
        <v>5300</v>
      </c>
      <c r="Q214" s="21">
        <f t="shared" ref="Q214" si="390">SUM(H214+I214+J214+M214+O214)</f>
        <v>1502.5</v>
      </c>
      <c r="R214" s="21">
        <f t="shared" ref="R214" si="391">SUM(K214+L214+N214)</f>
        <v>3822.5</v>
      </c>
      <c r="S214" s="21">
        <f t="shared" ref="S214" si="392">SUM(G214-Q214)</f>
        <v>23497.5</v>
      </c>
      <c r="T214" s="25">
        <v>111</v>
      </c>
    </row>
    <row r="215" spans="1:20" x14ac:dyDescent="0.2">
      <c r="A215" s="15">
        <v>203</v>
      </c>
      <c r="B215" s="10" t="s">
        <v>157</v>
      </c>
      <c r="C215" s="17" t="s">
        <v>155</v>
      </c>
      <c r="D215" s="18" t="s">
        <v>56</v>
      </c>
      <c r="E215" s="38" t="s">
        <v>373</v>
      </c>
      <c r="F215" s="19" t="s">
        <v>238</v>
      </c>
      <c r="G215" s="20">
        <v>28350</v>
      </c>
      <c r="H215" s="20">
        <v>0</v>
      </c>
      <c r="I215" s="21">
        <v>25</v>
      </c>
      <c r="J215" s="26">
        <f t="shared" si="385"/>
        <v>813.64499999999998</v>
      </c>
      <c r="K215" s="21">
        <f t="shared" si="386"/>
        <v>2012.85</v>
      </c>
      <c r="L215" s="23">
        <v>311.85000000000002</v>
      </c>
      <c r="M215" s="24">
        <f t="shared" ref="M215:M223" si="393">(G215*3.04%)</f>
        <v>861.84</v>
      </c>
      <c r="N215" s="21">
        <f t="shared" ref="N215:N223" si="394">(G215*7.09%)</f>
        <v>2010.0150000000001</v>
      </c>
      <c r="O215" s="20"/>
      <c r="P215" s="21">
        <f t="shared" ref="P215:P223" si="395">SUM(J215+K215+L215+M215+N215+O215)</f>
        <v>6010.2</v>
      </c>
      <c r="Q215" s="21">
        <f t="shared" ref="Q215:Q223" si="396">SUM(H215+I215+J215+M215+O215)</f>
        <v>1700.4850000000001</v>
      </c>
      <c r="R215" s="21">
        <f t="shared" ref="R215:R223" si="397">SUM(K215+L215+N215)</f>
        <v>4334.7150000000001</v>
      </c>
      <c r="S215" s="21">
        <f t="shared" ref="S215:S223" si="398">SUM(G215-Q215)</f>
        <v>26649.514999999999</v>
      </c>
      <c r="T215" s="25">
        <v>111</v>
      </c>
    </row>
    <row r="216" spans="1:20" x14ac:dyDescent="0.2">
      <c r="A216" s="15">
        <v>204</v>
      </c>
      <c r="B216" s="16" t="s">
        <v>161</v>
      </c>
      <c r="C216" s="17" t="s">
        <v>155</v>
      </c>
      <c r="D216" s="18" t="s">
        <v>162</v>
      </c>
      <c r="E216" s="38" t="s">
        <v>374</v>
      </c>
      <c r="F216" s="19" t="s">
        <v>238</v>
      </c>
      <c r="G216" s="20">
        <v>20900</v>
      </c>
      <c r="H216" s="20">
        <v>0</v>
      </c>
      <c r="I216" s="21">
        <v>25</v>
      </c>
      <c r="J216" s="26">
        <f t="shared" si="385"/>
        <v>599.83000000000004</v>
      </c>
      <c r="K216" s="21">
        <f t="shared" si="386"/>
        <v>1483.8999999999999</v>
      </c>
      <c r="L216" s="23">
        <v>229.9</v>
      </c>
      <c r="M216" s="24">
        <f t="shared" si="393"/>
        <v>635.36</v>
      </c>
      <c r="N216" s="21">
        <f t="shared" si="394"/>
        <v>1481.8100000000002</v>
      </c>
      <c r="O216" s="20"/>
      <c r="P216" s="21">
        <f t="shared" si="395"/>
        <v>4430.8</v>
      </c>
      <c r="Q216" s="21">
        <f t="shared" si="396"/>
        <v>1260.19</v>
      </c>
      <c r="R216" s="21">
        <f t="shared" si="397"/>
        <v>3195.61</v>
      </c>
      <c r="S216" s="21">
        <f t="shared" si="398"/>
        <v>19639.810000000001</v>
      </c>
      <c r="T216" s="25">
        <v>111</v>
      </c>
    </row>
    <row r="217" spans="1:20" x14ac:dyDescent="0.2">
      <c r="A217" s="15">
        <v>205</v>
      </c>
      <c r="B217" s="10" t="s">
        <v>224</v>
      </c>
      <c r="C217" s="17" t="s">
        <v>155</v>
      </c>
      <c r="D217" s="18" t="s">
        <v>100</v>
      </c>
      <c r="E217" s="38" t="s">
        <v>373</v>
      </c>
      <c r="F217" s="19" t="s">
        <v>237</v>
      </c>
      <c r="G217" s="20">
        <v>16500</v>
      </c>
      <c r="H217" s="20">
        <v>0</v>
      </c>
      <c r="I217" s="21">
        <v>25</v>
      </c>
      <c r="J217" s="26">
        <f t="shared" si="385"/>
        <v>473.55</v>
      </c>
      <c r="K217" s="21">
        <f t="shared" si="386"/>
        <v>1171.5</v>
      </c>
      <c r="L217" s="23">
        <v>181.5</v>
      </c>
      <c r="M217" s="24">
        <f t="shared" si="393"/>
        <v>501.6</v>
      </c>
      <c r="N217" s="21">
        <f t="shared" si="394"/>
        <v>1169.8500000000001</v>
      </c>
      <c r="O217" s="20"/>
      <c r="P217" s="21">
        <f t="shared" si="395"/>
        <v>3498</v>
      </c>
      <c r="Q217" s="21">
        <f t="shared" si="396"/>
        <v>1000.1500000000001</v>
      </c>
      <c r="R217" s="21">
        <f t="shared" si="397"/>
        <v>2522.8500000000004</v>
      </c>
      <c r="S217" s="21">
        <f t="shared" si="398"/>
        <v>15499.85</v>
      </c>
      <c r="T217" s="25">
        <v>111</v>
      </c>
    </row>
    <row r="218" spans="1:20" x14ac:dyDescent="0.2">
      <c r="A218" s="15">
        <v>206</v>
      </c>
      <c r="B218" s="16" t="s">
        <v>165</v>
      </c>
      <c r="C218" s="17" t="s">
        <v>155</v>
      </c>
      <c r="D218" s="18" t="s">
        <v>23</v>
      </c>
      <c r="E218" s="38" t="s">
        <v>374</v>
      </c>
      <c r="F218" s="19" t="s">
        <v>240</v>
      </c>
      <c r="G218" s="20">
        <v>16500</v>
      </c>
      <c r="H218" s="20">
        <v>0</v>
      </c>
      <c r="I218" s="21">
        <v>25</v>
      </c>
      <c r="J218" s="26">
        <f t="shared" si="385"/>
        <v>473.55</v>
      </c>
      <c r="K218" s="21">
        <f t="shared" si="386"/>
        <v>1171.5</v>
      </c>
      <c r="L218" s="23">
        <v>181.5</v>
      </c>
      <c r="M218" s="24">
        <f t="shared" si="393"/>
        <v>501.6</v>
      </c>
      <c r="N218" s="21">
        <f t="shared" si="394"/>
        <v>1169.8500000000001</v>
      </c>
      <c r="O218" s="20"/>
      <c r="P218" s="21">
        <f t="shared" si="395"/>
        <v>3498</v>
      </c>
      <c r="Q218" s="21">
        <f t="shared" si="396"/>
        <v>1000.1500000000001</v>
      </c>
      <c r="R218" s="21">
        <f t="shared" si="397"/>
        <v>2522.8500000000004</v>
      </c>
      <c r="S218" s="21">
        <f t="shared" si="398"/>
        <v>15499.85</v>
      </c>
      <c r="T218" s="25">
        <v>111</v>
      </c>
    </row>
    <row r="219" spans="1:20" x14ac:dyDescent="0.2">
      <c r="A219" s="15">
        <v>207</v>
      </c>
      <c r="B219" s="16" t="s">
        <v>254</v>
      </c>
      <c r="C219" s="17" t="s">
        <v>155</v>
      </c>
      <c r="D219" s="18" t="s">
        <v>247</v>
      </c>
      <c r="E219" s="38" t="s">
        <v>374</v>
      </c>
      <c r="F219" s="19" t="s">
        <v>240</v>
      </c>
      <c r="G219" s="20">
        <v>16500</v>
      </c>
      <c r="H219" s="20">
        <v>0</v>
      </c>
      <c r="I219" s="21">
        <v>25</v>
      </c>
      <c r="J219" s="26">
        <f t="shared" si="385"/>
        <v>473.55</v>
      </c>
      <c r="K219" s="21">
        <f t="shared" si="386"/>
        <v>1171.5</v>
      </c>
      <c r="L219" s="23">
        <v>181.5</v>
      </c>
      <c r="M219" s="24">
        <f t="shared" si="393"/>
        <v>501.6</v>
      </c>
      <c r="N219" s="21">
        <f t="shared" si="394"/>
        <v>1169.8500000000001</v>
      </c>
      <c r="O219" s="20"/>
      <c r="P219" s="21">
        <f t="shared" si="395"/>
        <v>3498</v>
      </c>
      <c r="Q219" s="21">
        <f t="shared" si="396"/>
        <v>1000.1500000000001</v>
      </c>
      <c r="R219" s="21">
        <f t="shared" si="397"/>
        <v>2522.8500000000004</v>
      </c>
      <c r="S219" s="21">
        <f t="shared" si="398"/>
        <v>15499.85</v>
      </c>
      <c r="T219" s="25">
        <v>111</v>
      </c>
    </row>
    <row r="220" spans="1:20" x14ac:dyDescent="0.2">
      <c r="A220" s="15">
        <v>208</v>
      </c>
      <c r="B220" s="10" t="s">
        <v>169</v>
      </c>
      <c r="C220" s="17" t="s">
        <v>155</v>
      </c>
      <c r="D220" s="18" t="s">
        <v>263</v>
      </c>
      <c r="E220" s="38" t="s">
        <v>374</v>
      </c>
      <c r="F220" s="19" t="s">
        <v>240</v>
      </c>
      <c r="G220" s="20">
        <v>19800</v>
      </c>
      <c r="H220" s="20">
        <v>0</v>
      </c>
      <c r="I220" s="21">
        <v>25</v>
      </c>
      <c r="J220" s="26">
        <f t="shared" si="385"/>
        <v>568.26</v>
      </c>
      <c r="K220" s="21">
        <f t="shared" si="386"/>
        <v>1405.8</v>
      </c>
      <c r="L220" s="23">
        <v>217.8</v>
      </c>
      <c r="M220" s="24">
        <f t="shared" si="393"/>
        <v>601.91999999999996</v>
      </c>
      <c r="N220" s="21">
        <f t="shared" si="394"/>
        <v>1403.8200000000002</v>
      </c>
      <c r="O220" s="20">
        <v>2700.24</v>
      </c>
      <c r="P220" s="21">
        <f t="shared" si="395"/>
        <v>6897.84</v>
      </c>
      <c r="Q220" s="21">
        <f t="shared" si="396"/>
        <v>3895.4199999999996</v>
      </c>
      <c r="R220" s="21">
        <f t="shared" si="397"/>
        <v>3027.42</v>
      </c>
      <c r="S220" s="21">
        <f t="shared" si="398"/>
        <v>15904.58</v>
      </c>
      <c r="T220" s="25">
        <v>111</v>
      </c>
    </row>
    <row r="221" spans="1:20" x14ac:dyDescent="0.2">
      <c r="A221" s="15">
        <v>209</v>
      </c>
      <c r="B221" s="16" t="s">
        <v>168</v>
      </c>
      <c r="C221" s="17" t="s">
        <v>155</v>
      </c>
      <c r="D221" s="18" t="s">
        <v>138</v>
      </c>
      <c r="E221" s="38" t="s">
        <v>373</v>
      </c>
      <c r="F221" s="19" t="s">
        <v>240</v>
      </c>
      <c r="G221" s="20">
        <v>16500</v>
      </c>
      <c r="H221" s="20">
        <v>0</v>
      </c>
      <c r="I221" s="21">
        <v>25</v>
      </c>
      <c r="J221" s="26">
        <f t="shared" si="385"/>
        <v>473.55</v>
      </c>
      <c r="K221" s="21">
        <f t="shared" si="386"/>
        <v>1171.5</v>
      </c>
      <c r="L221" s="23">
        <v>181.5</v>
      </c>
      <c r="M221" s="24">
        <f t="shared" si="393"/>
        <v>501.6</v>
      </c>
      <c r="N221" s="21">
        <f t="shared" si="394"/>
        <v>1169.8500000000001</v>
      </c>
      <c r="O221" s="20"/>
      <c r="P221" s="21">
        <f t="shared" si="395"/>
        <v>3498</v>
      </c>
      <c r="Q221" s="21">
        <f t="shared" si="396"/>
        <v>1000.1500000000001</v>
      </c>
      <c r="R221" s="21">
        <f t="shared" si="397"/>
        <v>2522.8500000000004</v>
      </c>
      <c r="S221" s="21">
        <f t="shared" si="398"/>
        <v>15499.85</v>
      </c>
      <c r="T221" s="25">
        <v>111</v>
      </c>
    </row>
    <row r="222" spans="1:20" s="2" customFormat="1" x14ac:dyDescent="0.2">
      <c r="A222" s="15">
        <v>210</v>
      </c>
      <c r="B222" s="10" t="s">
        <v>361</v>
      </c>
      <c r="C222" s="17" t="s">
        <v>155</v>
      </c>
      <c r="D222" s="18" t="s">
        <v>154</v>
      </c>
      <c r="E222" s="38" t="s">
        <v>373</v>
      </c>
      <c r="F222" s="19" t="s">
        <v>240</v>
      </c>
      <c r="G222" s="20">
        <v>22000</v>
      </c>
      <c r="H222" s="20">
        <v>0</v>
      </c>
      <c r="I222" s="21">
        <v>25</v>
      </c>
      <c r="J222" s="26">
        <f t="shared" ref="J222" si="399">(G222*2.87%)</f>
        <v>631.4</v>
      </c>
      <c r="K222" s="21">
        <f t="shared" ref="K222" si="400">(G222*7.1%)</f>
        <v>1561.9999999999998</v>
      </c>
      <c r="L222" s="23">
        <v>242</v>
      </c>
      <c r="M222" s="24">
        <f t="shared" si="393"/>
        <v>668.8</v>
      </c>
      <c r="N222" s="21">
        <f t="shared" si="394"/>
        <v>1559.8000000000002</v>
      </c>
      <c r="O222" s="20"/>
      <c r="P222" s="21">
        <f t="shared" si="395"/>
        <v>4664</v>
      </c>
      <c r="Q222" s="21">
        <f t="shared" si="396"/>
        <v>1325.1999999999998</v>
      </c>
      <c r="R222" s="21">
        <f t="shared" si="397"/>
        <v>3363.8</v>
      </c>
      <c r="S222" s="21">
        <f t="shared" si="398"/>
        <v>20674.8</v>
      </c>
      <c r="T222" s="25">
        <v>111</v>
      </c>
    </row>
    <row r="223" spans="1:20" s="2" customFormat="1" x14ac:dyDescent="0.2">
      <c r="A223" s="15">
        <v>211</v>
      </c>
      <c r="B223" s="10" t="s">
        <v>296</v>
      </c>
      <c r="C223" s="17" t="s">
        <v>170</v>
      </c>
      <c r="D223" s="18" t="s">
        <v>279</v>
      </c>
      <c r="E223" s="38" t="s">
        <v>374</v>
      </c>
      <c r="F223" s="19" t="s">
        <v>237</v>
      </c>
      <c r="G223" s="20">
        <v>63250</v>
      </c>
      <c r="H223" s="20">
        <v>4098.26</v>
      </c>
      <c r="I223" s="21">
        <v>25</v>
      </c>
      <c r="J223" s="26">
        <f>(G223*2.87%)</f>
        <v>1815.2750000000001</v>
      </c>
      <c r="K223" s="21">
        <f>(G223*7.1%)</f>
        <v>4490.75</v>
      </c>
      <c r="L223" s="23">
        <v>593.21</v>
      </c>
      <c r="M223" s="24">
        <f t="shared" si="393"/>
        <v>1922.8</v>
      </c>
      <c r="N223" s="21">
        <f t="shared" si="394"/>
        <v>4484.4250000000002</v>
      </c>
      <c r="O223" s="20"/>
      <c r="P223" s="21">
        <f t="shared" si="395"/>
        <v>13306.46</v>
      </c>
      <c r="Q223" s="21">
        <f t="shared" si="396"/>
        <v>7861.335</v>
      </c>
      <c r="R223" s="21">
        <f t="shared" si="397"/>
        <v>9568.3850000000002</v>
      </c>
      <c r="S223" s="21">
        <f t="shared" si="398"/>
        <v>55388.665000000001</v>
      </c>
      <c r="T223" s="25">
        <v>111</v>
      </c>
    </row>
    <row r="224" spans="1:20" x14ac:dyDescent="0.2">
      <c r="A224" s="15">
        <v>212</v>
      </c>
      <c r="B224" s="16" t="s">
        <v>174</v>
      </c>
      <c r="C224" s="17" t="s">
        <v>170</v>
      </c>
      <c r="D224" s="18" t="s">
        <v>203</v>
      </c>
      <c r="E224" s="38" t="s">
        <v>374</v>
      </c>
      <c r="F224" s="19" t="s">
        <v>237</v>
      </c>
      <c r="G224" s="20">
        <v>40000</v>
      </c>
      <c r="H224" s="20">
        <v>442.65</v>
      </c>
      <c r="I224" s="21">
        <v>25</v>
      </c>
      <c r="J224" s="26">
        <f t="shared" ref="J224:J240" si="401">(G224*2.87%)</f>
        <v>1148</v>
      </c>
      <c r="K224" s="21">
        <f t="shared" ref="K224:K240" si="402">(G224*7.1%)</f>
        <v>2839.9999999999995</v>
      </c>
      <c r="L224" s="23">
        <v>440</v>
      </c>
      <c r="M224" s="24">
        <f t="shared" si="231"/>
        <v>1216</v>
      </c>
      <c r="N224" s="21">
        <f t="shared" si="232"/>
        <v>2836</v>
      </c>
      <c r="O224" s="20"/>
      <c r="P224" s="21">
        <f t="shared" ref="P224:P240" si="403">SUM(J224+K224+L224+M224+N224+O224)</f>
        <v>8480</v>
      </c>
      <c r="Q224" s="21">
        <f t="shared" ref="Q224:Q240" si="404">SUM(H224+I224+J224+M224+O224)</f>
        <v>2831.65</v>
      </c>
      <c r="R224" s="21">
        <f t="shared" ref="R224:R240" si="405">SUM(K224+L224+N224)</f>
        <v>6116</v>
      </c>
      <c r="S224" s="21">
        <f t="shared" ref="S224:S240" si="406">SUM(G224-Q224)</f>
        <v>37168.35</v>
      </c>
      <c r="T224" s="25">
        <v>111</v>
      </c>
    </row>
    <row r="225" spans="1:20" x14ac:dyDescent="0.2">
      <c r="A225" s="15">
        <v>213</v>
      </c>
      <c r="B225" s="10" t="s">
        <v>201</v>
      </c>
      <c r="C225" s="17" t="s">
        <v>170</v>
      </c>
      <c r="D225" s="18" t="s">
        <v>270</v>
      </c>
      <c r="E225" s="38" t="s">
        <v>373</v>
      </c>
      <c r="F225" s="19" t="s">
        <v>237</v>
      </c>
      <c r="G225" s="20">
        <v>13200</v>
      </c>
      <c r="H225" s="20">
        <v>0</v>
      </c>
      <c r="I225" s="21">
        <v>25</v>
      </c>
      <c r="J225" s="26">
        <f t="shared" si="401"/>
        <v>378.84</v>
      </c>
      <c r="K225" s="21">
        <f t="shared" si="402"/>
        <v>937.19999999999993</v>
      </c>
      <c r="L225" s="23">
        <v>145.19999999999999</v>
      </c>
      <c r="M225" s="24">
        <f>(G225*3.04%)</f>
        <v>401.28</v>
      </c>
      <c r="N225" s="21">
        <f>(G225*7.09%)</f>
        <v>935.88000000000011</v>
      </c>
      <c r="O225" s="20"/>
      <c r="P225" s="21">
        <f>SUM(J225+K225+L225+M225+N225+O225)</f>
        <v>2798.4</v>
      </c>
      <c r="Q225" s="21">
        <f>SUM(H225+I225+J225+M225+O225)</f>
        <v>805.11999999999989</v>
      </c>
      <c r="R225" s="21">
        <f>SUM(K225+L225+N225)</f>
        <v>2018.28</v>
      </c>
      <c r="S225" s="21">
        <f>SUM(G225-Q225)</f>
        <v>12394.880000000001</v>
      </c>
      <c r="T225" s="25">
        <v>111</v>
      </c>
    </row>
    <row r="226" spans="1:20" s="2" customFormat="1" x14ac:dyDescent="0.2">
      <c r="A226" s="15">
        <v>214</v>
      </c>
      <c r="B226" s="10" t="s">
        <v>297</v>
      </c>
      <c r="C226" s="17" t="s">
        <v>170</v>
      </c>
      <c r="D226" s="18" t="s">
        <v>270</v>
      </c>
      <c r="E226" s="38" t="s">
        <v>374</v>
      </c>
      <c r="F226" s="19" t="s">
        <v>237</v>
      </c>
      <c r="G226" s="20">
        <v>30000</v>
      </c>
      <c r="H226" s="20">
        <v>0</v>
      </c>
      <c r="I226" s="21">
        <v>25</v>
      </c>
      <c r="J226" s="26">
        <f t="shared" ref="J226:J227" si="407">(G226*2.87%)</f>
        <v>861</v>
      </c>
      <c r="K226" s="21">
        <f t="shared" ref="K226:K227" si="408">(G226*7.1%)</f>
        <v>2130</v>
      </c>
      <c r="L226" s="23">
        <v>330</v>
      </c>
      <c r="M226" s="24">
        <f t="shared" ref="M226:M227" si="409">(G226*3.04%)</f>
        <v>912</v>
      </c>
      <c r="N226" s="21">
        <f t="shared" ref="N226:N227" si="410">(G226*7.09%)</f>
        <v>2127</v>
      </c>
      <c r="O226" s="20"/>
      <c r="P226" s="21">
        <f t="shared" ref="P226" si="411">SUM(J226+K226+L226+M226+N226+O226)</f>
        <v>6360</v>
      </c>
      <c r="Q226" s="21">
        <f t="shared" ref="Q226:Q227" si="412">SUM(H226+I226+J226+M226+O226)</f>
        <v>1798</v>
      </c>
      <c r="R226" s="21">
        <f t="shared" ref="R226:R227" si="413">SUM(K226+L226+N226)</f>
        <v>4587</v>
      </c>
      <c r="S226" s="21">
        <f t="shared" ref="S226:S227" si="414">SUM(G226-Q226)</f>
        <v>28202</v>
      </c>
      <c r="T226" s="25">
        <v>111</v>
      </c>
    </row>
    <row r="227" spans="1:20" s="2" customFormat="1" x14ac:dyDescent="0.2">
      <c r="A227" s="15">
        <v>215</v>
      </c>
      <c r="B227" s="10" t="s">
        <v>351</v>
      </c>
      <c r="C227" s="17" t="s">
        <v>170</v>
      </c>
      <c r="D227" s="18" t="s">
        <v>270</v>
      </c>
      <c r="E227" s="38" t="s">
        <v>374</v>
      </c>
      <c r="F227" s="19" t="s">
        <v>237</v>
      </c>
      <c r="G227" s="20">
        <v>31500</v>
      </c>
      <c r="H227" s="20">
        <v>0</v>
      </c>
      <c r="I227" s="21">
        <v>25</v>
      </c>
      <c r="J227" s="26">
        <f t="shared" si="407"/>
        <v>904.05</v>
      </c>
      <c r="K227" s="21">
        <f t="shared" si="408"/>
        <v>2236.5</v>
      </c>
      <c r="L227" s="23">
        <v>346.5</v>
      </c>
      <c r="M227" s="24">
        <f t="shared" si="409"/>
        <v>957.6</v>
      </c>
      <c r="N227" s="21">
        <f t="shared" si="410"/>
        <v>2233.3500000000004</v>
      </c>
      <c r="O227" s="20">
        <v>1350.12</v>
      </c>
      <c r="P227" s="21">
        <f t="shared" ref="P227" si="415">SUM(J227+K227+L227+M227+N227+O227)</f>
        <v>8028.1200000000008</v>
      </c>
      <c r="Q227" s="21">
        <f t="shared" si="412"/>
        <v>3236.77</v>
      </c>
      <c r="R227" s="21">
        <f t="shared" si="413"/>
        <v>4816.3500000000004</v>
      </c>
      <c r="S227" s="21">
        <f t="shared" si="414"/>
        <v>28263.23</v>
      </c>
      <c r="T227" s="25">
        <v>111</v>
      </c>
    </row>
    <row r="228" spans="1:20" s="2" customFormat="1" x14ac:dyDescent="0.2">
      <c r="A228" s="15">
        <v>216</v>
      </c>
      <c r="B228" s="10" t="s">
        <v>352</v>
      </c>
      <c r="C228" s="17" t="s">
        <v>170</v>
      </c>
      <c r="D228" s="18" t="s">
        <v>270</v>
      </c>
      <c r="E228" s="38" t="s">
        <v>374</v>
      </c>
      <c r="F228" s="19" t="s">
        <v>237</v>
      </c>
      <c r="G228" s="20">
        <v>31500</v>
      </c>
      <c r="H228" s="20">
        <v>0</v>
      </c>
      <c r="I228" s="21">
        <v>25</v>
      </c>
      <c r="J228" s="26">
        <f t="shared" ref="J228" si="416">(G228*2.87%)</f>
        <v>904.05</v>
      </c>
      <c r="K228" s="21">
        <f t="shared" ref="K228" si="417">(G228*7.1%)</f>
        <v>2236.5</v>
      </c>
      <c r="L228" s="23">
        <v>346.5</v>
      </c>
      <c r="M228" s="24">
        <f t="shared" ref="M228" si="418">(G228*3.04%)</f>
        <v>957.6</v>
      </c>
      <c r="N228" s="21">
        <f t="shared" ref="N228" si="419">(G228*7.09%)</f>
        <v>2233.3500000000004</v>
      </c>
      <c r="O228" s="20"/>
      <c r="P228" s="21">
        <f t="shared" ref="P228" si="420">SUM(J228+K228+L228+M228+N228+O228)</f>
        <v>6678.0000000000009</v>
      </c>
      <c r="Q228" s="21">
        <f t="shared" ref="Q228" si="421">SUM(H228+I228+J228+M228+O228)</f>
        <v>1886.65</v>
      </c>
      <c r="R228" s="21">
        <f t="shared" ref="R228" si="422">SUM(K228+L228+N228)</f>
        <v>4816.3500000000004</v>
      </c>
      <c r="S228" s="21">
        <f t="shared" ref="S228" si="423">SUM(G228-Q228)</f>
        <v>29613.35</v>
      </c>
      <c r="T228" s="25">
        <v>111</v>
      </c>
    </row>
    <row r="229" spans="1:20" x14ac:dyDescent="0.2">
      <c r="A229" s="15">
        <v>217</v>
      </c>
      <c r="B229" s="10" t="s">
        <v>175</v>
      </c>
      <c r="C229" s="17" t="s">
        <v>170</v>
      </c>
      <c r="D229" s="18" t="s">
        <v>261</v>
      </c>
      <c r="E229" s="38" t="s">
        <v>373</v>
      </c>
      <c r="F229" s="19" t="s">
        <v>237</v>
      </c>
      <c r="G229" s="20">
        <v>17600</v>
      </c>
      <c r="H229" s="20">
        <v>0</v>
      </c>
      <c r="I229" s="21">
        <v>25</v>
      </c>
      <c r="J229" s="26">
        <f>(G229*2.87%)</f>
        <v>505.12</v>
      </c>
      <c r="K229" s="21">
        <f>(G229*7.1%)</f>
        <v>1249.5999999999999</v>
      </c>
      <c r="L229" s="23">
        <v>193.6</v>
      </c>
      <c r="M229" s="24">
        <f>(G229*3.04%)</f>
        <v>535.04</v>
      </c>
      <c r="N229" s="21">
        <f>(G229*7.09%)</f>
        <v>1247.8400000000001</v>
      </c>
      <c r="O229" s="20"/>
      <c r="P229" s="21">
        <f>SUM(J229+K229+L229+M229+N229+O229)</f>
        <v>3731.2</v>
      </c>
      <c r="Q229" s="21">
        <f>SUM(H229+I229+J229+M229+O229)</f>
        <v>1065.1599999999999</v>
      </c>
      <c r="R229" s="21">
        <f>SUM(K229+L229+N229)</f>
        <v>2691.04</v>
      </c>
      <c r="S229" s="21">
        <f>SUM(G229-Q229)</f>
        <v>16534.84</v>
      </c>
      <c r="T229" s="25">
        <v>111</v>
      </c>
    </row>
    <row r="230" spans="1:20" x14ac:dyDescent="0.2">
      <c r="A230" s="15">
        <v>218</v>
      </c>
      <c r="B230" s="10" t="s">
        <v>202</v>
      </c>
      <c r="C230" s="17" t="s">
        <v>170</v>
      </c>
      <c r="D230" s="18" t="s">
        <v>31</v>
      </c>
      <c r="E230" s="38" t="s">
        <v>373</v>
      </c>
      <c r="F230" s="19" t="s">
        <v>237</v>
      </c>
      <c r="G230" s="20">
        <v>22000</v>
      </c>
      <c r="H230" s="20">
        <v>0</v>
      </c>
      <c r="I230" s="21">
        <v>25</v>
      </c>
      <c r="J230" s="26">
        <f>(G230*2.87%)</f>
        <v>631.4</v>
      </c>
      <c r="K230" s="21">
        <f>(G230*7.1%)</f>
        <v>1561.9999999999998</v>
      </c>
      <c r="L230" s="23">
        <v>242</v>
      </c>
      <c r="M230" s="24">
        <f>(G230*3.04%)</f>
        <v>668.8</v>
      </c>
      <c r="N230" s="21">
        <f>(G230*7.09%)</f>
        <v>1559.8000000000002</v>
      </c>
      <c r="O230" s="20">
        <v>1350.12</v>
      </c>
      <c r="P230" s="21">
        <f>SUM(J230+K230+L230+M230+N230+O230)</f>
        <v>6014.12</v>
      </c>
      <c r="Q230" s="21">
        <f>SUM(H230+I230+J230+M230+O230)</f>
        <v>2675.3199999999997</v>
      </c>
      <c r="R230" s="21">
        <f>SUM(K230+L230+N230)</f>
        <v>3363.8</v>
      </c>
      <c r="S230" s="21">
        <f>SUM(G230-Q230)</f>
        <v>19324.68</v>
      </c>
      <c r="T230" s="25">
        <v>111</v>
      </c>
    </row>
    <row r="231" spans="1:20" x14ac:dyDescent="0.2">
      <c r="A231" s="15">
        <v>219</v>
      </c>
      <c r="B231" s="10" t="s">
        <v>172</v>
      </c>
      <c r="C231" s="17" t="s">
        <v>170</v>
      </c>
      <c r="D231" s="18" t="s">
        <v>138</v>
      </c>
      <c r="E231" s="38" t="s">
        <v>373</v>
      </c>
      <c r="F231" s="19" t="s">
        <v>240</v>
      </c>
      <c r="G231" s="20">
        <v>15400</v>
      </c>
      <c r="H231" s="20">
        <v>0</v>
      </c>
      <c r="I231" s="21">
        <v>25</v>
      </c>
      <c r="J231" s="26">
        <f>(G231*2.87%)</f>
        <v>441.98</v>
      </c>
      <c r="K231" s="21">
        <f>(G231*7.1%)</f>
        <v>1093.3999999999999</v>
      </c>
      <c r="L231" s="23">
        <v>169.4</v>
      </c>
      <c r="M231" s="24">
        <f>(G231*3.04%)</f>
        <v>468.16</v>
      </c>
      <c r="N231" s="21">
        <f>(G231*7.09%)</f>
        <v>1091.8600000000001</v>
      </c>
      <c r="O231" s="20"/>
      <c r="P231" s="21">
        <f>SUM(J231+K231+L231+M231+N231+O231)</f>
        <v>3264.8</v>
      </c>
      <c r="Q231" s="21">
        <f>SUM(H231+I231+J231+M231+O231)</f>
        <v>935.1400000000001</v>
      </c>
      <c r="R231" s="21">
        <f>SUM(K231+L231+N231)</f>
        <v>2354.66</v>
      </c>
      <c r="S231" s="21">
        <f>SUM(G231-Q231)</f>
        <v>14464.86</v>
      </c>
      <c r="T231" s="25">
        <v>111</v>
      </c>
    </row>
    <row r="232" spans="1:20" x14ac:dyDescent="0.2">
      <c r="A232" s="15">
        <v>220</v>
      </c>
      <c r="B232" s="10" t="s">
        <v>173</v>
      </c>
      <c r="C232" s="17" t="s">
        <v>170</v>
      </c>
      <c r="D232" s="18" t="s">
        <v>247</v>
      </c>
      <c r="E232" s="38" t="s">
        <v>374</v>
      </c>
      <c r="F232" s="19" t="s">
        <v>240</v>
      </c>
      <c r="G232" s="20">
        <v>16500</v>
      </c>
      <c r="H232" s="20">
        <v>0</v>
      </c>
      <c r="I232" s="21">
        <v>25</v>
      </c>
      <c r="J232" s="26">
        <f>(G232*2.87%)</f>
        <v>473.55</v>
      </c>
      <c r="K232" s="21">
        <f>(G232*7.1%)</f>
        <v>1171.5</v>
      </c>
      <c r="L232" s="23">
        <v>181.5</v>
      </c>
      <c r="M232" s="24">
        <f>(G232*3.04%)</f>
        <v>501.6</v>
      </c>
      <c r="N232" s="21">
        <f>(G232*7.09%)</f>
        <v>1169.8500000000001</v>
      </c>
      <c r="O232" s="20"/>
      <c r="P232" s="21">
        <f>SUM(J232+K232+L232+M232+N232+O232)</f>
        <v>3498</v>
      </c>
      <c r="Q232" s="21">
        <f>SUM(H232+I232+J232+M232+O232)</f>
        <v>1000.1500000000001</v>
      </c>
      <c r="R232" s="21">
        <f>SUM(K232+L232+N232)</f>
        <v>2522.8500000000004</v>
      </c>
      <c r="S232" s="21">
        <f>SUM(G232-Q232)</f>
        <v>15499.85</v>
      </c>
      <c r="T232" s="25">
        <v>111</v>
      </c>
    </row>
    <row r="233" spans="1:20" x14ac:dyDescent="0.2">
      <c r="A233" s="15">
        <v>221</v>
      </c>
      <c r="B233" s="10" t="s">
        <v>171</v>
      </c>
      <c r="C233" s="17" t="s">
        <v>170</v>
      </c>
      <c r="D233" s="18" t="s">
        <v>253</v>
      </c>
      <c r="E233" s="38" t="s">
        <v>374</v>
      </c>
      <c r="F233" s="19" t="s">
        <v>237</v>
      </c>
      <c r="G233" s="20">
        <v>17600</v>
      </c>
      <c r="H233" s="20">
        <v>0</v>
      </c>
      <c r="I233" s="21">
        <v>25</v>
      </c>
      <c r="J233" s="26">
        <f>(G233*2.87%)</f>
        <v>505.12</v>
      </c>
      <c r="K233" s="21">
        <f>(G233*7.1%)</f>
        <v>1249.5999999999999</v>
      </c>
      <c r="L233" s="23">
        <v>193.6</v>
      </c>
      <c r="M233" s="24">
        <f>(G233*3.04%)</f>
        <v>535.04</v>
      </c>
      <c r="N233" s="21">
        <f>(G233*7.09%)</f>
        <v>1247.8400000000001</v>
      </c>
      <c r="O233" s="20"/>
      <c r="P233" s="21">
        <f>SUM(J233+K233+L233+M233+N233+O233)</f>
        <v>3731.2</v>
      </c>
      <c r="Q233" s="21">
        <f>SUM(H233+I233+J233+M233+O233)</f>
        <v>1065.1599999999999</v>
      </c>
      <c r="R233" s="21">
        <f>SUM(K233+L233+N233)</f>
        <v>2691.04</v>
      </c>
      <c r="S233" s="21">
        <f>SUM(G233-Q233)</f>
        <v>16534.84</v>
      </c>
      <c r="T233" s="25">
        <v>111</v>
      </c>
    </row>
    <row r="234" spans="1:20" x14ac:dyDescent="0.2">
      <c r="A234" s="15">
        <v>222</v>
      </c>
      <c r="B234" s="16" t="s">
        <v>176</v>
      </c>
      <c r="C234" s="17" t="s">
        <v>177</v>
      </c>
      <c r="D234" s="18" t="s">
        <v>178</v>
      </c>
      <c r="E234" s="38" t="s">
        <v>374</v>
      </c>
      <c r="F234" s="19" t="s">
        <v>238</v>
      </c>
      <c r="G234" s="20">
        <v>60000</v>
      </c>
      <c r="H234" s="20">
        <v>3486.68</v>
      </c>
      <c r="I234" s="21">
        <v>25</v>
      </c>
      <c r="J234" s="26">
        <f t="shared" si="401"/>
        <v>1722</v>
      </c>
      <c r="K234" s="21">
        <f t="shared" si="402"/>
        <v>4260</v>
      </c>
      <c r="L234" s="23">
        <v>593.21</v>
      </c>
      <c r="M234" s="24">
        <f t="shared" ref="M234:M240" si="424">(G234*3.04%)</f>
        <v>1824</v>
      </c>
      <c r="N234" s="21">
        <f t="shared" ref="N234:N240" si="425">(G234*7.09%)</f>
        <v>4254</v>
      </c>
      <c r="O234" s="20"/>
      <c r="P234" s="21">
        <f t="shared" si="403"/>
        <v>12653.21</v>
      </c>
      <c r="Q234" s="21">
        <f t="shared" si="404"/>
        <v>7057.68</v>
      </c>
      <c r="R234" s="21">
        <f t="shared" si="405"/>
        <v>9107.2099999999991</v>
      </c>
      <c r="S234" s="21">
        <f t="shared" si="406"/>
        <v>52942.32</v>
      </c>
      <c r="T234" s="25">
        <v>111</v>
      </c>
    </row>
    <row r="235" spans="1:20" s="2" customFormat="1" x14ac:dyDescent="0.2">
      <c r="A235" s="15">
        <v>223</v>
      </c>
      <c r="B235" s="10" t="s">
        <v>298</v>
      </c>
      <c r="C235" s="17" t="s">
        <v>177</v>
      </c>
      <c r="D235" s="18" t="s">
        <v>279</v>
      </c>
      <c r="E235" s="38" t="s">
        <v>373</v>
      </c>
      <c r="F235" s="19" t="s">
        <v>237</v>
      </c>
      <c r="G235" s="20">
        <v>50000</v>
      </c>
      <c r="H235" s="20">
        <v>1854</v>
      </c>
      <c r="I235" s="21">
        <v>25</v>
      </c>
      <c r="J235" s="26">
        <f>(G235*2.87%)</f>
        <v>1435</v>
      </c>
      <c r="K235" s="21">
        <f>(G235*7.1%)</f>
        <v>3549.9999999999995</v>
      </c>
      <c r="L235" s="23">
        <v>550</v>
      </c>
      <c r="M235" s="24">
        <f>(G235*3.04%)</f>
        <v>1520</v>
      </c>
      <c r="N235" s="21">
        <f>(G235*7.09%)</f>
        <v>3545.0000000000005</v>
      </c>
      <c r="O235" s="20"/>
      <c r="P235" s="21">
        <f>SUM(J235+K235+L235+M235+N235+O235)</f>
        <v>10600</v>
      </c>
      <c r="Q235" s="21">
        <f>SUM(H235+I235+J235+M235+O235)</f>
        <v>4834</v>
      </c>
      <c r="R235" s="21">
        <f>SUM(K235+L235+N235)</f>
        <v>7645</v>
      </c>
      <c r="S235" s="21">
        <f>SUM(G235-Q235)</f>
        <v>45166</v>
      </c>
      <c r="T235" s="25">
        <v>111</v>
      </c>
    </row>
    <row r="236" spans="1:20" x14ac:dyDescent="0.2">
      <c r="A236" s="15">
        <v>224</v>
      </c>
      <c r="B236" s="16" t="s">
        <v>90</v>
      </c>
      <c r="C236" s="17" t="s">
        <v>177</v>
      </c>
      <c r="D236" s="18" t="s">
        <v>198</v>
      </c>
      <c r="E236" s="38" t="s">
        <v>374</v>
      </c>
      <c r="F236" s="19" t="s">
        <v>237</v>
      </c>
      <c r="G236" s="20">
        <v>38000</v>
      </c>
      <c r="H236" s="20">
        <v>160.38</v>
      </c>
      <c r="I236" s="21">
        <v>25</v>
      </c>
      <c r="J236" s="26">
        <f>(G236*2.87%)</f>
        <v>1090.5999999999999</v>
      </c>
      <c r="K236" s="21">
        <f>(G236*7.1%)</f>
        <v>2697.9999999999995</v>
      </c>
      <c r="L236" s="23">
        <v>418</v>
      </c>
      <c r="M236" s="24">
        <f>(G236*3.04%)</f>
        <v>1155.2</v>
      </c>
      <c r="N236" s="21">
        <f>(G236*7.09%)</f>
        <v>2694.2000000000003</v>
      </c>
      <c r="O236" s="20"/>
      <c r="P236" s="21">
        <f>SUM(J236+K236+L236+M236+N236+O236)</f>
        <v>8056</v>
      </c>
      <c r="Q236" s="21">
        <f>SUM(H236+I236+J236+M236+O236)</f>
        <v>2431.1800000000003</v>
      </c>
      <c r="R236" s="21">
        <f>SUM(K236+L236+N236)</f>
        <v>5810.2</v>
      </c>
      <c r="S236" s="21">
        <f>SUM(G236-Q236)</f>
        <v>35568.82</v>
      </c>
      <c r="T236" s="25">
        <v>111</v>
      </c>
    </row>
    <row r="237" spans="1:20" x14ac:dyDescent="0.2">
      <c r="A237" s="15">
        <v>225</v>
      </c>
      <c r="B237" s="10" t="s">
        <v>179</v>
      </c>
      <c r="C237" s="17" t="s">
        <v>177</v>
      </c>
      <c r="D237" s="18" t="s">
        <v>250</v>
      </c>
      <c r="E237" s="38" t="s">
        <v>373</v>
      </c>
      <c r="F237" s="19" t="s">
        <v>237</v>
      </c>
      <c r="G237" s="20">
        <v>22000</v>
      </c>
      <c r="H237" s="20">
        <v>0</v>
      </c>
      <c r="I237" s="21">
        <v>25</v>
      </c>
      <c r="J237" s="26">
        <f t="shared" si="401"/>
        <v>631.4</v>
      </c>
      <c r="K237" s="21">
        <f t="shared" si="402"/>
        <v>1561.9999999999998</v>
      </c>
      <c r="L237" s="23">
        <v>242</v>
      </c>
      <c r="M237" s="24">
        <f t="shared" si="424"/>
        <v>668.8</v>
      </c>
      <c r="N237" s="21">
        <f t="shared" si="425"/>
        <v>1559.8000000000002</v>
      </c>
      <c r="O237" s="20"/>
      <c r="P237" s="21">
        <f t="shared" si="403"/>
        <v>4664</v>
      </c>
      <c r="Q237" s="21">
        <f t="shared" si="404"/>
        <v>1325.1999999999998</v>
      </c>
      <c r="R237" s="21">
        <f t="shared" si="405"/>
        <v>3363.8</v>
      </c>
      <c r="S237" s="21">
        <f t="shared" si="406"/>
        <v>20674.8</v>
      </c>
      <c r="T237" s="25">
        <v>111</v>
      </c>
    </row>
    <row r="238" spans="1:20" x14ac:dyDescent="0.2">
      <c r="A238" s="15">
        <v>226</v>
      </c>
      <c r="B238" s="10" t="s">
        <v>292</v>
      </c>
      <c r="C238" s="17" t="s">
        <v>177</v>
      </c>
      <c r="D238" s="18" t="s">
        <v>272</v>
      </c>
      <c r="E238" s="38" t="s">
        <v>374</v>
      </c>
      <c r="F238" s="19" t="s">
        <v>237</v>
      </c>
      <c r="G238" s="20">
        <v>29400</v>
      </c>
      <c r="H238" s="20">
        <v>0</v>
      </c>
      <c r="I238" s="21">
        <v>25</v>
      </c>
      <c r="J238" s="26">
        <f>(G238*2.87%)</f>
        <v>843.78</v>
      </c>
      <c r="K238" s="21">
        <f>(G238*7.1%)</f>
        <v>2087.3999999999996</v>
      </c>
      <c r="L238" s="23">
        <v>323.39999999999998</v>
      </c>
      <c r="M238" s="24">
        <f>(G238*3.04%)</f>
        <v>893.76</v>
      </c>
      <c r="N238" s="21">
        <f>(G238*7.09%)</f>
        <v>2084.46</v>
      </c>
      <c r="O238" s="20"/>
      <c r="P238" s="21">
        <f>SUM(J238+K238+L238+M238+N238+O238)</f>
        <v>6232.7999999999993</v>
      </c>
      <c r="Q238" s="21">
        <f>SUM(H238+I238+J238+M238+O238)</f>
        <v>1762.54</v>
      </c>
      <c r="R238" s="21">
        <f>SUM(K238+L238+N238)</f>
        <v>4495.26</v>
      </c>
      <c r="S238" s="21">
        <f>SUM(G238-Q238)</f>
        <v>27637.46</v>
      </c>
      <c r="T238" s="25">
        <v>111</v>
      </c>
    </row>
    <row r="239" spans="1:20" x14ac:dyDescent="0.2">
      <c r="A239" s="15">
        <v>227</v>
      </c>
      <c r="B239" s="10" t="s">
        <v>291</v>
      </c>
      <c r="C239" s="17" t="s">
        <v>177</v>
      </c>
      <c r="D239" s="18" t="s">
        <v>270</v>
      </c>
      <c r="E239" s="38" t="s">
        <v>374</v>
      </c>
      <c r="F239" s="19" t="s">
        <v>237</v>
      </c>
      <c r="G239" s="20">
        <v>31500</v>
      </c>
      <c r="H239" s="20">
        <v>0</v>
      </c>
      <c r="I239" s="21">
        <v>25</v>
      </c>
      <c r="J239" s="26">
        <f t="shared" ref="J239" si="426">(G239*2.87%)</f>
        <v>904.05</v>
      </c>
      <c r="K239" s="21">
        <f t="shared" ref="K239" si="427">(G239*7.1%)</f>
        <v>2236.5</v>
      </c>
      <c r="L239" s="23">
        <v>346.5</v>
      </c>
      <c r="M239" s="24">
        <f t="shared" ref="M239" si="428">(G239*3.04%)</f>
        <v>957.6</v>
      </c>
      <c r="N239" s="21">
        <f t="shared" ref="N239" si="429">(G239*7.09%)</f>
        <v>2233.3500000000004</v>
      </c>
      <c r="O239" s="20"/>
      <c r="P239" s="21">
        <f t="shared" ref="P239" si="430">SUM(J239+K239+L239+M239+N239+O239)</f>
        <v>6678.0000000000009</v>
      </c>
      <c r="Q239" s="21">
        <f t="shared" ref="Q239" si="431">SUM(H239+I239+J239+M239+O239)</f>
        <v>1886.65</v>
      </c>
      <c r="R239" s="21">
        <f t="shared" ref="R239" si="432">SUM(K239+L239+N239)</f>
        <v>4816.3500000000004</v>
      </c>
      <c r="S239" s="21">
        <f t="shared" ref="S239" si="433">SUM(G239-Q239)</f>
        <v>29613.35</v>
      </c>
      <c r="T239" s="25">
        <v>111</v>
      </c>
    </row>
    <row r="240" spans="1:20" x14ac:dyDescent="0.2">
      <c r="A240" s="15">
        <v>228</v>
      </c>
      <c r="B240" s="10" t="s">
        <v>180</v>
      </c>
      <c r="C240" s="17" t="s">
        <v>177</v>
      </c>
      <c r="D240" s="18" t="s">
        <v>56</v>
      </c>
      <c r="E240" s="38" t="s">
        <v>373</v>
      </c>
      <c r="F240" s="19" t="s">
        <v>237</v>
      </c>
      <c r="G240" s="20">
        <v>24150</v>
      </c>
      <c r="H240" s="20">
        <v>0</v>
      </c>
      <c r="I240" s="21">
        <v>25</v>
      </c>
      <c r="J240" s="26">
        <f t="shared" si="401"/>
        <v>693.10500000000002</v>
      </c>
      <c r="K240" s="21">
        <f t="shared" si="402"/>
        <v>1714.6499999999999</v>
      </c>
      <c r="L240" s="23">
        <v>265.64999999999998</v>
      </c>
      <c r="M240" s="24">
        <f t="shared" si="424"/>
        <v>734.16</v>
      </c>
      <c r="N240" s="21">
        <f t="shared" si="425"/>
        <v>1712.2350000000001</v>
      </c>
      <c r="O240" s="20">
        <v>1350.12</v>
      </c>
      <c r="P240" s="21">
        <f t="shared" si="403"/>
        <v>6469.92</v>
      </c>
      <c r="Q240" s="21">
        <f t="shared" si="404"/>
        <v>2802.3849999999998</v>
      </c>
      <c r="R240" s="21">
        <f t="shared" si="405"/>
        <v>3692.5349999999999</v>
      </c>
      <c r="S240" s="21">
        <f t="shared" si="406"/>
        <v>21347.615000000002</v>
      </c>
      <c r="T240" s="25">
        <v>111</v>
      </c>
    </row>
    <row r="241" spans="1:20" s="2" customFormat="1" x14ac:dyDescent="0.2">
      <c r="A241" s="15">
        <v>229</v>
      </c>
      <c r="B241" s="10" t="s">
        <v>181</v>
      </c>
      <c r="C241" s="17" t="s">
        <v>177</v>
      </c>
      <c r="D241" s="18" t="s">
        <v>260</v>
      </c>
      <c r="E241" s="38" t="s">
        <v>374</v>
      </c>
      <c r="F241" s="19" t="s">
        <v>240</v>
      </c>
      <c r="G241" s="20">
        <v>19800</v>
      </c>
      <c r="H241" s="20">
        <v>0</v>
      </c>
      <c r="I241" s="21">
        <v>25</v>
      </c>
      <c r="J241" s="26">
        <f t="shared" ref="J241:J246" si="434">(G241*2.87%)</f>
        <v>568.26</v>
      </c>
      <c r="K241" s="21">
        <f t="shared" ref="K241:K246" si="435">(G241*7.1%)</f>
        <v>1405.8</v>
      </c>
      <c r="L241" s="23">
        <v>217.8</v>
      </c>
      <c r="M241" s="24">
        <f t="shared" ref="M241:M246" si="436">(G241*3.04%)</f>
        <v>601.91999999999996</v>
      </c>
      <c r="N241" s="21">
        <f t="shared" ref="N241:N246" si="437">(G241*7.09%)</f>
        <v>1403.8200000000002</v>
      </c>
      <c r="O241" s="20">
        <v>1350.12</v>
      </c>
      <c r="P241" s="21">
        <f t="shared" ref="P241:P242" si="438">SUM(J241+K241+L241+M241+N241+O241)</f>
        <v>5547.72</v>
      </c>
      <c r="Q241" s="21">
        <f t="shared" ref="Q241:Q246" si="439">SUM(H241+I241+J241+M241+O241)</f>
        <v>2545.2999999999997</v>
      </c>
      <c r="R241" s="21">
        <f t="shared" ref="R241:R246" si="440">SUM(K241+L241+N241)</f>
        <v>3027.42</v>
      </c>
      <c r="S241" s="21">
        <f t="shared" ref="S241:S246" si="441">SUM(G241-Q241)</f>
        <v>17254.7</v>
      </c>
      <c r="T241" s="25">
        <v>111</v>
      </c>
    </row>
    <row r="242" spans="1:20" s="2" customFormat="1" x14ac:dyDescent="0.2">
      <c r="A242" s="15">
        <v>230</v>
      </c>
      <c r="B242" s="10" t="s">
        <v>241</v>
      </c>
      <c r="C242" s="17" t="s">
        <v>177</v>
      </c>
      <c r="D242" s="18" t="s">
        <v>154</v>
      </c>
      <c r="E242" s="38" t="s">
        <v>373</v>
      </c>
      <c r="F242" s="19" t="s">
        <v>240</v>
      </c>
      <c r="G242" s="20">
        <v>15400</v>
      </c>
      <c r="H242" s="20">
        <v>0</v>
      </c>
      <c r="I242" s="21">
        <v>25</v>
      </c>
      <c r="J242" s="26">
        <f t="shared" si="434"/>
        <v>441.98</v>
      </c>
      <c r="K242" s="21">
        <f t="shared" si="435"/>
        <v>1093.3999999999999</v>
      </c>
      <c r="L242" s="23">
        <v>169.4</v>
      </c>
      <c r="M242" s="24">
        <f t="shared" si="436"/>
        <v>468.16</v>
      </c>
      <c r="N242" s="21">
        <f t="shared" si="437"/>
        <v>1091.8600000000001</v>
      </c>
      <c r="O242" s="20"/>
      <c r="P242" s="21">
        <f t="shared" si="438"/>
        <v>3264.8</v>
      </c>
      <c r="Q242" s="21">
        <f t="shared" si="439"/>
        <v>935.1400000000001</v>
      </c>
      <c r="R242" s="21">
        <f t="shared" si="440"/>
        <v>2354.66</v>
      </c>
      <c r="S242" s="21">
        <f t="shared" si="441"/>
        <v>14464.86</v>
      </c>
      <c r="T242" s="25">
        <v>111</v>
      </c>
    </row>
    <row r="243" spans="1:20" s="2" customFormat="1" x14ac:dyDescent="0.2">
      <c r="A243" s="15">
        <v>231</v>
      </c>
      <c r="B243" s="10" t="s">
        <v>183</v>
      </c>
      <c r="C243" s="17" t="s">
        <v>184</v>
      </c>
      <c r="D243" s="18" t="s">
        <v>274</v>
      </c>
      <c r="E243" s="38" t="s">
        <v>374</v>
      </c>
      <c r="F243" s="19" t="s">
        <v>238</v>
      </c>
      <c r="G243" s="20">
        <v>35000</v>
      </c>
      <c r="H243" s="20">
        <v>0</v>
      </c>
      <c r="I243" s="21">
        <v>25</v>
      </c>
      <c r="J243" s="26">
        <f t="shared" si="434"/>
        <v>1004.5</v>
      </c>
      <c r="K243" s="21">
        <f t="shared" si="435"/>
        <v>2485</v>
      </c>
      <c r="L243" s="23">
        <v>385</v>
      </c>
      <c r="M243" s="24">
        <f t="shared" si="436"/>
        <v>1064</v>
      </c>
      <c r="N243" s="21">
        <f t="shared" si="437"/>
        <v>2481.5</v>
      </c>
      <c r="O243" s="20">
        <v>1350.12</v>
      </c>
      <c r="P243" s="21">
        <f t="shared" ref="P243:P246" si="442">SUM(J243+K243+L243+M243+N243+O243)</f>
        <v>8770.119999999999</v>
      </c>
      <c r="Q243" s="21">
        <f t="shared" si="439"/>
        <v>3443.62</v>
      </c>
      <c r="R243" s="21">
        <f t="shared" si="440"/>
        <v>5351.5</v>
      </c>
      <c r="S243" s="21">
        <f t="shared" si="441"/>
        <v>31556.38</v>
      </c>
      <c r="T243" s="25">
        <v>111</v>
      </c>
    </row>
    <row r="244" spans="1:20" s="2" customFormat="1" x14ac:dyDescent="0.2">
      <c r="A244" s="15">
        <v>232</v>
      </c>
      <c r="B244" s="10" t="s">
        <v>363</v>
      </c>
      <c r="C244" s="17" t="s">
        <v>184</v>
      </c>
      <c r="D244" s="18" t="s">
        <v>364</v>
      </c>
      <c r="E244" s="38" t="s">
        <v>374</v>
      </c>
      <c r="F244" s="19" t="s">
        <v>239</v>
      </c>
      <c r="G244" s="20">
        <v>60000</v>
      </c>
      <c r="H244" s="20">
        <v>3486.68</v>
      </c>
      <c r="I244" s="21">
        <v>25</v>
      </c>
      <c r="J244" s="26">
        <f t="shared" si="434"/>
        <v>1722</v>
      </c>
      <c r="K244" s="21">
        <f t="shared" si="435"/>
        <v>4260</v>
      </c>
      <c r="L244" s="23">
        <v>385</v>
      </c>
      <c r="M244" s="24">
        <f t="shared" si="436"/>
        <v>1824</v>
      </c>
      <c r="N244" s="21">
        <f t="shared" si="437"/>
        <v>4254</v>
      </c>
      <c r="O244" s="20"/>
      <c r="P244" s="21">
        <f t="shared" si="442"/>
        <v>12445</v>
      </c>
      <c r="Q244" s="21">
        <f t="shared" si="439"/>
        <v>7057.68</v>
      </c>
      <c r="R244" s="21">
        <f t="shared" si="440"/>
        <v>8899</v>
      </c>
      <c r="S244" s="21">
        <f t="shared" si="441"/>
        <v>52942.32</v>
      </c>
      <c r="T244" s="25">
        <v>111</v>
      </c>
    </row>
    <row r="245" spans="1:20" s="2" customFormat="1" x14ac:dyDescent="0.2">
      <c r="A245" s="15">
        <v>233</v>
      </c>
      <c r="B245" s="10" t="s">
        <v>355</v>
      </c>
      <c r="C245" s="17" t="s">
        <v>184</v>
      </c>
      <c r="D245" s="18" t="s">
        <v>270</v>
      </c>
      <c r="E245" s="38" t="s">
        <v>373</v>
      </c>
      <c r="F245" s="19" t="s">
        <v>237</v>
      </c>
      <c r="G245" s="20">
        <v>30000</v>
      </c>
      <c r="H245" s="20">
        <v>0</v>
      </c>
      <c r="I245" s="21">
        <v>25</v>
      </c>
      <c r="J245" s="26">
        <f t="shared" si="434"/>
        <v>861</v>
      </c>
      <c r="K245" s="21">
        <f t="shared" si="435"/>
        <v>2130</v>
      </c>
      <c r="L245" s="23">
        <v>330</v>
      </c>
      <c r="M245" s="24">
        <f t="shared" si="436"/>
        <v>912</v>
      </c>
      <c r="N245" s="21">
        <f t="shared" si="437"/>
        <v>2127</v>
      </c>
      <c r="O245" s="20"/>
      <c r="P245" s="21">
        <f t="shared" si="442"/>
        <v>6360</v>
      </c>
      <c r="Q245" s="21">
        <f t="shared" si="439"/>
        <v>1798</v>
      </c>
      <c r="R245" s="21">
        <f t="shared" si="440"/>
        <v>4587</v>
      </c>
      <c r="S245" s="21">
        <f t="shared" si="441"/>
        <v>28202</v>
      </c>
      <c r="T245" s="25">
        <v>111</v>
      </c>
    </row>
    <row r="246" spans="1:20" s="2" customFormat="1" x14ac:dyDescent="0.2">
      <c r="A246" s="15">
        <v>234</v>
      </c>
      <c r="B246" s="10" t="s">
        <v>402</v>
      </c>
      <c r="C246" s="17" t="s">
        <v>399</v>
      </c>
      <c r="D246" s="18" t="s">
        <v>270</v>
      </c>
      <c r="E246" s="38" t="s">
        <v>374</v>
      </c>
      <c r="F246" s="19" t="s">
        <v>237</v>
      </c>
      <c r="G246" s="20">
        <v>34000</v>
      </c>
      <c r="H246" s="20">
        <v>0</v>
      </c>
      <c r="I246" s="21">
        <v>25</v>
      </c>
      <c r="J246" s="26">
        <f t="shared" si="434"/>
        <v>975.8</v>
      </c>
      <c r="K246" s="21">
        <f t="shared" si="435"/>
        <v>2414</v>
      </c>
      <c r="L246" s="23">
        <v>374</v>
      </c>
      <c r="M246" s="24">
        <f t="shared" si="436"/>
        <v>1033.5999999999999</v>
      </c>
      <c r="N246" s="21">
        <f t="shared" si="437"/>
        <v>2410.6000000000004</v>
      </c>
      <c r="O246" s="20"/>
      <c r="P246" s="21">
        <f t="shared" si="442"/>
        <v>7208</v>
      </c>
      <c r="Q246" s="21">
        <f t="shared" si="439"/>
        <v>2034.3999999999999</v>
      </c>
      <c r="R246" s="21">
        <f t="shared" si="440"/>
        <v>5198.6000000000004</v>
      </c>
      <c r="S246" s="21">
        <f t="shared" si="441"/>
        <v>31965.599999999999</v>
      </c>
      <c r="T246" s="25">
        <v>111</v>
      </c>
    </row>
    <row r="247" spans="1:20" x14ac:dyDescent="0.2">
      <c r="A247" s="4"/>
      <c r="B247" s="31" t="s">
        <v>185</v>
      </c>
      <c r="C247" s="32"/>
      <c r="D247" s="33"/>
      <c r="E247" s="33"/>
      <c r="F247" s="33"/>
      <c r="G247" s="34">
        <f>SUM(G13:G246)</f>
        <v>7965995.1500000004</v>
      </c>
      <c r="H247" s="34">
        <f>SUM(H13:H246)</f>
        <v>190496.4899999999</v>
      </c>
      <c r="I247" s="34">
        <f>SUM(I13:I246)</f>
        <v>5700</v>
      </c>
      <c r="J247" s="34">
        <f>SUM(J13:J246)</f>
        <v>228624.06080499961</v>
      </c>
      <c r="K247" s="34">
        <f>SUM(K13:K246)</f>
        <v>565585.6556500002</v>
      </c>
      <c r="L247" s="34">
        <v>84906.21</v>
      </c>
      <c r="M247" s="34">
        <f>SUM(M13:M246)</f>
        <v>242166.2525600004</v>
      </c>
      <c r="N247" s="34">
        <f>SUM(N13:N246)</f>
        <v>564789.05613499903</v>
      </c>
      <c r="O247" s="34">
        <f>SUM(O17:O246)</f>
        <v>59405.282999999996</v>
      </c>
      <c r="P247" s="34">
        <f>SUM(P17:P246)</f>
        <v>1666666.1181500005</v>
      </c>
      <c r="Q247" s="34">
        <f>SUM(Q17:Q246)</f>
        <v>681654.58636500116</v>
      </c>
      <c r="R247" s="34">
        <f>SUM(R17:R246)</f>
        <v>1157864.7217849987</v>
      </c>
      <c r="S247" s="34">
        <f>SUM(S17:S246)</f>
        <v>6946340.5636349907</v>
      </c>
      <c r="T247" s="35"/>
    </row>
    <row r="248" spans="1:20" x14ac:dyDescent="0.2">
      <c r="A248" s="4"/>
      <c r="B248" s="4"/>
      <c r="C248" s="4"/>
      <c r="D248" s="4"/>
      <c r="E248" s="4"/>
      <c r="F248" s="4"/>
      <c r="G248" s="6"/>
      <c r="H248" s="6"/>
      <c r="I248" s="7"/>
      <c r="J248" s="8"/>
      <c r="K248" s="6"/>
      <c r="L248" s="6"/>
      <c r="M248" s="8"/>
      <c r="N248" s="6"/>
      <c r="O248" s="36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4"/>
      <c r="H249" s="4" t="s">
        <v>199</v>
      </c>
      <c r="I249" s="4"/>
      <c r="J249" s="4"/>
      <c r="K249" s="4"/>
      <c r="L249" s="9"/>
      <c r="M249" s="4"/>
      <c r="N249" s="4"/>
      <c r="O249" s="4"/>
      <c r="P249" s="4"/>
      <c r="Q249" s="4"/>
      <c r="R249" s="4"/>
      <c r="S249" s="4"/>
      <c r="T249" s="4"/>
    </row>
    <row r="250" spans="1:20" x14ac:dyDescent="0.2">
      <c r="A250" s="4"/>
      <c r="B250" s="4"/>
      <c r="C250" s="4"/>
      <c r="D250" s="4"/>
      <c r="E250" s="4"/>
      <c r="F250" s="4"/>
      <c r="G250" s="37"/>
      <c r="H250" s="37"/>
      <c r="I250" s="37"/>
      <c r="J250" s="37"/>
      <c r="K250" s="37"/>
      <c r="L250" s="37"/>
      <c r="M250" s="37"/>
      <c r="N250" s="37"/>
      <c r="O250" s="4"/>
      <c r="P250" s="4"/>
      <c r="Q250" s="4"/>
      <c r="R250" s="4"/>
      <c r="S250" s="4"/>
      <c r="T250" s="4"/>
    </row>
    <row r="251" spans="1:20" ht="15.75" x14ac:dyDescent="0.25">
      <c r="A251" s="39" t="s">
        <v>318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s="2" customFormat="1" ht="15.75" x14ac:dyDescent="0.25">
      <c r="A252" s="39" t="s">
        <v>319</v>
      </c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1:20" ht="15.75" x14ac:dyDescent="0.25">
      <c r="A253" s="39" t="s">
        <v>396</v>
      </c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3:T253"/>
    <mergeCell ref="O10:O11"/>
    <mergeCell ref="P10:P11"/>
    <mergeCell ref="Q10:Q11"/>
    <mergeCell ref="R10:R11"/>
    <mergeCell ref="A251:T251"/>
    <mergeCell ref="A252:T252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2022-04-04T17:55:03Z</cp:lastPrinted>
  <dcterms:created xsi:type="dcterms:W3CDTF">2013-08-23T15:59:26Z</dcterms:created>
  <dcterms:modified xsi:type="dcterms:W3CDTF">2022-05-23T13:40:46Z</dcterms:modified>
</cp:coreProperties>
</file>