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I30" i="10"/>
  <c r="H30" i="10"/>
  <c r="G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3" i="10"/>
  <c r="M23" i="10"/>
  <c r="K23" i="10"/>
  <c r="J23" i="10"/>
  <c r="R27" i="10" l="1"/>
  <c r="P23" i="10"/>
  <c r="Q27" i="10"/>
  <c r="S27" i="10" s="1"/>
  <c r="R23" i="10"/>
  <c r="P27" i="10"/>
  <c r="Q23" i="10"/>
  <c r="S23" i="10" s="1"/>
  <c r="N28" i="10" l="1"/>
  <c r="M28" i="10"/>
  <c r="K28" i="10"/>
  <c r="J28" i="10"/>
  <c r="J25" i="10"/>
  <c r="K25" i="10"/>
  <c r="M25" i="10"/>
  <c r="N25" i="10"/>
  <c r="Q25" i="10" l="1"/>
  <c r="S25" i="10" s="1"/>
  <c r="R28" i="10"/>
  <c r="Q28" i="10"/>
  <c r="S28" i="10" s="1"/>
  <c r="P28" i="10"/>
  <c r="R25" i="10"/>
  <c r="P25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M30" i="10" s="1"/>
  <c r="K16" i="10"/>
  <c r="J16" i="10"/>
  <c r="J30" i="10" s="1"/>
  <c r="N30" i="10" l="1"/>
  <c r="K30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<sst xmlns="http://schemas.openxmlformats.org/spreadsheetml/2006/main" count="123" uniqueCount="75">
  <si>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</si>
  <si>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</si>
  <si>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</si>
  <si>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</si>
  <si>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</si>
  <si>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</si>
  <si>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</si>
  <si>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</si>
  <si>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</si>
  <si>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</si>
  <si>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</si>
  <si>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</si>
  <si>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</si>
  <si>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</si>
  <si>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</si>
  <si>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</si>
  <si>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</si>
  <si>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</si>
  <si>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</si>
  <si>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</si>
  <si>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</si>
  <si>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</si>
  <si>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</si>
  <si>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</si>
  <si>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</si>
  <si>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</si>
  <si>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</si>
  <si>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</si>
  <si>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</si>
  <si>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</si>
  <si>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</si>
  <si>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</si>
  <si>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</si>
  <si>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</si>
  <si>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</si>
  <si>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</si>
  <si>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</si>
  <si>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</si>
  <si>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</si>
  <si>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</si>
  <si>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</si>
  <si>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</si>
  <si>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</si>
  <si>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</si>
  <si>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</si>
  <si>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</si>
  <si>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</si>
  <si>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</si>
  <si>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</si>
  <si>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</si>
  <si>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</si>
  <si>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</si>
  <si>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</si>
  <si>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</si>
  <si>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</si>
  <si>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</si>
  <si>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</si>
  <si>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</si>
  <si>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</si>
  <si>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</si>
  <si>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</si>
  <si>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</si>
  <si>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</si>
  <si>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</si>
  <si>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</si>
  <si>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</si>
  <si>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</si>
  <si>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</si>
  <si>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</si>
  <si>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</si>
  <si>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</si>
  <si>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</si>
  <si>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</si>
  <si>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Correspondiente al mes de Junio del año 2023</t>
  </si>
  <si>
    <t>Fecha: 01/06/2023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</si>
</sst>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zoomScale="145" zoomScaleNormal="145" workbookViewId="0">
      <selection activeCell="J14" sqref="J14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74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33</v>
      </c>
      <c r="H9" s="52" t="s">
        <v>2</v>
      </c>
      <c r="I9" s="52" t="s">
        <v>34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17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48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35</v>
      </c>
      <c r="Q10" s="42" t="s">
        <v>36</v>
      </c>
      <c r="R10" s="42" t="s">
        <v>37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10" t="s">
        <v>56</v>
      </c>
      <c r="C21" s="16" t="s">
        <v>15</v>
      </c>
      <c r="D21" s="17" t="s">
        <v>14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41</v>
      </c>
      <c r="C22" s="16" t="s">
        <v>40</v>
      </c>
      <c r="D22" s="17" t="s">
        <v>39</v>
      </c>
      <c r="E22" s="36" t="s">
        <v>50</v>
      </c>
      <c r="F22" s="18" t="s">
        <v>64</v>
      </c>
      <c r="G22" s="19">
        <v>40000</v>
      </c>
      <c r="H22" s="19">
        <v>442.65</v>
      </c>
      <c r="I22" s="20">
        <v>25</v>
      </c>
      <c r="J22" s="24">
        <f t="shared" ref="J22:J25" si="49">(G22*2.87%)</f>
        <v>1148</v>
      </c>
      <c r="K22" s="20">
        <f t="shared" ref="K22:K25" si="50">(G22*7.1%)</f>
        <v>2839.9999999999995</v>
      </c>
      <c r="L22" s="21">
        <v>440</v>
      </c>
      <c r="M22" s="25">
        <f t="shared" ref="M22:M25" si="51">(G22*3.04%)</f>
        <v>1216</v>
      </c>
      <c r="N22" s="20">
        <f t="shared" ref="N22:N25" si="52">(G22*7.09%)</f>
        <v>2836</v>
      </c>
      <c r="O22" s="19"/>
      <c r="P22" s="20">
        <f t="shared" ref="P22:P25" si="53">SUM(J22+K22+L22+M22+N22+O22)</f>
        <v>8480</v>
      </c>
      <c r="Q22" s="20">
        <f t="shared" ref="Q22:Q25" si="54">SUM(H22+I22+J22+M22+O22)</f>
        <v>2831.65</v>
      </c>
      <c r="R22" s="20">
        <f t="shared" ref="R22:R25" si="55">SUM(K22+L22+N22)</f>
        <v>6116</v>
      </c>
      <c r="S22" s="20">
        <f t="shared" ref="S22:S25" si="56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54</v>
      </c>
      <c r="C23" s="16" t="s">
        <v>40</v>
      </c>
      <c r="D23" s="17" t="s">
        <v>14</v>
      </c>
      <c r="E23" s="36" t="s">
        <v>49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" si="57">(G23*2.87%)</f>
        <v>1148</v>
      </c>
      <c r="K23" s="20">
        <f t="shared" ref="K23" si="58">(G23*7.1%)</f>
        <v>2839.9999999999995</v>
      </c>
      <c r="L23" s="21">
        <v>440</v>
      </c>
      <c r="M23" s="25">
        <f t="shared" ref="M23" si="59">(G23*3.04%)</f>
        <v>1216</v>
      </c>
      <c r="N23" s="20">
        <f t="shared" ref="N23" si="60">(G23*7.09%)</f>
        <v>2836</v>
      </c>
      <c r="O23" s="19"/>
      <c r="P23" s="20">
        <f t="shared" ref="P23" si="61">SUM(J23+K23+L23+M23+N23+O23)</f>
        <v>8480</v>
      </c>
      <c r="Q23" s="20">
        <f t="shared" ref="Q23" si="62">SUM(H23+I23+J23+M23+O23)</f>
        <v>2831.65</v>
      </c>
      <c r="R23" s="20">
        <f t="shared" ref="R23" si="63">SUM(K23+L23+N23)</f>
        <v>6116</v>
      </c>
      <c r="S23" s="20">
        <f t="shared" ref="S23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42</v>
      </c>
      <c r="C24" s="16" t="s">
        <v>44</v>
      </c>
      <c r="D24" s="17" t="s">
        <v>39</v>
      </c>
      <c r="E24" s="36" t="s">
        <v>49</v>
      </c>
      <c r="F24" s="18" t="s">
        <v>64</v>
      </c>
      <c r="G24" s="19">
        <v>45000</v>
      </c>
      <c r="H24" s="19">
        <v>1148.33</v>
      </c>
      <c r="I24" s="20">
        <v>25</v>
      </c>
      <c r="J24" s="24">
        <f t="shared" si="49"/>
        <v>1291.5</v>
      </c>
      <c r="K24" s="20">
        <f t="shared" si="50"/>
        <v>3194.9999999999995</v>
      </c>
      <c r="L24" s="21">
        <v>495</v>
      </c>
      <c r="M24" s="25">
        <f t="shared" si="51"/>
        <v>1368</v>
      </c>
      <c r="N24" s="20">
        <f t="shared" si="52"/>
        <v>3190.5</v>
      </c>
      <c r="O24" s="19"/>
      <c r="P24" s="20">
        <f t="shared" si="53"/>
        <v>9540</v>
      </c>
      <c r="Q24" s="20">
        <f t="shared" si="54"/>
        <v>3832.83</v>
      </c>
      <c r="R24" s="20">
        <f t="shared" si="55"/>
        <v>6880.5</v>
      </c>
      <c r="S24" s="20">
        <f t="shared" si="56"/>
        <v>41167.17</v>
      </c>
      <c r="T24" s="23">
        <v>111</v>
      </c>
    </row>
    <row r="25" spans="1:20" s="2" customFormat="1" x14ac:dyDescent="0.2">
      <c r="A25" s="15">
        <v>14</v>
      </c>
      <c r="B25" s="37" t="s">
        <v>52</v>
      </c>
      <c r="C25" s="16" t="s">
        <v>44</v>
      </c>
      <c r="D25" s="17" t="s">
        <v>39</v>
      </c>
      <c r="E25" s="36" t="s">
        <v>50</v>
      </c>
      <c r="F25" s="18" t="s">
        <v>64</v>
      </c>
      <c r="G25" s="19">
        <v>65000</v>
      </c>
      <c r="H25" s="19">
        <v>4427.58</v>
      </c>
      <c r="I25" s="20">
        <v>25</v>
      </c>
      <c r="J25" s="24">
        <f t="shared" si="49"/>
        <v>1865.5</v>
      </c>
      <c r="K25" s="20">
        <f t="shared" si="50"/>
        <v>4615</v>
      </c>
      <c r="L25" s="21">
        <v>715.55</v>
      </c>
      <c r="M25" s="25">
        <f t="shared" si="51"/>
        <v>1976</v>
      </c>
      <c r="N25" s="20">
        <f t="shared" si="52"/>
        <v>4608.5</v>
      </c>
      <c r="O25" s="19"/>
      <c r="P25" s="20">
        <f t="shared" si="53"/>
        <v>13780.55</v>
      </c>
      <c r="Q25" s="20">
        <f t="shared" si="54"/>
        <v>8294.08</v>
      </c>
      <c r="R25" s="20">
        <f t="shared" si="55"/>
        <v>9939.0499999999993</v>
      </c>
      <c r="S25" s="20">
        <f t="shared" si="56"/>
        <v>56705.919999999998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55</v>
      </c>
      <c r="C27" s="16" t="s">
        <v>44</v>
      </c>
      <c r="D27" s="17" t="s">
        <v>39</v>
      </c>
      <c r="E27" s="36" t="s">
        <v>49</v>
      </c>
      <c r="F27" s="18" t="s">
        <v>64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53</v>
      </c>
      <c r="C28" s="16" t="s">
        <v>45</v>
      </c>
      <c r="D28" s="17" t="s">
        <v>14</v>
      </c>
      <c r="E28" s="36" t="s">
        <v>49</v>
      </c>
      <c r="F28" s="18" t="s">
        <v>64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60</v>
      </c>
      <c r="C29" s="16" t="s">
        <v>61</v>
      </c>
      <c r="D29" s="17" t="s">
        <v>62</v>
      </c>
      <c r="E29" s="36" t="s">
        <v>50</v>
      </c>
      <c r="F29" s="18" t="s">
        <v>64</v>
      </c>
      <c r="G29" s="19">
        <v>80000</v>
      </c>
      <c r="H29" s="19">
        <v>7400.87</v>
      </c>
      <c r="I29" s="20">
        <v>25</v>
      </c>
      <c r="J29" s="24">
        <f t="shared" ref="J29" si="81">(G29*2.87%)</f>
        <v>2296</v>
      </c>
      <c r="K29" s="20">
        <f t="shared" ref="K29" si="82">(G29*7.1%)</f>
        <v>5679.9999999999991</v>
      </c>
      <c r="L29" s="21">
        <v>593.21</v>
      </c>
      <c r="M29" s="22">
        <f t="shared" ref="M29" si="83">(G29*3.04%)</f>
        <v>2432</v>
      </c>
      <c r="N29" s="20">
        <f t="shared" ref="N29" si="84">(G29*7.09%)</f>
        <v>5672</v>
      </c>
      <c r="O29" s="19"/>
      <c r="P29" s="20">
        <f t="shared" ref="P29" si="85">SUM(J29+K29+L29+M29+N29+O29)</f>
        <v>16673.21</v>
      </c>
      <c r="Q29" s="20">
        <f t="shared" ref="Q29" si="86">SUM(H29+I29+J29+M29+O29)</f>
        <v>12153.869999999999</v>
      </c>
      <c r="R29" s="20">
        <f t="shared" ref="R29" si="87">SUM(K29+L29+N29)</f>
        <v>11945.21</v>
      </c>
      <c r="S29" s="20">
        <f t="shared" ref="S29" si="88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979000</v>
      </c>
      <c r="H30" s="29">
        <f>SUM(H12:H29)</f>
        <v>52182.070000000014</v>
      </c>
      <c r="I30" s="29">
        <f t="shared" ref="I30:N30" si="89">SUM(I12:I29)</f>
        <v>450</v>
      </c>
      <c r="J30" s="29">
        <f t="shared" si="89"/>
        <v>28097.3</v>
      </c>
      <c r="K30" s="29">
        <f t="shared" si="89"/>
        <v>69508.999999999985</v>
      </c>
      <c r="L30" s="29">
        <v>10606.2</v>
      </c>
      <c r="M30" s="29">
        <f t="shared" si="89"/>
        <v>29761.599999999999</v>
      </c>
      <c r="N30" s="29">
        <f t="shared" si="89"/>
        <v>69411.100000000006</v>
      </c>
      <c r="O30" s="29">
        <f>SUM(O13:O28)</f>
        <v>0</v>
      </c>
      <c r="P30" s="29">
        <f>SUM(P13:P28)</f>
        <v>174249.65</v>
      </c>
      <c r="Q30" s="29">
        <f>SUM(Q13:Q28)</f>
        <v>87570.219999999987</v>
      </c>
      <c r="R30" s="29">
        <f>SUM(R13:R28)</f>
        <v>125551.25</v>
      </c>
      <c r="S30" s="29">
        <f>SUM(S13:S28)</f>
        <v>736429.77999999991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72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2023-04-10T15:39:20Z</cp:lastPrinted>
  <dcterms:created xsi:type="dcterms:W3CDTF">2013-08-23T15:59:26Z</dcterms:created>
  <dcterms:modified xsi:type="dcterms:W3CDTF">2023-07-10T13:53:56Z</dcterms:modified>
</cp:coreProperties>
</file>