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Noviembre 2021\Nueva carpeta\"/>
    </mc:Choice>
  </mc:AlternateContent>
  <xr:revisionPtr revIDLastSave="0" documentId="13_ncr:1_{AE7E0F37-6926-4604-A063-2598C5C962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'!$A$1:$P$101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7" i="3" l="1"/>
  <c r="B85" i="3"/>
  <c r="B83" i="3"/>
  <c r="B80" i="3"/>
  <c r="B77" i="3"/>
  <c r="B74" i="3"/>
  <c r="B70" i="3"/>
  <c r="B67" i="3"/>
  <c r="B62" i="3"/>
  <c r="B52" i="3"/>
  <c r="B44" i="3"/>
  <c r="B46" i="3"/>
  <c r="B47" i="3"/>
  <c r="B48" i="3"/>
  <c r="B49" i="3"/>
  <c r="B50" i="3"/>
  <c r="B51" i="3"/>
  <c r="B45" i="3"/>
  <c r="B36" i="3"/>
  <c r="B38" i="3"/>
  <c r="B39" i="3"/>
  <c r="B40" i="3"/>
  <c r="B41" i="3"/>
  <c r="B42" i="3"/>
  <c r="B43" i="3"/>
  <c r="B37" i="3"/>
  <c r="B26" i="3"/>
  <c r="B16" i="3"/>
  <c r="B10" i="3"/>
  <c r="J26" i="3" l="1"/>
  <c r="J16" i="3"/>
  <c r="D33" i="3" l="1"/>
  <c r="P16" i="3"/>
  <c r="O16" i="3"/>
  <c r="N16" i="3"/>
  <c r="M16" i="3"/>
  <c r="L16" i="3"/>
  <c r="K16" i="3"/>
  <c r="I16" i="3"/>
  <c r="H16" i="3"/>
  <c r="G16" i="3"/>
  <c r="F16" i="3"/>
  <c r="P26" i="3"/>
  <c r="O26" i="3"/>
  <c r="N26" i="3"/>
  <c r="M26" i="3"/>
  <c r="L26" i="3"/>
  <c r="K26" i="3"/>
  <c r="F10" i="3"/>
  <c r="G26" i="3"/>
  <c r="D25" i="3"/>
  <c r="D11" i="3" l="1"/>
  <c r="K10" i="3" l="1"/>
  <c r="J10" i="3" l="1"/>
  <c r="P10" i="3" l="1"/>
  <c r="O10" i="3"/>
  <c r="N10" i="3"/>
  <c r="M10" i="3"/>
  <c r="L10" i="3"/>
  <c r="I10" i="3"/>
  <c r="H10" i="3" l="1"/>
  <c r="G10" i="3" l="1"/>
  <c r="I26" i="3" l="1"/>
  <c r="H26" i="3"/>
  <c r="F26" i="3"/>
  <c r="D27" i="3"/>
  <c r="P85" i="3" l="1"/>
  <c r="O85" i="3" s="1"/>
  <c r="N85" i="3" s="1"/>
  <c r="M85" i="3" s="1"/>
  <c r="L85" i="3" s="1"/>
  <c r="K85" i="3" s="1"/>
  <c r="J85" i="3" s="1"/>
  <c r="I85" i="3" s="1"/>
  <c r="H85" i="3" s="1"/>
  <c r="G85" i="3" s="1"/>
  <c r="F85" i="3" s="1"/>
  <c r="E85" i="3" s="1"/>
  <c r="D85" i="3" s="1"/>
  <c r="P83" i="3" l="1"/>
  <c r="O83" i="3" s="1"/>
  <c r="N83" i="3" s="1"/>
  <c r="M83" i="3" s="1"/>
  <c r="L83" i="3" s="1"/>
  <c r="K83" i="3" s="1"/>
  <c r="J83" i="3" s="1"/>
  <c r="I83" i="3" s="1"/>
  <c r="H83" i="3" s="1"/>
  <c r="G83" i="3" s="1"/>
  <c r="F83" i="3" s="1"/>
  <c r="E83" i="3" s="1"/>
  <c r="D83" i="3" s="1"/>
  <c r="P80" i="3"/>
  <c r="O80" i="3" s="1"/>
  <c r="N80" i="3" s="1"/>
  <c r="M80" i="3" s="1"/>
  <c r="L80" i="3" s="1"/>
  <c r="K80" i="3" s="1"/>
  <c r="J80" i="3" s="1"/>
  <c r="I80" i="3" s="1"/>
  <c r="H80" i="3" s="1"/>
  <c r="G80" i="3" s="1"/>
  <c r="F80" i="3" s="1"/>
  <c r="E80" i="3" s="1"/>
  <c r="D80" i="3" s="1"/>
  <c r="P77" i="3"/>
  <c r="O77" i="3" s="1"/>
  <c r="N77" i="3" s="1"/>
  <c r="M77" i="3" s="1"/>
  <c r="L77" i="3" s="1"/>
  <c r="K77" i="3" s="1"/>
  <c r="J77" i="3" s="1"/>
  <c r="I77" i="3" s="1"/>
  <c r="H77" i="3" s="1"/>
  <c r="G77" i="3" s="1"/>
  <c r="F77" i="3" s="1"/>
  <c r="E77" i="3" s="1"/>
  <c r="D77" i="3" s="1"/>
  <c r="D84" i="3" l="1"/>
  <c r="D82" i="3"/>
  <c r="D81" i="3"/>
  <c r="D79" i="3"/>
  <c r="D78" i="3"/>
  <c r="D73" i="3"/>
  <c r="D72" i="3"/>
  <c r="D71" i="3"/>
  <c r="D69" i="3"/>
  <c r="D68" i="3"/>
  <c r="D66" i="3"/>
  <c r="D65" i="3"/>
  <c r="D64" i="3"/>
  <c r="D63" i="3"/>
  <c r="D61" i="3"/>
  <c r="D60" i="3"/>
  <c r="D59" i="3"/>
  <c r="D58" i="3"/>
  <c r="D57" i="3"/>
  <c r="D56" i="3"/>
  <c r="D55" i="3"/>
  <c r="D54" i="3"/>
  <c r="D53" i="3"/>
  <c r="D51" i="3"/>
  <c r="D50" i="3"/>
  <c r="D49" i="3"/>
  <c r="D48" i="3"/>
  <c r="D47" i="3"/>
  <c r="D46" i="3"/>
  <c r="D45" i="3"/>
  <c r="D43" i="3"/>
  <c r="D42" i="3"/>
  <c r="D41" i="3"/>
  <c r="D40" i="3"/>
  <c r="D39" i="3"/>
  <c r="D38" i="3"/>
  <c r="D37" i="3"/>
  <c r="D35" i="3"/>
  <c r="D34" i="3"/>
  <c r="D32" i="3"/>
  <c r="D31" i="3"/>
  <c r="D30" i="3"/>
  <c r="D29" i="3"/>
  <c r="D28" i="3"/>
  <c r="D26" i="3" l="1"/>
  <c r="D24" i="3"/>
  <c r="D20" i="3"/>
  <c r="D19" i="3"/>
  <c r="D18" i="3"/>
  <c r="D14" i="3"/>
  <c r="D13" i="3"/>
  <c r="D23" i="3" l="1"/>
  <c r="D22" i="3"/>
  <c r="D21" i="3"/>
  <c r="D17" i="3"/>
  <c r="D15" i="3"/>
  <c r="D12" i="3"/>
  <c r="P70" i="3" l="1"/>
  <c r="O70" i="3"/>
  <c r="N70" i="3"/>
  <c r="M70" i="3"/>
  <c r="P67" i="3"/>
  <c r="O67" i="3"/>
  <c r="N67" i="3"/>
  <c r="M67" i="3"/>
  <c r="P62" i="3"/>
  <c r="O62" i="3"/>
  <c r="N62" i="3"/>
  <c r="M62" i="3"/>
  <c r="P52" i="3"/>
  <c r="O52" i="3"/>
  <c r="N52" i="3"/>
  <c r="M52" i="3"/>
  <c r="L52" i="3"/>
  <c r="P44" i="3"/>
  <c r="O44" i="3"/>
  <c r="N44" i="3"/>
  <c r="M44" i="3"/>
  <c r="L44" i="3"/>
  <c r="P36" i="3"/>
  <c r="O36" i="3"/>
  <c r="N36" i="3"/>
  <c r="M36" i="3"/>
  <c r="L36" i="3"/>
  <c r="L70" i="3"/>
  <c r="K70" i="3"/>
  <c r="J70" i="3"/>
  <c r="I70" i="3"/>
  <c r="H70" i="3"/>
  <c r="G70" i="3"/>
  <c r="F70" i="3"/>
  <c r="L67" i="3"/>
  <c r="K67" i="3"/>
  <c r="J67" i="3"/>
  <c r="I67" i="3"/>
  <c r="H67" i="3"/>
  <c r="G67" i="3"/>
  <c r="F67" i="3"/>
  <c r="L62" i="3"/>
  <c r="K62" i="3"/>
  <c r="J62" i="3"/>
  <c r="I62" i="3"/>
  <c r="H62" i="3"/>
  <c r="G62" i="3"/>
  <c r="F62" i="3"/>
  <c r="K52" i="3"/>
  <c r="J52" i="3"/>
  <c r="I52" i="3"/>
  <c r="H52" i="3"/>
  <c r="G52" i="3"/>
  <c r="F52" i="3"/>
  <c r="K44" i="3"/>
  <c r="J44" i="3"/>
  <c r="I44" i="3"/>
  <c r="H44" i="3"/>
  <c r="G44" i="3"/>
  <c r="F44" i="3"/>
  <c r="K36" i="3"/>
  <c r="J36" i="3"/>
  <c r="I36" i="3"/>
  <c r="H36" i="3"/>
  <c r="G36" i="3"/>
  <c r="F36" i="3"/>
  <c r="E70" i="3"/>
  <c r="E67" i="3"/>
  <c r="E62" i="3"/>
  <c r="E52" i="3"/>
  <c r="E44" i="3"/>
  <c r="E36" i="3"/>
  <c r="E26" i="3"/>
  <c r="E16" i="3"/>
  <c r="D36" i="3" l="1"/>
  <c r="P74" i="3"/>
  <c r="P87" i="3" s="1"/>
  <c r="O74" i="3"/>
  <c r="O87" i="3" s="1"/>
  <c r="D67" i="3"/>
  <c r="H74" i="3"/>
  <c r="H87" i="3" s="1"/>
  <c r="I74" i="3"/>
  <c r="I87" i="3" s="1"/>
  <c r="D70" i="3"/>
  <c r="D52" i="3"/>
  <c r="F74" i="3"/>
  <c r="F87" i="3" s="1"/>
  <c r="J74" i="3"/>
  <c r="J87" i="3" s="1"/>
  <c r="M74" i="3"/>
  <c r="M87" i="3" s="1"/>
  <c r="D44" i="3"/>
  <c r="L74" i="3"/>
  <c r="L87" i="3" s="1"/>
  <c r="D62" i="3"/>
  <c r="G74" i="3"/>
  <c r="G87" i="3" s="1"/>
  <c r="K74" i="3"/>
  <c r="K87" i="3" s="1"/>
  <c r="N74" i="3"/>
  <c r="N87" i="3" s="1"/>
  <c r="D16" i="3"/>
  <c r="E10" i="3"/>
  <c r="E74" i="3" s="1"/>
  <c r="E87" i="3" s="1"/>
  <c r="D10" i="3" l="1"/>
  <c r="D74" i="3" s="1"/>
  <c r="D87" i="3" s="1"/>
  <c r="V9" i="3" l="1"/>
  <c r="W9" i="3" s="1"/>
  <c r="X9" i="3" s="1"/>
  <c r="Y9" i="3" s="1"/>
  <c r="Z9" i="3" s="1"/>
  <c r="AA9" i="3" s="1"/>
  <c r="AC9" i="3" s="1"/>
  <c r="AB8" i="3" l="1"/>
  <c r="AC8" i="3" s="1"/>
</calcChain>
</file>

<file path=xl/sharedStrings.xml><?xml version="1.0" encoding="utf-8"?>
<sst xmlns="http://schemas.openxmlformats.org/spreadsheetml/2006/main" count="113" uniqueCount="112">
  <si>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</si>
  <si>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</si>
  <si>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</si>
  <si>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</si>
  <si>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</si>
  <si>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</si>
  <si>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</si>
  <si>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</si>
  <si>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</si>
  <si>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</si>
  <si>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</si>
  <si>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</si>
  <si>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</si>
  <si>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</si>
  <si>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</si>
  <si>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</si>
  <si>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</si>
  <si>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</si>
  <si>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</si>
  <si>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</si>
  <si>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</si>
  <si>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</si>
  <si>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</si>
  <si>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</si>
  <si>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</si>
  <si>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</si>
  <si>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</si>
  <si>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</si>
  <si>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</si>
  <si>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</si>
  <si>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</si>
  <si>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</si>
  <si>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</si>
  <si>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</si>
  <si>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</si>
  <si>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</si>
  <si>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</si>
  <si>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</si>
  <si>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</si>
  <si>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</si>
  <si>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</si>
  <si>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</si>
  <si>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</si>
  <si>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</si>
  <si>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</si>
  <si>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</si>
  <si>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</si>
  <si>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</si>
  <si>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</si>
  <si>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</si>
  <si>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</si>
  <si>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</si>
  <si>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</si>
  <si>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</si>
  <si>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</si>
  <si>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</si>
  <si>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</si>
  <si>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</si>
  <si>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</si>
  <si>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</si>
  <si>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</si>
  <si>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</si>
  <si>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</si>
  <si>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</si>
  <si>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</si>
  <si>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</si>
  <si>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</si>
  <si>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</si>
  <si>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</si>
  <si>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</si>
  <si>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</si>
  <si>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</si>
  <si>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</si>
  <si>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</si>
  <si>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</si>
  <si>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</si>
  <si>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</si>
  <si>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</si>
  <si>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</si>
  <si>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</si>
  <si>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</si>
  <si>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</si>
  <si>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</si>
  <si>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</si>
  <si>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</si>
  <si>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</si>
  <si>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</si>
  <si>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</si>
  <si>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</si>
  <si>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</si>
  <si>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</si>
  <si>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</si>
  <si>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</si>
  <si>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</si>
  <si>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</si>
  <si>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</si>
  <si>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</si>
  <si>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</si>
  <si>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</si>
  <si>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</si>
  <si>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</si>
  <si>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</si>
  <si>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</si>
  <si>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</si>
  <si>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</si>
  <si>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Año 2021</t>
  </si>
  <si>
    <t>Fuente: Ejecución por Cuenta y Subcuenta, reporte SIGEF Y Reporte institucional de Ejecución Presupuestaria 2021</t>
  </si>
  <si>
    <t>LIC. YNOCENCIO MARTINEZ SANTOS</t>
  </si>
  <si>
    <t>Fecha de registro: hasta el 05 deAgosto del 2021</t>
  </si>
  <si>
    <t>Fecha de imputación: hasta el 31 de Julio del 2021</t>
  </si>
  <si>
    <t>Presupuesto Aprobado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</si>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</sst>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6" fillId="0" borderId="0" xfId="0" applyFont="1" applyAlignme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4" fontId="0" fillId="0" borderId="0" xfId="0" applyNumberFormat="1"/>
    <xf numFmtId="165" fontId="8" fillId="0" borderId="0" xfId="0" applyNumberFormat="1" applyFont="1"/>
    <xf numFmtId="4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2" borderId="2" xfId="0" applyNumberFormat="1" applyFont="1" applyFill="1" applyBorder="1" applyAlignment="1">
      <alignment horizontal="lef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0</xdr:rowOff>
    </xdr:from>
    <xdr:to>
      <xdr:col>0</xdr:col>
      <xdr:colOff>1571625</xdr:colOff>
      <xdr:row>4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4913CE-2CFA-457B-A2FA-33A74CEE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238125"/>
          <a:ext cx="790575" cy="790575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476249</xdr:colOff>
      <xdr:row>0</xdr:row>
      <xdr:rowOff>142875</xdr:rowOff>
    </xdr:from>
    <xdr:to>
      <xdr:col>15</xdr:col>
      <xdr:colOff>462432</xdr:colOff>
      <xdr:row>4</xdr:row>
      <xdr:rowOff>25148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9"/>
  <sheetViews>
    <sheetView showGridLines="0" tabSelected="1" topLeftCell="E22" zoomScaleNormal="100" workbookViewId="0">
      <selection sqref="A1:P101"/>
    </sheetView>
  </sheetViews>
  <sheetFormatPr baseColWidth="10" defaultColWidth="9.140625" defaultRowHeight="15" x14ac:dyDescent="0.25"/>
  <cols>
    <col min="1" max="2" width="40" customWidth="1"/>
    <col min="3" max="3" width="30.5703125" customWidth="1"/>
    <col min="4" max="4" width="14.7109375" customWidth="1"/>
    <col min="5" max="5" width="13.5703125" bestFit="1" customWidth="1"/>
    <col min="6" max="6" width="14.140625" bestFit="1" customWidth="1"/>
    <col min="7" max="7" width="14.140625" customWidth="1"/>
    <col min="8" max="8" width="14.28515625" customWidth="1"/>
    <col min="9" max="9" width="13.85546875" customWidth="1"/>
    <col min="10" max="10" width="14.42578125" customWidth="1"/>
    <col min="11" max="11" width="13.7109375" customWidth="1"/>
    <col min="12" max="14" width="13.5703125" bestFit="1" customWidth="1"/>
    <col min="15" max="15" width="13.7109375" customWidth="1"/>
    <col min="16" max="16" width="13.5703125" bestFit="1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44" t="s">
        <v>97</v>
      </c>
      <c r="B1" s="44"/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R1" s="7"/>
    </row>
    <row r="2" spans="1:29" ht="18.75" x14ac:dyDescent="0.25">
      <c r="A2" s="45" t="s">
        <v>98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R2" s="12"/>
    </row>
    <row r="3" spans="1:29" ht="18.7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R3" s="12"/>
    </row>
    <row r="4" spans="1:29" ht="15.75" x14ac:dyDescent="0.25">
      <c r="A4" s="46" t="s">
        <v>105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R4" s="12" t="s">
        <v>92</v>
      </c>
    </row>
    <row r="5" spans="1:29" ht="15.75" x14ac:dyDescent="0.25">
      <c r="A5" s="46" t="s">
        <v>95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R5" s="12" t="s">
        <v>91</v>
      </c>
    </row>
    <row r="6" spans="1:29" x14ac:dyDescent="0.25">
      <c r="A6" s="47" t="s">
        <v>36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R6" s="12" t="s">
        <v>93</v>
      </c>
    </row>
    <row r="7" spans="1:29" x14ac:dyDescent="0.25">
      <c r="G7" s="29" t="s">
        <v>104</v>
      </c>
      <c r="R7" s="12" t="s">
        <v>94</v>
      </c>
    </row>
    <row r="8" spans="1:29" ht="15.75" x14ac:dyDescent="0.25">
      <c r="A8" s="10" t="s">
        <v>0</v>
      </c>
      <c r="B8" s="34" t="s">
        <v>110</v>
      </c>
      <c r="C8" s="34" t="s">
        <v>111</v>
      </c>
      <c r="D8" s="11" t="s">
        <v>96</v>
      </c>
      <c r="E8" s="11" t="s">
        <v>79</v>
      </c>
      <c r="F8" s="11" t="s">
        <v>80</v>
      </c>
      <c r="G8" s="11" t="s">
        <v>81</v>
      </c>
      <c r="H8" s="11" t="s">
        <v>82</v>
      </c>
      <c r="I8" s="11" t="s">
        <v>83</v>
      </c>
      <c r="J8" s="11" t="s">
        <v>84</v>
      </c>
      <c r="K8" s="11" t="s">
        <v>85</v>
      </c>
      <c r="L8" s="11" t="s">
        <v>86</v>
      </c>
      <c r="M8" s="11" t="s">
        <v>87</v>
      </c>
      <c r="N8" s="11" t="s">
        <v>88</v>
      </c>
      <c r="O8" s="11" t="s">
        <v>89</v>
      </c>
      <c r="P8" s="11" t="s">
        <v>90</v>
      </c>
      <c r="AB8" s="17">
        <f>SUM(T9:AB9)</f>
        <v>11.029108875781253</v>
      </c>
      <c r="AC8" s="17">
        <f>+AB8+AC9</f>
        <v>13.989108875781252</v>
      </c>
    </row>
    <row r="9" spans="1:29" x14ac:dyDescent="0.25">
      <c r="A9" s="1" t="s">
        <v>1</v>
      </c>
      <c r="B9" s="1"/>
      <c r="C9" s="1"/>
      <c r="D9" s="13"/>
      <c r="E9" s="13"/>
      <c r="F9" s="13"/>
      <c r="G9" s="13"/>
      <c r="H9" s="30"/>
      <c r="I9" s="13"/>
      <c r="J9" s="13"/>
      <c r="K9" s="13"/>
      <c r="L9" s="13"/>
      <c r="M9" s="13"/>
      <c r="N9" s="13"/>
      <c r="O9" s="13"/>
      <c r="P9" s="13"/>
      <c r="T9" s="15">
        <v>1</v>
      </c>
      <c r="U9" s="15">
        <v>1.05</v>
      </c>
      <c r="V9" s="15">
        <f>+U9*1.05</f>
        <v>1.1025</v>
      </c>
      <c r="W9" s="15">
        <f t="shared" ref="W9:AA9" si="0">+V9*1.05</f>
        <v>1.1576250000000001</v>
      </c>
      <c r="X9" s="15">
        <f t="shared" si="0"/>
        <v>1.2155062500000002</v>
      </c>
      <c r="Y9" s="15">
        <f t="shared" si="0"/>
        <v>1.2762815625000004</v>
      </c>
      <c r="Z9" s="15">
        <f t="shared" si="0"/>
        <v>1.3400956406250004</v>
      </c>
      <c r="AA9" s="15">
        <f t="shared" si="0"/>
        <v>1.4071004226562505</v>
      </c>
      <c r="AB9" s="15">
        <v>1.48</v>
      </c>
      <c r="AC9" s="15">
        <f>+AB9*2</f>
        <v>2.96</v>
      </c>
    </row>
    <row r="10" spans="1:29" ht="30" x14ac:dyDescent="0.25">
      <c r="A10" s="3" t="s">
        <v>2</v>
      </c>
      <c r="B10" s="37">
        <f>+B11+B12+B13+B14+B15</f>
        <v>156109808</v>
      </c>
      <c r="C10" s="3"/>
      <c r="D10" s="14">
        <f>SUM(E10:P10)</f>
        <v>80149746.659999996</v>
      </c>
      <c r="E10" s="14">
        <f t="shared" ref="E10:F10" si="1">SUM(E11:E15)</f>
        <v>9825181.4600000009</v>
      </c>
      <c r="F10" s="14">
        <f t="shared" si="1"/>
        <v>9144220.9400000013</v>
      </c>
      <c r="G10" s="14">
        <f t="shared" ref="G10:P10" si="2">SUM(G11:G15)</f>
        <v>10512885.83</v>
      </c>
      <c r="H10" s="14">
        <f t="shared" si="2"/>
        <v>10145835.82</v>
      </c>
      <c r="I10" s="14">
        <f t="shared" si="2"/>
        <v>13615761.789999999</v>
      </c>
      <c r="J10" s="14">
        <f>SUM(J11:J15)</f>
        <v>11751850.989999998</v>
      </c>
      <c r="K10" s="14">
        <f>SUM(K11:K15)</f>
        <v>15154009.83</v>
      </c>
      <c r="L10" s="14">
        <f t="shared" si="2"/>
        <v>0</v>
      </c>
      <c r="M10" s="14">
        <f t="shared" si="2"/>
        <v>0</v>
      </c>
      <c r="N10" s="14">
        <f t="shared" si="2"/>
        <v>0</v>
      </c>
      <c r="O10" s="14">
        <f t="shared" si="2"/>
        <v>0</v>
      </c>
      <c r="P10" s="14">
        <f t="shared" si="2"/>
        <v>0</v>
      </c>
      <c r="T10" s="16"/>
    </row>
    <row r="11" spans="1:29" x14ac:dyDescent="0.25">
      <c r="A11" s="6" t="s">
        <v>3</v>
      </c>
      <c r="B11" s="35">
        <v>117825761</v>
      </c>
      <c r="C11" s="6"/>
      <c r="D11" s="32">
        <f>SUM(E11:P11)</f>
        <v>60343412.57</v>
      </c>
      <c r="E11" s="18">
        <v>7357256.3600000003</v>
      </c>
      <c r="F11" s="18">
        <v>7007089.6900000004</v>
      </c>
      <c r="G11" s="18">
        <v>7649831.3600000003</v>
      </c>
      <c r="H11" s="18">
        <v>7566081.3600000003</v>
      </c>
      <c r="I11" s="18">
        <v>10067914.699999999</v>
      </c>
      <c r="J11" s="18">
        <v>8738681.3599999994</v>
      </c>
      <c r="K11" s="18">
        <v>11956557.74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29" x14ac:dyDescent="0.25">
      <c r="A12" s="6" t="s">
        <v>4</v>
      </c>
      <c r="B12" s="35">
        <v>22158908</v>
      </c>
      <c r="C12" s="6"/>
      <c r="D12" s="18">
        <f t="shared" ref="D12:D20" si="3">SUM(E12:P12)</f>
        <v>11082588.829999998</v>
      </c>
      <c r="E12" s="18">
        <v>1359354.69</v>
      </c>
      <c r="F12" s="18">
        <v>1080488.69</v>
      </c>
      <c r="G12" s="18">
        <v>1709570.69</v>
      </c>
      <c r="H12" s="18">
        <v>1438270.69</v>
      </c>
      <c r="I12" s="18">
        <v>2001304.69</v>
      </c>
      <c r="J12" s="18">
        <v>1693354.69</v>
      </c>
      <c r="K12" s="18">
        <v>1800244.69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29" ht="30" x14ac:dyDescent="0.25">
      <c r="A13" s="6" t="s">
        <v>37</v>
      </c>
      <c r="B13" s="36">
        <v>0</v>
      </c>
      <c r="C13" s="6"/>
      <c r="D13" s="19">
        <f t="shared" si="3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29" ht="30" x14ac:dyDescent="0.25">
      <c r="A14" s="6" t="s">
        <v>5</v>
      </c>
      <c r="B14" s="36">
        <v>0</v>
      </c>
      <c r="C14" s="6"/>
      <c r="D14" s="19">
        <f t="shared" si="3"/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6</v>
      </c>
      <c r="B15" s="35">
        <v>16125139</v>
      </c>
      <c r="C15" s="6"/>
      <c r="D15" s="18">
        <f t="shared" si="3"/>
        <v>8723745.2599999998</v>
      </c>
      <c r="E15" s="18">
        <v>1108570.4099999999</v>
      </c>
      <c r="F15" s="18">
        <v>1056642.5600000001</v>
      </c>
      <c r="G15" s="18">
        <v>1153483.78</v>
      </c>
      <c r="H15" s="18">
        <v>1141483.77</v>
      </c>
      <c r="I15" s="18">
        <v>1546542.4</v>
      </c>
      <c r="J15" s="18">
        <v>1319814.94</v>
      </c>
      <c r="K15" s="18">
        <v>1397207.4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x14ac:dyDescent="0.25">
      <c r="A16" s="3" t="s">
        <v>7</v>
      </c>
      <c r="B16" s="37">
        <f>+B17+B18+B19+B20+B21+B22+B23+B24+B25</f>
        <v>9317224</v>
      </c>
      <c r="C16" s="3"/>
      <c r="D16" s="14">
        <f>SUM(E16:P16)</f>
        <v>4960043.9300000006</v>
      </c>
      <c r="E16" s="14">
        <f>SUM(E17:E25)</f>
        <v>518080.27999999997</v>
      </c>
      <c r="F16" s="14">
        <f t="shared" ref="F16:P16" si="4">SUM(F17:F25)</f>
        <v>618654.86</v>
      </c>
      <c r="G16" s="14">
        <f t="shared" si="4"/>
        <v>818552.99</v>
      </c>
      <c r="H16" s="14">
        <f t="shared" si="4"/>
        <v>803084.32</v>
      </c>
      <c r="I16" s="14">
        <f t="shared" si="4"/>
        <v>736903.43</v>
      </c>
      <c r="J16" s="14">
        <f>+J17+J21+J23+J25</f>
        <v>714099.9800000001</v>
      </c>
      <c r="K16" s="14">
        <f t="shared" si="4"/>
        <v>750668.07</v>
      </c>
      <c r="L16" s="14">
        <f t="shared" si="4"/>
        <v>0</v>
      </c>
      <c r="M16" s="14">
        <f t="shared" si="4"/>
        <v>0</v>
      </c>
      <c r="N16" s="14">
        <f t="shared" si="4"/>
        <v>0</v>
      </c>
      <c r="O16" s="14">
        <f t="shared" si="4"/>
        <v>0</v>
      </c>
      <c r="P16" s="14">
        <f t="shared" si="4"/>
        <v>0</v>
      </c>
    </row>
    <row r="17" spans="1:17" x14ac:dyDescent="0.25">
      <c r="A17" s="6" t="s">
        <v>8</v>
      </c>
      <c r="B17" s="28">
        <v>7077009</v>
      </c>
      <c r="C17" s="6"/>
      <c r="D17" s="18">
        <f t="shared" si="3"/>
        <v>3805507.3499999996</v>
      </c>
      <c r="E17" s="18">
        <v>359702.61</v>
      </c>
      <c r="F17" s="18">
        <v>577154.86</v>
      </c>
      <c r="G17" s="18">
        <v>563604.12</v>
      </c>
      <c r="H17" s="18">
        <v>498564.98</v>
      </c>
      <c r="I17" s="18">
        <v>573896.53</v>
      </c>
      <c r="J17" s="18">
        <v>602107.68000000005</v>
      </c>
      <c r="K17" s="18">
        <v>630476.56999999995</v>
      </c>
      <c r="L17" s="19">
        <v>0</v>
      </c>
      <c r="M17" s="19">
        <v>0</v>
      </c>
      <c r="N17" s="19">
        <v>0</v>
      </c>
      <c r="O17" s="25">
        <v>0</v>
      </c>
      <c r="P17" s="19">
        <v>0</v>
      </c>
    </row>
    <row r="18" spans="1:17" ht="30" x14ac:dyDescent="0.25">
      <c r="A18" s="6" t="s">
        <v>9</v>
      </c>
      <c r="B18" s="19">
        <v>0</v>
      </c>
      <c r="C18" s="6"/>
      <c r="D18" s="18">
        <f t="shared" si="3"/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8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7" x14ac:dyDescent="0.25">
      <c r="A19" s="6" t="s">
        <v>10</v>
      </c>
      <c r="B19" s="19">
        <v>0</v>
      </c>
      <c r="C19" s="6"/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7" ht="18" customHeight="1" x14ac:dyDescent="0.25">
      <c r="A20" s="6" t="s">
        <v>11</v>
      </c>
      <c r="B20" s="19">
        <v>0</v>
      </c>
      <c r="C20" s="6"/>
      <c r="D20" s="19">
        <f t="shared" si="3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x14ac:dyDescent="0.25">
      <c r="A21" s="6" t="s">
        <v>12</v>
      </c>
      <c r="B21" s="28">
        <v>732000</v>
      </c>
      <c r="C21" s="6"/>
      <c r="D21" s="18">
        <f t="shared" ref="B21:D73" si="5">SUM(E21:P21)</f>
        <v>329500</v>
      </c>
      <c r="E21" s="18">
        <v>26500</v>
      </c>
      <c r="F21" s="18">
        <v>26500</v>
      </c>
      <c r="G21" s="18">
        <v>26500</v>
      </c>
      <c r="H21" s="18">
        <v>26500</v>
      </c>
      <c r="I21" s="18">
        <v>98500</v>
      </c>
      <c r="J21" s="18">
        <v>44500</v>
      </c>
      <c r="K21" s="18">
        <v>80500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7" x14ac:dyDescent="0.25">
      <c r="A22" s="6" t="s">
        <v>13</v>
      </c>
      <c r="B22" s="28">
        <v>741000</v>
      </c>
      <c r="C22" s="6"/>
      <c r="D22" s="18">
        <f t="shared" si="5"/>
        <v>467510.68</v>
      </c>
      <c r="E22" s="18">
        <v>116877.67</v>
      </c>
      <c r="F22" s="19">
        <v>0</v>
      </c>
      <c r="G22" s="18">
        <v>116877.67</v>
      </c>
      <c r="H22" s="18">
        <v>233755.34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7" ht="45" x14ac:dyDescent="0.25">
      <c r="A23" s="6" t="s">
        <v>14</v>
      </c>
      <c r="B23" s="28">
        <v>229507</v>
      </c>
      <c r="C23" s="6"/>
      <c r="D23" s="18">
        <f t="shared" si="5"/>
        <v>154506.9</v>
      </c>
      <c r="E23" s="18">
        <v>15000</v>
      </c>
      <c r="F23" s="18">
        <v>15000</v>
      </c>
      <c r="G23" s="18">
        <v>15000</v>
      </c>
      <c r="H23" s="18">
        <v>15000</v>
      </c>
      <c r="I23" s="18">
        <v>64506.9</v>
      </c>
      <c r="J23" s="18">
        <v>15000</v>
      </c>
      <c r="K23" s="18">
        <v>15000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7" ht="30" x14ac:dyDescent="0.25">
      <c r="A24" s="6" t="s">
        <v>15</v>
      </c>
      <c r="B24" s="28">
        <v>175212</v>
      </c>
      <c r="C24" s="6"/>
      <c r="D24" s="19">
        <f t="shared" si="5"/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25">
        <v>0</v>
      </c>
    </row>
    <row r="25" spans="1:17" ht="30" x14ac:dyDescent="0.25">
      <c r="A25" s="6" t="s">
        <v>38</v>
      </c>
      <c r="B25" s="28">
        <v>362496</v>
      </c>
      <c r="C25" s="6"/>
      <c r="D25" s="28">
        <f t="shared" si="5"/>
        <v>203019</v>
      </c>
      <c r="E25" s="19">
        <v>0</v>
      </c>
      <c r="F25" s="19">
        <v>0</v>
      </c>
      <c r="G25" s="28">
        <v>96571.199999999997</v>
      </c>
      <c r="H25" s="18">
        <v>29264</v>
      </c>
      <c r="I25" s="19">
        <v>0</v>
      </c>
      <c r="J25" s="18">
        <v>52492.3</v>
      </c>
      <c r="K25" s="18">
        <v>24691.5</v>
      </c>
      <c r="L25" s="25">
        <v>0</v>
      </c>
      <c r="M25" s="25">
        <v>0</v>
      </c>
      <c r="N25" s="25">
        <v>0</v>
      </c>
      <c r="O25" s="19">
        <v>0</v>
      </c>
      <c r="P25" s="19">
        <v>0</v>
      </c>
    </row>
    <row r="26" spans="1:17" x14ac:dyDescent="0.25">
      <c r="A26" s="3" t="s">
        <v>16</v>
      </c>
      <c r="B26" s="37">
        <f>+B27+B28+B29+B30+B31+B32+B33+B34+B35</f>
        <v>6928445</v>
      </c>
      <c r="C26" s="3"/>
      <c r="D26" s="14">
        <f>SUM(D27:D35)</f>
        <v>3247084.04</v>
      </c>
      <c r="E26" s="20">
        <f>SUM(E27:E35)</f>
        <v>0</v>
      </c>
      <c r="F26" s="20">
        <f t="shared" ref="F26:P26" si="6">SUM(F27:F35)</f>
        <v>0</v>
      </c>
      <c r="G26" s="14">
        <f t="shared" si="6"/>
        <v>656000</v>
      </c>
      <c r="H26" s="14">
        <f t="shared" si="6"/>
        <v>1097921.9500000002</v>
      </c>
      <c r="I26" s="20">
        <f t="shared" si="6"/>
        <v>265802.45</v>
      </c>
      <c r="J26" s="14">
        <f>+J33+J35</f>
        <v>1073680</v>
      </c>
      <c r="K26" s="14">
        <f t="shared" si="6"/>
        <v>153679.64000000001</v>
      </c>
      <c r="L26" s="20">
        <f t="shared" si="6"/>
        <v>0</v>
      </c>
      <c r="M26" s="20">
        <f t="shared" si="6"/>
        <v>0</v>
      </c>
      <c r="N26" s="20">
        <f t="shared" si="6"/>
        <v>0</v>
      </c>
      <c r="O26" s="20">
        <f t="shared" si="6"/>
        <v>0</v>
      </c>
      <c r="P26" s="20">
        <f t="shared" si="6"/>
        <v>0</v>
      </c>
    </row>
    <row r="27" spans="1:17" ht="30" x14ac:dyDescent="0.25">
      <c r="A27" s="6" t="s">
        <v>17</v>
      </c>
      <c r="B27" s="35">
        <v>184527</v>
      </c>
      <c r="C27" s="6"/>
      <c r="D27" s="31">
        <f t="shared" si="5"/>
        <v>136506.24000000002</v>
      </c>
      <c r="E27" s="19">
        <v>0</v>
      </c>
      <c r="F27" s="19">
        <v>0</v>
      </c>
      <c r="G27" s="19">
        <v>0</v>
      </c>
      <c r="H27" s="18">
        <v>129126.6</v>
      </c>
      <c r="I27" s="19">
        <v>0</v>
      </c>
      <c r="J27" s="25">
        <v>0</v>
      </c>
      <c r="K27" s="18">
        <v>7379.64</v>
      </c>
      <c r="L27" s="25">
        <v>0</v>
      </c>
      <c r="M27" s="19">
        <v>0</v>
      </c>
      <c r="N27" s="25">
        <v>0</v>
      </c>
      <c r="O27" s="25">
        <v>0</v>
      </c>
      <c r="P27" s="19">
        <v>0</v>
      </c>
      <c r="Q27" s="19"/>
    </row>
    <row r="28" spans="1:17" x14ac:dyDescent="0.25">
      <c r="A28" s="6" t="s">
        <v>18</v>
      </c>
      <c r="B28" s="35">
        <v>33453</v>
      </c>
      <c r="C28" s="6"/>
      <c r="D28" s="31">
        <f t="shared" si="5"/>
        <v>33453</v>
      </c>
      <c r="E28" s="19">
        <v>0</v>
      </c>
      <c r="F28" s="19">
        <v>0</v>
      </c>
      <c r="G28" s="19">
        <v>0</v>
      </c>
      <c r="H28" s="18">
        <v>33453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/>
    </row>
    <row r="29" spans="1:17" ht="30" x14ac:dyDescent="0.25">
      <c r="A29" s="6" t="s">
        <v>19</v>
      </c>
      <c r="B29" s="35">
        <v>606310</v>
      </c>
      <c r="C29" s="6"/>
      <c r="D29" s="31">
        <f t="shared" si="5"/>
        <v>490829.16000000003</v>
      </c>
      <c r="E29" s="19">
        <v>0</v>
      </c>
      <c r="F29" s="19">
        <v>0</v>
      </c>
      <c r="G29" s="19">
        <v>0</v>
      </c>
      <c r="H29" s="18">
        <v>323337.7</v>
      </c>
      <c r="I29" s="18">
        <v>167491.46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/>
    </row>
    <row r="30" spans="1:17" x14ac:dyDescent="0.25">
      <c r="A30" s="6" t="s">
        <v>20</v>
      </c>
      <c r="B30" s="38">
        <v>0</v>
      </c>
      <c r="C30" s="6"/>
      <c r="D30" s="31">
        <f t="shared" si="5"/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/>
    </row>
    <row r="31" spans="1:17" ht="30" x14ac:dyDescent="0.25">
      <c r="A31" s="6" t="s">
        <v>21</v>
      </c>
      <c r="B31" s="35">
        <v>49878</v>
      </c>
      <c r="C31" s="6"/>
      <c r="D31" s="31">
        <f t="shared" si="5"/>
        <v>39877.270000000004</v>
      </c>
      <c r="E31" s="19">
        <v>0</v>
      </c>
      <c r="F31" s="19">
        <v>0</v>
      </c>
      <c r="G31" s="19">
        <v>0</v>
      </c>
      <c r="H31" s="18">
        <v>39364.800000000003</v>
      </c>
      <c r="I31" s="18">
        <v>512.47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22</v>
      </c>
      <c r="B32" s="35">
        <v>2500</v>
      </c>
      <c r="C32" s="6"/>
      <c r="D32" s="31">
        <f t="shared" si="5"/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/>
    </row>
    <row r="33" spans="1:17" ht="30" x14ac:dyDescent="0.25">
      <c r="A33" s="6" t="s">
        <v>23</v>
      </c>
      <c r="B33" s="35">
        <v>4253477</v>
      </c>
      <c r="C33" s="6"/>
      <c r="D33" s="31">
        <f t="shared" si="5"/>
        <v>1982747</v>
      </c>
      <c r="E33" s="19">
        <v>0</v>
      </c>
      <c r="F33" s="19">
        <v>0</v>
      </c>
      <c r="G33" s="18">
        <v>656000</v>
      </c>
      <c r="H33" s="18">
        <v>196447</v>
      </c>
      <c r="I33" s="19">
        <v>0</v>
      </c>
      <c r="J33" s="18">
        <v>984000</v>
      </c>
      <c r="K33" s="18">
        <v>146300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45" x14ac:dyDescent="0.25">
      <c r="A34" s="6" t="s">
        <v>39</v>
      </c>
      <c r="B34" s="38">
        <v>0</v>
      </c>
      <c r="C34" s="6"/>
      <c r="D34" s="31">
        <f t="shared" si="5"/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/>
    </row>
    <row r="35" spans="1:17" x14ac:dyDescent="0.25">
      <c r="A35" s="6" t="s">
        <v>24</v>
      </c>
      <c r="B35" s="35">
        <v>1798300</v>
      </c>
      <c r="C35" s="6"/>
      <c r="D35" s="31">
        <f t="shared" si="5"/>
        <v>563671.37</v>
      </c>
      <c r="E35" s="19">
        <v>0</v>
      </c>
      <c r="F35" s="19">
        <v>0</v>
      </c>
      <c r="G35" s="19">
        <v>0</v>
      </c>
      <c r="H35" s="18">
        <v>376192.85</v>
      </c>
      <c r="I35" s="18">
        <v>97798.52</v>
      </c>
      <c r="J35" s="18">
        <v>89680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x14ac:dyDescent="0.25">
      <c r="A36" s="3" t="s">
        <v>25</v>
      </c>
      <c r="B36" s="39">
        <f>+B37+B38+B39+B40+B41+B42+B43</f>
        <v>0</v>
      </c>
      <c r="C36" s="3"/>
      <c r="D36" s="20">
        <f>SUM(E36:P36)</f>
        <v>0</v>
      </c>
      <c r="E36" s="20">
        <f>SUM(E37:E43)</f>
        <v>0</v>
      </c>
      <c r="F36" s="20">
        <f t="shared" ref="F36:K36" si="7">SUM(F37:F43)</f>
        <v>0</v>
      </c>
      <c r="G36" s="20">
        <f t="shared" si="7"/>
        <v>0</v>
      </c>
      <c r="H36" s="20">
        <f t="shared" si="7"/>
        <v>0</v>
      </c>
      <c r="I36" s="20">
        <f t="shared" si="7"/>
        <v>0</v>
      </c>
      <c r="J36" s="20">
        <f t="shared" si="7"/>
        <v>0</v>
      </c>
      <c r="K36" s="20">
        <f t="shared" si="7"/>
        <v>0</v>
      </c>
      <c r="L36" s="20">
        <f t="shared" ref="L36" si="8">SUM(L37:L43)</f>
        <v>0</v>
      </c>
      <c r="M36" s="20">
        <f t="shared" ref="M36" si="9">SUM(M37:M43)</f>
        <v>0</v>
      </c>
      <c r="N36" s="20">
        <f t="shared" ref="N36" si="10">SUM(N37:N43)</f>
        <v>0</v>
      </c>
      <c r="O36" s="20">
        <f t="shared" ref="O36" si="11">SUM(O37:O43)</f>
        <v>0</v>
      </c>
      <c r="P36" s="20">
        <f t="shared" ref="P36" si="12">SUM(P37:P43)</f>
        <v>0</v>
      </c>
    </row>
    <row r="37" spans="1:17" ht="30" x14ac:dyDescent="0.25">
      <c r="A37" s="6" t="s">
        <v>26</v>
      </c>
      <c r="B37" s="31">
        <f t="shared" si="5"/>
        <v>0</v>
      </c>
      <c r="C37" s="6"/>
      <c r="D37" s="19">
        <f t="shared" si="5"/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/>
    </row>
    <row r="38" spans="1:17" ht="30" x14ac:dyDescent="0.25">
      <c r="A38" s="6" t="s">
        <v>40</v>
      </c>
      <c r="B38" s="31">
        <f t="shared" si="5"/>
        <v>0</v>
      </c>
      <c r="C38" s="6"/>
      <c r="D38" s="19">
        <f t="shared" si="5"/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30" x14ac:dyDescent="0.25">
      <c r="A39" s="6" t="s">
        <v>41</v>
      </c>
      <c r="B39" s="31">
        <f t="shared" si="5"/>
        <v>0</v>
      </c>
      <c r="C39" s="6"/>
      <c r="D39" s="19">
        <f t="shared" si="5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30" x14ac:dyDescent="0.25">
      <c r="A40" s="6" t="s">
        <v>42</v>
      </c>
      <c r="B40" s="31">
        <f t="shared" si="5"/>
        <v>0</v>
      </c>
      <c r="C40" s="6"/>
      <c r="D40" s="19">
        <f t="shared" si="5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30" x14ac:dyDescent="0.25">
      <c r="A41" s="6" t="s">
        <v>43</v>
      </c>
      <c r="B41" s="31">
        <f t="shared" si="5"/>
        <v>0</v>
      </c>
      <c r="C41" s="6"/>
      <c r="D41" s="19">
        <f t="shared" si="5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30" x14ac:dyDescent="0.25">
      <c r="A42" s="6" t="s">
        <v>27</v>
      </c>
      <c r="B42" s="31">
        <f t="shared" si="5"/>
        <v>0</v>
      </c>
      <c r="C42" s="6"/>
      <c r="D42" s="19">
        <f t="shared" si="5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44</v>
      </c>
      <c r="B43" s="31">
        <f t="shared" si="5"/>
        <v>0</v>
      </c>
      <c r="C43" s="6"/>
      <c r="D43" s="19">
        <f t="shared" si="5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x14ac:dyDescent="0.25">
      <c r="A44" s="3" t="s">
        <v>45</v>
      </c>
      <c r="B44" s="39">
        <f>+B45+B46+B47+B48+B49+B50+B51</f>
        <v>0</v>
      </c>
      <c r="C44" s="3"/>
      <c r="D44" s="20">
        <f>SUM(E44:P44)</f>
        <v>0</v>
      </c>
      <c r="E44" s="20">
        <f>SUM(E45:E51)</f>
        <v>0</v>
      </c>
      <c r="F44" s="20">
        <f t="shared" ref="F44" si="13">SUM(F45:F51)</f>
        <v>0</v>
      </c>
      <c r="G44" s="20">
        <f t="shared" ref="G44" si="14">SUM(G45:G51)</f>
        <v>0</v>
      </c>
      <c r="H44" s="20">
        <f t="shared" ref="H44" si="15">SUM(H45:H51)</f>
        <v>0</v>
      </c>
      <c r="I44" s="20">
        <f t="shared" ref="I44" si="16">SUM(I45:I51)</f>
        <v>0</v>
      </c>
      <c r="J44" s="20">
        <f t="shared" ref="J44" si="17">SUM(J45:J51)</f>
        <v>0</v>
      </c>
      <c r="K44" s="20">
        <f t="shared" ref="K44" si="18">SUM(K45:K51)</f>
        <v>0</v>
      </c>
      <c r="L44" s="20">
        <f t="shared" ref="L44" si="19">SUM(L45:L51)</f>
        <v>0</v>
      </c>
      <c r="M44" s="20">
        <f t="shared" ref="M44" si="20">SUM(M45:M51)</f>
        <v>0</v>
      </c>
      <c r="N44" s="20">
        <f t="shared" ref="N44" si="21">SUM(N45:N51)</f>
        <v>0</v>
      </c>
      <c r="O44" s="20">
        <f t="shared" ref="O44" si="22">SUM(O45:O51)</f>
        <v>0</v>
      </c>
      <c r="P44" s="20">
        <f t="shared" ref="P44" si="23">SUM(P45:P51)</f>
        <v>0</v>
      </c>
    </row>
    <row r="45" spans="1:17" ht="30" x14ac:dyDescent="0.25">
      <c r="A45" s="6" t="s">
        <v>46</v>
      </c>
      <c r="B45" s="31">
        <f t="shared" si="5"/>
        <v>0</v>
      </c>
      <c r="C45" s="6"/>
      <c r="D45" s="19">
        <f t="shared" si="5"/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/>
    </row>
    <row r="46" spans="1:17" ht="30" x14ac:dyDescent="0.25">
      <c r="A46" s="6" t="s">
        <v>47</v>
      </c>
      <c r="B46" s="31">
        <f t="shared" si="5"/>
        <v>0</v>
      </c>
      <c r="C46" s="6"/>
      <c r="D46" s="19">
        <f t="shared" si="5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30" x14ac:dyDescent="0.25">
      <c r="A47" s="6" t="s">
        <v>48</v>
      </c>
      <c r="B47" s="31">
        <f t="shared" si="5"/>
        <v>0</v>
      </c>
      <c r="C47" s="6"/>
      <c r="D47" s="19">
        <f t="shared" si="5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30" x14ac:dyDescent="0.25">
      <c r="A48" s="6" t="s">
        <v>49</v>
      </c>
      <c r="B48" s="31">
        <f t="shared" si="5"/>
        <v>0</v>
      </c>
      <c r="C48" s="6"/>
      <c r="D48" s="19">
        <f t="shared" si="5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30" x14ac:dyDescent="0.25">
      <c r="A49" s="6" t="s">
        <v>50</v>
      </c>
      <c r="B49" s="31">
        <f t="shared" si="5"/>
        <v>0</v>
      </c>
      <c r="C49" s="6"/>
      <c r="D49" s="19">
        <f t="shared" si="5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30" x14ac:dyDescent="0.25">
      <c r="A50" s="6" t="s">
        <v>51</v>
      </c>
      <c r="B50" s="31">
        <f t="shared" si="5"/>
        <v>0</v>
      </c>
      <c r="C50" s="6"/>
      <c r="D50" s="19">
        <f t="shared" si="5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52</v>
      </c>
      <c r="B51" s="31">
        <f t="shared" si="5"/>
        <v>0</v>
      </c>
      <c r="C51" s="6"/>
      <c r="D51" s="19">
        <f t="shared" si="5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30" x14ac:dyDescent="0.25">
      <c r="A52" s="3" t="s">
        <v>28</v>
      </c>
      <c r="B52" s="37">
        <f>+B53+B54+B55+B56+B57+B58+B59+B60+B61</f>
        <v>187670</v>
      </c>
      <c r="C52" s="3"/>
      <c r="D52" s="14">
        <f>SUM(E52:P52)</f>
        <v>169223.8</v>
      </c>
      <c r="E52" s="20">
        <f>SUM(E53:E61)</f>
        <v>0</v>
      </c>
      <c r="F52" s="20">
        <f t="shared" ref="F52:K52" si="24">SUM(F53:F61)</f>
        <v>0</v>
      </c>
      <c r="G52" s="20">
        <f t="shared" si="24"/>
        <v>0</v>
      </c>
      <c r="H52" s="14">
        <f t="shared" si="24"/>
        <v>7670</v>
      </c>
      <c r="I52" s="20">
        <f t="shared" si="24"/>
        <v>161553.79999999999</v>
      </c>
      <c r="J52" s="20">
        <f t="shared" si="24"/>
        <v>0</v>
      </c>
      <c r="K52" s="20">
        <f t="shared" si="24"/>
        <v>0</v>
      </c>
      <c r="L52" s="20">
        <f t="shared" ref="L52" si="25">SUM(L53:L61)</f>
        <v>0</v>
      </c>
      <c r="M52" s="20">
        <f t="shared" ref="M52" si="26">SUM(M53:M61)</f>
        <v>0</v>
      </c>
      <c r="N52" s="20">
        <f t="shared" ref="N52" si="27">SUM(N53:N61)</f>
        <v>0</v>
      </c>
      <c r="O52" s="20">
        <f t="shared" ref="O52" si="28">SUM(O53:O61)</f>
        <v>0</v>
      </c>
      <c r="P52" s="14">
        <f t="shared" ref="P52" si="29">SUM(P53:P61)</f>
        <v>0</v>
      </c>
    </row>
    <row r="53" spans="1:17" x14ac:dyDescent="0.25">
      <c r="A53" s="6" t="s">
        <v>29</v>
      </c>
      <c r="B53" s="32">
        <v>86670</v>
      </c>
      <c r="C53" s="6"/>
      <c r="D53" s="18">
        <f t="shared" si="5"/>
        <v>86623.8</v>
      </c>
      <c r="E53" s="19">
        <v>0</v>
      </c>
      <c r="F53" s="19">
        <v>0</v>
      </c>
      <c r="G53" s="19">
        <v>0</v>
      </c>
      <c r="H53" s="18">
        <v>7670</v>
      </c>
      <c r="I53" s="18">
        <v>78953.8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/>
    </row>
    <row r="54" spans="1:17" ht="30" x14ac:dyDescent="0.25">
      <c r="A54" s="6" t="s">
        <v>30</v>
      </c>
      <c r="B54" s="32">
        <v>101000</v>
      </c>
      <c r="C54" s="6"/>
      <c r="D54" s="18">
        <f t="shared" si="5"/>
        <v>82600</v>
      </c>
      <c r="E54" s="19">
        <v>0</v>
      </c>
      <c r="F54" s="19">
        <v>0</v>
      </c>
      <c r="G54" s="19">
        <v>0</v>
      </c>
      <c r="H54" s="19">
        <v>0</v>
      </c>
      <c r="I54" s="18">
        <v>82600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/>
    </row>
    <row r="55" spans="1:17" ht="30" x14ac:dyDescent="0.25">
      <c r="A55" s="6" t="s">
        <v>31</v>
      </c>
      <c r="B55" s="19">
        <v>0</v>
      </c>
      <c r="C55" s="6"/>
      <c r="D55" s="19">
        <f t="shared" si="5"/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/>
    </row>
    <row r="56" spans="1:17" ht="30" x14ac:dyDescent="0.25">
      <c r="A56" s="6" t="s">
        <v>32</v>
      </c>
      <c r="B56" s="19">
        <v>0</v>
      </c>
      <c r="C56" s="6"/>
      <c r="D56" s="19">
        <f t="shared" si="5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30" x14ac:dyDescent="0.25">
      <c r="A57" s="6" t="s">
        <v>33</v>
      </c>
      <c r="B57" s="19">
        <v>0</v>
      </c>
      <c r="C57" s="6"/>
      <c r="D57" s="19">
        <f t="shared" si="5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53</v>
      </c>
      <c r="B58" s="19">
        <v>0</v>
      </c>
      <c r="C58" s="6"/>
      <c r="D58" s="19">
        <f t="shared" si="5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54</v>
      </c>
      <c r="B59" s="19">
        <v>0</v>
      </c>
      <c r="C59" s="6"/>
      <c r="D59" s="19">
        <f t="shared" si="5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x14ac:dyDescent="0.25">
      <c r="A60" s="6" t="s">
        <v>34</v>
      </c>
      <c r="B60" s="19">
        <v>0</v>
      </c>
      <c r="C60" s="6"/>
      <c r="D60" s="19">
        <f t="shared" si="5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ht="45" x14ac:dyDescent="0.25">
      <c r="A61" s="6" t="s">
        <v>55</v>
      </c>
      <c r="B61" s="19">
        <v>0</v>
      </c>
      <c r="C61" s="6"/>
      <c r="D61" s="19">
        <f t="shared" si="5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x14ac:dyDescent="0.25">
      <c r="A62" s="3" t="s">
        <v>56</v>
      </c>
      <c r="B62" s="40">
        <f>+B63+B64+B65+B66</f>
        <v>0</v>
      </c>
      <c r="C62" s="3"/>
      <c r="D62" s="20">
        <f>SUM(E62:P62)</f>
        <v>0</v>
      </c>
      <c r="E62" s="20">
        <f>SUM(E63:E66)</f>
        <v>0</v>
      </c>
      <c r="F62" s="20">
        <f t="shared" ref="F62:L62" si="30">SUM(F63:F66)</f>
        <v>0</v>
      </c>
      <c r="G62" s="20">
        <f t="shared" si="30"/>
        <v>0</v>
      </c>
      <c r="H62" s="20">
        <f t="shared" si="30"/>
        <v>0</v>
      </c>
      <c r="I62" s="20">
        <f t="shared" si="30"/>
        <v>0</v>
      </c>
      <c r="J62" s="20">
        <f t="shared" si="30"/>
        <v>0</v>
      </c>
      <c r="K62" s="20">
        <f t="shared" si="30"/>
        <v>0</v>
      </c>
      <c r="L62" s="20">
        <f t="shared" si="30"/>
        <v>0</v>
      </c>
      <c r="M62" s="20">
        <f t="shared" ref="M62" si="31">SUM(M63:M66)</f>
        <v>0</v>
      </c>
      <c r="N62" s="20">
        <f t="shared" ref="N62" si="32">SUM(N63:N66)</f>
        <v>0</v>
      </c>
      <c r="O62" s="20">
        <f t="shared" ref="O62" si="33">SUM(O63:O66)</f>
        <v>0</v>
      </c>
      <c r="P62" s="20">
        <f t="shared" ref="P62" si="34">SUM(P63:P66)</f>
        <v>0</v>
      </c>
    </row>
    <row r="63" spans="1:17" x14ac:dyDescent="0.25">
      <c r="A63" s="6" t="s">
        <v>57</v>
      </c>
      <c r="B63" s="19">
        <v>0</v>
      </c>
      <c r="C63" s="6"/>
      <c r="D63" s="19">
        <f t="shared" si="5"/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/>
    </row>
    <row r="64" spans="1:17" x14ac:dyDescent="0.25">
      <c r="A64" s="6" t="s">
        <v>58</v>
      </c>
      <c r="B64" s="19">
        <v>0</v>
      </c>
      <c r="C64" s="6"/>
      <c r="D64" s="19">
        <f t="shared" si="5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ht="30" x14ac:dyDescent="0.25">
      <c r="A65" s="6" t="s">
        <v>59</v>
      </c>
      <c r="B65" s="19">
        <v>0</v>
      </c>
      <c r="C65" s="6"/>
      <c r="D65" s="19">
        <f t="shared" si="5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45" x14ac:dyDescent="0.25">
      <c r="A66" s="6" t="s">
        <v>60</v>
      </c>
      <c r="B66" s="19">
        <v>0</v>
      </c>
      <c r="C66" s="6"/>
      <c r="D66" s="19">
        <f t="shared" si="5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30" x14ac:dyDescent="0.25">
      <c r="A67" s="3" t="s">
        <v>61</v>
      </c>
      <c r="B67" s="40">
        <f>+B68+B69</f>
        <v>0</v>
      </c>
      <c r="C67" s="3"/>
      <c r="D67" s="20">
        <f>SUM(E67:P67)</f>
        <v>0</v>
      </c>
      <c r="E67" s="20">
        <f>SUM(E68:E69)</f>
        <v>0</v>
      </c>
      <c r="F67" s="20">
        <f t="shared" ref="F67:L67" si="35">SUM(F68:F69)</f>
        <v>0</v>
      </c>
      <c r="G67" s="20">
        <f t="shared" si="35"/>
        <v>0</v>
      </c>
      <c r="H67" s="20">
        <f t="shared" si="35"/>
        <v>0</v>
      </c>
      <c r="I67" s="20">
        <f t="shared" si="35"/>
        <v>0</v>
      </c>
      <c r="J67" s="20">
        <f t="shared" si="35"/>
        <v>0</v>
      </c>
      <c r="K67" s="20">
        <f t="shared" si="35"/>
        <v>0</v>
      </c>
      <c r="L67" s="20">
        <f t="shared" si="35"/>
        <v>0</v>
      </c>
      <c r="M67" s="20">
        <f t="shared" ref="M67" si="36">SUM(M68:M69)</f>
        <v>0</v>
      </c>
      <c r="N67" s="20">
        <f t="shared" ref="N67" si="37">SUM(N68:N69)</f>
        <v>0</v>
      </c>
      <c r="O67" s="20">
        <f t="shared" ref="O67" si="38">SUM(O68:O69)</f>
        <v>0</v>
      </c>
      <c r="P67" s="20">
        <f t="shared" ref="P67" si="39">SUM(P68:P69)</f>
        <v>0</v>
      </c>
    </row>
    <row r="68" spans="1:17" x14ac:dyDescent="0.25">
      <c r="A68" s="6" t="s">
        <v>62</v>
      </c>
      <c r="B68" s="19">
        <v>0</v>
      </c>
      <c r="C68" s="6"/>
      <c r="D68" s="19">
        <f t="shared" si="5"/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/>
    </row>
    <row r="69" spans="1:17" ht="30" x14ac:dyDescent="0.25">
      <c r="A69" s="6" t="s">
        <v>63</v>
      </c>
      <c r="B69" s="19">
        <v>0</v>
      </c>
      <c r="C69" s="6"/>
      <c r="D69" s="19">
        <f t="shared" si="5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x14ac:dyDescent="0.25">
      <c r="A70" s="3" t="s">
        <v>64</v>
      </c>
      <c r="B70" s="40">
        <f>+B71+B72+B73</f>
        <v>0</v>
      </c>
      <c r="C70" s="3"/>
      <c r="D70" s="20">
        <f>SUM(E70:P70)</f>
        <v>0</v>
      </c>
      <c r="E70" s="20">
        <f>SUM(E71:E73)</f>
        <v>0</v>
      </c>
      <c r="F70" s="20">
        <f t="shared" ref="F70:L70" si="40">SUM(F71:F73)</f>
        <v>0</v>
      </c>
      <c r="G70" s="20">
        <f t="shared" si="40"/>
        <v>0</v>
      </c>
      <c r="H70" s="20">
        <f t="shared" si="40"/>
        <v>0</v>
      </c>
      <c r="I70" s="20">
        <f t="shared" si="40"/>
        <v>0</v>
      </c>
      <c r="J70" s="20">
        <f t="shared" si="40"/>
        <v>0</v>
      </c>
      <c r="K70" s="20">
        <f t="shared" si="40"/>
        <v>0</v>
      </c>
      <c r="L70" s="20">
        <f t="shared" si="40"/>
        <v>0</v>
      </c>
      <c r="M70" s="20">
        <f t="shared" ref="M70" si="41">SUM(M71:M73)</f>
        <v>0</v>
      </c>
      <c r="N70" s="20">
        <f t="shared" ref="N70" si="42">SUM(N71:N73)</f>
        <v>0</v>
      </c>
      <c r="O70" s="20">
        <f t="shared" ref="O70" si="43">SUM(O71:O73)</f>
        <v>0</v>
      </c>
      <c r="P70" s="20">
        <f t="shared" ref="P70" si="44">SUM(P71:P73)</f>
        <v>0</v>
      </c>
      <c r="Q70" s="20"/>
    </row>
    <row r="71" spans="1:17" ht="30" x14ac:dyDescent="0.25">
      <c r="A71" s="6" t="s">
        <v>65</v>
      </c>
      <c r="B71" s="19">
        <v>0</v>
      </c>
      <c r="C71" s="6"/>
      <c r="D71" s="19">
        <f t="shared" si="5"/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/>
    </row>
    <row r="72" spans="1:17" ht="30" x14ac:dyDescent="0.25">
      <c r="A72" s="6" t="s">
        <v>66</v>
      </c>
      <c r="B72" s="19">
        <v>0</v>
      </c>
      <c r="C72" s="6"/>
      <c r="D72" s="19">
        <f t="shared" si="5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67</v>
      </c>
      <c r="B73" s="19">
        <v>0</v>
      </c>
      <c r="C73" s="6"/>
      <c r="D73" s="19">
        <f t="shared" si="5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x14ac:dyDescent="0.25">
      <c r="A74" s="8" t="s">
        <v>35</v>
      </c>
      <c r="B74" s="41">
        <f>+B70+B67+B62+B52+B44+B36+B26+B16+B10</f>
        <v>172543147</v>
      </c>
      <c r="C74" s="8"/>
      <c r="D74" s="26">
        <f>SUM(D10+D16+D26+D36+D44+D52+D62+D67+D70)</f>
        <v>88526098.430000007</v>
      </c>
      <c r="E74" s="26">
        <f>SUM(E10+E16+E26+E36+E44+E52+E62+E67+E70)</f>
        <v>10343261.74</v>
      </c>
      <c r="F74" s="26">
        <f t="shared" ref="F74:P74" si="45">SUM(F10+F16+F26+F36+F44+F52+F62+F67+F70)</f>
        <v>9762875.8000000007</v>
      </c>
      <c r="G74" s="26">
        <f t="shared" si="45"/>
        <v>11987438.82</v>
      </c>
      <c r="H74" s="26">
        <f t="shared" si="45"/>
        <v>12054512.09</v>
      </c>
      <c r="I74" s="26">
        <f t="shared" si="45"/>
        <v>14780021.469999999</v>
      </c>
      <c r="J74" s="26">
        <f t="shared" si="45"/>
        <v>13539630.969999999</v>
      </c>
      <c r="K74" s="26">
        <f t="shared" si="45"/>
        <v>16058357.540000001</v>
      </c>
      <c r="L74" s="26">
        <f t="shared" si="45"/>
        <v>0</v>
      </c>
      <c r="M74" s="26">
        <f t="shared" si="45"/>
        <v>0</v>
      </c>
      <c r="N74" s="26">
        <f t="shared" si="45"/>
        <v>0</v>
      </c>
      <c r="O74" s="26">
        <f t="shared" si="45"/>
        <v>0</v>
      </c>
      <c r="P74" s="26">
        <f t="shared" si="45"/>
        <v>0</v>
      </c>
    </row>
    <row r="75" spans="1:17" x14ac:dyDescent="0.25">
      <c r="A75" s="4"/>
      <c r="B75" s="4"/>
      <c r="C75" s="4"/>
      <c r="E75" s="5"/>
    </row>
    <row r="76" spans="1:17" x14ac:dyDescent="0.25">
      <c r="A76" s="1" t="s">
        <v>68</v>
      </c>
      <c r="B76" s="1"/>
      <c r="C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7" ht="30" x14ac:dyDescent="0.25">
      <c r="A77" s="3" t="s">
        <v>69</v>
      </c>
      <c r="B77" s="40">
        <f>+B78+B79</f>
        <v>0</v>
      </c>
      <c r="C77" s="3"/>
      <c r="D77" s="20">
        <f>SUM(E77:P77)</f>
        <v>0</v>
      </c>
      <c r="E77" s="20">
        <f t="shared" ref="E77:P77" si="46">SUM(F77:Q77)</f>
        <v>0</v>
      </c>
      <c r="F77" s="20">
        <f t="shared" si="46"/>
        <v>0</v>
      </c>
      <c r="G77" s="20">
        <f t="shared" si="46"/>
        <v>0</v>
      </c>
      <c r="H77" s="20">
        <f t="shared" si="46"/>
        <v>0</v>
      </c>
      <c r="I77" s="20">
        <f t="shared" si="46"/>
        <v>0</v>
      </c>
      <c r="J77" s="20">
        <f t="shared" si="46"/>
        <v>0</v>
      </c>
      <c r="K77" s="20">
        <f t="shared" si="46"/>
        <v>0</v>
      </c>
      <c r="L77" s="20">
        <f t="shared" si="46"/>
        <v>0</v>
      </c>
      <c r="M77" s="20">
        <f t="shared" si="46"/>
        <v>0</v>
      </c>
      <c r="N77" s="20">
        <f t="shared" si="46"/>
        <v>0</v>
      </c>
      <c r="O77" s="20">
        <f t="shared" si="46"/>
        <v>0</v>
      </c>
      <c r="P77" s="20">
        <f t="shared" si="46"/>
        <v>0</v>
      </c>
    </row>
    <row r="78" spans="1:17" ht="30" x14ac:dyDescent="0.25">
      <c r="A78" s="6" t="s">
        <v>70</v>
      </c>
      <c r="B78" s="19">
        <v>0</v>
      </c>
      <c r="C78" s="6"/>
      <c r="D78" s="19">
        <f t="shared" ref="D78:D85" si="47">SUM(E78:P78)</f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</row>
    <row r="79" spans="1:17" ht="30" x14ac:dyDescent="0.25">
      <c r="A79" s="6" t="s">
        <v>71</v>
      </c>
      <c r="B79" s="19">
        <v>0</v>
      </c>
      <c r="C79" s="6"/>
      <c r="D79" s="19">
        <f t="shared" si="47"/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x14ac:dyDescent="0.25">
      <c r="A80" s="3" t="s">
        <v>72</v>
      </c>
      <c r="B80" s="40">
        <f>+B81+B82</f>
        <v>0</v>
      </c>
      <c r="C80" s="3"/>
      <c r="D80" s="20">
        <f t="shared" si="47"/>
        <v>0</v>
      </c>
      <c r="E80" s="20">
        <f t="shared" ref="E80" si="48">SUM(F80:Q80)</f>
        <v>0</v>
      </c>
      <c r="F80" s="20">
        <f t="shared" ref="F80" si="49">SUM(G80:R80)</f>
        <v>0</v>
      </c>
      <c r="G80" s="20">
        <f t="shared" ref="G80" si="50">SUM(H80:S80)</f>
        <v>0</v>
      </c>
      <c r="H80" s="20">
        <f t="shared" ref="H80" si="51">SUM(I80:T80)</f>
        <v>0</v>
      </c>
      <c r="I80" s="20">
        <f t="shared" ref="I80" si="52">SUM(J80:U80)</f>
        <v>0</v>
      </c>
      <c r="J80" s="20">
        <f t="shared" ref="J80" si="53">SUM(K80:V80)</f>
        <v>0</v>
      </c>
      <c r="K80" s="20">
        <f t="shared" ref="K80" si="54">SUM(L80:W80)</f>
        <v>0</v>
      </c>
      <c r="L80" s="20">
        <f t="shared" ref="L80" si="55">SUM(M80:X80)</f>
        <v>0</v>
      </c>
      <c r="M80" s="20">
        <f t="shared" ref="M80" si="56">SUM(N80:Y80)</f>
        <v>0</v>
      </c>
      <c r="N80" s="20">
        <f t="shared" ref="N80" si="57">SUM(O80:Z80)</f>
        <v>0</v>
      </c>
      <c r="O80" s="20">
        <f t="shared" ref="O80" si="58">SUM(P80:AA80)</f>
        <v>0</v>
      </c>
      <c r="P80" s="20">
        <f t="shared" ref="P80" si="59">SUM(Q80:AB80)</f>
        <v>0</v>
      </c>
    </row>
    <row r="81" spans="1:16" ht="30" x14ac:dyDescent="0.25">
      <c r="A81" s="6" t="s">
        <v>73</v>
      </c>
      <c r="B81" s="19">
        <v>0</v>
      </c>
      <c r="C81" s="6"/>
      <c r="D81" s="19">
        <f t="shared" si="47"/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</row>
    <row r="82" spans="1:16" ht="30" x14ac:dyDescent="0.25">
      <c r="A82" s="6" t="s">
        <v>74</v>
      </c>
      <c r="B82" s="19">
        <v>0</v>
      </c>
      <c r="C82" s="6"/>
      <c r="D82" s="19">
        <f t="shared" si="47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3" t="s">
        <v>75</v>
      </c>
      <c r="B83" s="20">
        <f>+B84</f>
        <v>0</v>
      </c>
      <c r="C83" s="3"/>
      <c r="D83" s="20">
        <f t="shared" ref="D83" si="60">SUM(E83:P83)</f>
        <v>0</v>
      </c>
      <c r="E83" s="20">
        <f t="shared" ref="E83" si="61">SUM(F83:Q83)</f>
        <v>0</v>
      </c>
      <c r="F83" s="20">
        <f t="shared" ref="F83" si="62">SUM(G83:R83)</f>
        <v>0</v>
      </c>
      <c r="G83" s="20">
        <f t="shared" ref="G83" si="63">SUM(H83:S83)</f>
        <v>0</v>
      </c>
      <c r="H83" s="20">
        <f t="shared" ref="H83" si="64">SUM(I83:T83)</f>
        <v>0</v>
      </c>
      <c r="I83" s="20">
        <f t="shared" ref="I83" si="65">SUM(J83:U83)</f>
        <v>0</v>
      </c>
      <c r="J83" s="20">
        <f t="shared" ref="J83" si="66">SUM(K83:V83)</f>
        <v>0</v>
      </c>
      <c r="K83" s="20">
        <f t="shared" ref="K83" si="67">SUM(L83:W83)</f>
        <v>0</v>
      </c>
      <c r="L83" s="20">
        <f t="shared" ref="L83" si="68">SUM(M83:X83)</f>
        <v>0</v>
      </c>
      <c r="M83" s="20">
        <f t="shared" ref="M83" si="69">SUM(N83:Y83)</f>
        <v>0</v>
      </c>
      <c r="N83" s="20">
        <f t="shared" ref="N83" si="70">SUM(O83:Z83)</f>
        <v>0</v>
      </c>
      <c r="O83" s="20">
        <f t="shared" ref="O83" si="71">SUM(P83:AA83)</f>
        <v>0</v>
      </c>
      <c r="P83" s="20">
        <f t="shared" ref="P83" si="72">SUM(Q83:AB83)</f>
        <v>0</v>
      </c>
    </row>
    <row r="84" spans="1:16" ht="30" x14ac:dyDescent="0.25">
      <c r="A84" s="6" t="s">
        <v>76</v>
      </c>
      <c r="B84" s="19">
        <v>0</v>
      </c>
      <c r="C84" s="6"/>
      <c r="D84" s="19">
        <f t="shared" si="47"/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</row>
    <row r="85" spans="1:16" x14ac:dyDescent="0.25">
      <c r="A85" s="8" t="s">
        <v>77</v>
      </c>
      <c r="B85" s="43">
        <f>+B77+B80+B83</f>
        <v>0</v>
      </c>
      <c r="C85" s="33"/>
      <c r="D85" s="20">
        <f t="shared" si="47"/>
        <v>0</v>
      </c>
      <c r="E85" s="20">
        <f t="shared" ref="E85" si="73">SUM(F85:Q85)</f>
        <v>0</v>
      </c>
      <c r="F85" s="20">
        <f t="shared" ref="F85" si="74">SUM(G85:R85)</f>
        <v>0</v>
      </c>
      <c r="G85" s="20">
        <f t="shared" ref="G85" si="75">SUM(H85:S85)</f>
        <v>0</v>
      </c>
      <c r="H85" s="20">
        <f t="shared" ref="H85" si="76">SUM(I85:T85)</f>
        <v>0</v>
      </c>
      <c r="I85" s="20">
        <f t="shared" ref="I85" si="77">SUM(J85:U85)</f>
        <v>0</v>
      </c>
      <c r="J85" s="20">
        <f t="shared" ref="J85" si="78">SUM(K85:V85)</f>
        <v>0</v>
      </c>
      <c r="K85" s="20">
        <f t="shared" ref="K85" si="79">SUM(L85:W85)</f>
        <v>0</v>
      </c>
      <c r="L85" s="20">
        <f t="shared" ref="L85" si="80">SUM(M85:X85)</f>
        <v>0</v>
      </c>
      <c r="M85" s="20">
        <f t="shared" ref="M85" si="81">SUM(N85:Y85)</f>
        <v>0</v>
      </c>
      <c r="N85" s="20">
        <f t="shared" ref="N85" si="82">SUM(O85:Z85)</f>
        <v>0</v>
      </c>
      <c r="O85" s="20">
        <f t="shared" ref="O85" si="83">SUM(P85:AA85)</f>
        <v>0</v>
      </c>
      <c r="P85" s="20">
        <f t="shared" ref="P85" si="84">SUM(Q85:AB85)</f>
        <v>0</v>
      </c>
    </row>
    <row r="87" spans="1:16" ht="31.5" x14ac:dyDescent="0.25">
      <c r="A87" s="9" t="s">
        <v>78</v>
      </c>
      <c r="B87" s="42">
        <f>+B74+B85</f>
        <v>172543147</v>
      </c>
      <c r="C87" s="9"/>
      <c r="D87" s="27">
        <f t="shared" ref="D87:P87" si="85">SUM(D74+D85)</f>
        <v>88526098.430000007</v>
      </c>
      <c r="E87" s="27">
        <f t="shared" si="85"/>
        <v>10343261.74</v>
      </c>
      <c r="F87" s="27">
        <f>SUM(F74+F85)</f>
        <v>9762875.8000000007</v>
      </c>
      <c r="G87" s="27">
        <f t="shared" si="85"/>
        <v>11987438.82</v>
      </c>
      <c r="H87" s="27">
        <f t="shared" si="85"/>
        <v>12054512.09</v>
      </c>
      <c r="I87" s="27">
        <f t="shared" si="85"/>
        <v>14780021.469999999</v>
      </c>
      <c r="J87" s="27">
        <f t="shared" si="85"/>
        <v>13539630.969999999</v>
      </c>
      <c r="K87" s="27">
        <f t="shared" si="85"/>
        <v>16058357.540000001</v>
      </c>
      <c r="L87" s="27">
        <f t="shared" si="85"/>
        <v>0</v>
      </c>
      <c r="M87" s="27">
        <f t="shared" si="85"/>
        <v>0</v>
      </c>
      <c r="N87" s="27">
        <f t="shared" si="85"/>
        <v>0</v>
      </c>
      <c r="O87" s="27">
        <f t="shared" si="85"/>
        <v>0</v>
      </c>
      <c r="P87" s="27">
        <f t="shared" si="85"/>
        <v>0</v>
      </c>
    </row>
    <row r="88" spans="1:16" x14ac:dyDescent="0.25">
      <c r="A88" t="s">
        <v>106</v>
      </c>
    </row>
    <row r="89" spans="1:16" x14ac:dyDescent="0.25">
      <c r="A89" t="s">
        <v>108</v>
      </c>
    </row>
    <row r="90" spans="1:16" x14ac:dyDescent="0.25">
      <c r="A90" t="s">
        <v>109</v>
      </c>
    </row>
    <row r="93" spans="1:16" x14ac:dyDescent="0.25">
      <c r="A93" s="21" t="s">
        <v>99</v>
      </c>
      <c r="B93" s="21"/>
      <c r="C93" s="21"/>
      <c r="D93" s="21" t="s">
        <v>104</v>
      </c>
      <c r="G93" s="21" t="s">
        <v>103</v>
      </c>
    </row>
    <row r="94" spans="1:16" x14ac:dyDescent="0.25">
      <c r="A94" s="21"/>
      <c r="B94" s="21"/>
      <c r="C94" s="21"/>
      <c r="D94" s="21"/>
      <c r="G94" s="21"/>
    </row>
    <row r="95" spans="1:16" x14ac:dyDescent="0.25">
      <c r="A95" s="21"/>
      <c r="B95" s="21"/>
      <c r="C95" s="21"/>
      <c r="D95" s="21"/>
      <c r="G95" s="21"/>
    </row>
    <row r="96" spans="1:16" x14ac:dyDescent="0.25">
      <c r="A96" s="21"/>
      <c r="B96" s="21"/>
      <c r="C96" s="21"/>
      <c r="D96" s="21"/>
      <c r="G96" s="21"/>
    </row>
    <row r="97" spans="1:7" x14ac:dyDescent="0.25">
      <c r="A97" s="22" t="s">
        <v>100</v>
      </c>
      <c r="B97" s="22"/>
      <c r="C97" s="22"/>
      <c r="D97" s="23"/>
      <c r="G97" s="23" t="s">
        <v>107</v>
      </c>
    </row>
    <row r="98" spans="1:7" x14ac:dyDescent="0.25">
      <c r="A98" s="21" t="s">
        <v>101</v>
      </c>
      <c r="B98" s="21"/>
      <c r="C98" s="21"/>
      <c r="D98" s="24"/>
      <c r="G98" s="24" t="s">
        <v>102</v>
      </c>
    </row>
    <row r="99" spans="1:7" x14ac:dyDescent="0.25">
      <c r="G99" s="24"/>
    </row>
  </sheetData>
  <mergeCells count="6">
    <mergeCell ref="A1:P1"/>
    <mergeCell ref="A2:P2"/>
    <mergeCell ref="A4:P4"/>
    <mergeCell ref="A5:P5"/>
    <mergeCell ref="A6:P6"/>
    <mergeCell ref="A3:P3"/>
  </mergeCells>
  <pageMargins left="0.25" right="0.25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Accinformacion 1</cp:lastModifiedBy>
  <cp:lastPrinted>2021-06-10T12:32:15Z</cp:lastPrinted>
  <dcterms:created xsi:type="dcterms:W3CDTF">2018-04-17T18:57:16Z</dcterms:created>
  <dcterms:modified xsi:type="dcterms:W3CDTF">2021-12-14T13:55:21Z</dcterms:modified>
</cp:coreProperties>
</file>