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Noviembre 2021\Nueva carpeta\"/>
    </mc:Choice>
  </mc:AlternateContent>
  <xr:revisionPtr revIDLastSave="0" documentId="13_ncr:1_{73AEA196-8693-4E97-A9EE-1E23A01571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  <sheet name="Hoja1" sheetId="4" r:id="rId2"/>
  </sheets>
  <definedNames>
    <definedName name="_xlnm.Print_Area" localSheetId="0">'Plantilla Ejecución '!$A$1:$P$104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1" i="3" l="1"/>
  <c r="B89" i="3"/>
  <c r="B88" i="3"/>
  <c r="B87" i="3" s="1"/>
  <c r="B84" i="3"/>
  <c r="B86" i="3"/>
  <c r="B85" i="3"/>
  <c r="B82" i="3"/>
  <c r="B81" i="3" s="1"/>
  <c r="B83" i="3"/>
  <c r="B76" i="3"/>
  <c r="B72" i="3"/>
  <c r="B69" i="3"/>
  <c r="B64" i="3"/>
  <c r="B54" i="3"/>
  <c r="B46" i="3"/>
  <c r="B38" i="3"/>
  <c r="B28" i="3"/>
  <c r="B18" i="3"/>
  <c r="B12" i="3"/>
  <c r="D13" i="3"/>
  <c r="D14" i="3"/>
  <c r="D15" i="3"/>
  <c r="D16" i="3"/>
  <c r="D17" i="3"/>
  <c r="D19" i="3"/>
  <c r="D20" i="3"/>
  <c r="D21" i="3"/>
  <c r="D22" i="3"/>
  <c r="D23" i="3"/>
  <c r="D24" i="3"/>
  <c r="D25" i="3"/>
  <c r="D26" i="3"/>
  <c r="D27" i="3"/>
  <c r="D29" i="3"/>
  <c r="D30" i="3"/>
  <c r="D31" i="3"/>
  <c r="D32" i="3"/>
  <c r="D33" i="3"/>
  <c r="D34" i="3"/>
  <c r="D35" i="3"/>
  <c r="D36" i="3"/>
  <c r="D37" i="3"/>
  <c r="D39" i="3"/>
  <c r="D40" i="3"/>
  <c r="D41" i="3"/>
  <c r="D42" i="3"/>
  <c r="D43" i="3"/>
  <c r="D44" i="3"/>
  <c r="D45" i="3"/>
  <c r="D47" i="3"/>
  <c r="D48" i="3"/>
  <c r="D49" i="3"/>
  <c r="D50" i="3"/>
  <c r="D51" i="3"/>
  <c r="D52" i="3"/>
  <c r="D53" i="3"/>
  <c r="D55" i="3"/>
  <c r="D56" i="3"/>
  <c r="D57" i="3"/>
  <c r="D58" i="3"/>
  <c r="D59" i="3"/>
  <c r="D60" i="3"/>
  <c r="D61" i="3"/>
  <c r="D62" i="3"/>
  <c r="D63" i="3"/>
  <c r="D65" i="3"/>
  <c r="D66" i="3"/>
  <c r="D67" i="3"/>
  <c r="D68" i="3"/>
  <c r="D70" i="3"/>
  <c r="D71" i="3"/>
  <c r="D73" i="3"/>
  <c r="D74" i="3"/>
  <c r="D75" i="3"/>
  <c r="D82" i="3"/>
  <c r="D83" i="3"/>
  <c r="D85" i="3"/>
  <c r="D86" i="3"/>
  <c r="D88" i="3"/>
  <c r="E12" i="3"/>
  <c r="E18" i="3"/>
  <c r="E28" i="3"/>
  <c r="E38" i="3"/>
  <c r="E46" i="3"/>
  <c r="E54" i="3"/>
  <c r="E64" i="3"/>
  <c r="E69" i="3"/>
  <c r="E72" i="3"/>
  <c r="D28" i="3" l="1"/>
  <c r="E76" i="3"/>
  <c r="L12" i="3" l="1"/>
  <c r="J28" i="3"/>
  <c r="J18" i="3"/>
  <c r="P18" i="3" l="1"/>
  <c r="O18" i="3"/>
  <c r="N18" i="3"/>
  <c r="M18" i="3"/>
  <c r="L18" i="3"/>
  <c r="K18" i="3"/>
  <c r="I18" i="3"/>
  <c r="H18" i="3"/>
  <c r="G18" i="3"/>
  <c r="F18" i="3"/>
  <c r="P28" i="3"/>
  <c r="O28" i="3"/>
  <c r="N28" i="3"/>
  <c r="M28" i="3"/>
  <c r="L28" i="3"/>
  <c r="K28" i="3"/>
  <c r="F12" i="3"/>
  <c r="G28" i="3"/>
  <c r="D18" i="3" l="1"/>
  <c r="K12" i="3"/>
  <c r="J12" i="3" l="1"/>
  <c r="P12" i="3" l="1"/>
  <c r="O12" i="3"/>
  <c r="N12" i="3"/>
  <c r="M12" i="3"/>
  <c r="I12" i="3"/>
  <c r="H12" i="3" l="1"/>
  <c r="G12" i="3" l="1"/>
  <c r="D12" i="3" s="1"/>
  <c r="I28" i="3" l="1"/>
  <c r="H28" i="3"/>
  <c r="F28" i="3"/>
  <c r="P89" i="3" l="1"/>
  <c r="O89" i="3" s="1"/>
  <c r="N89" i="3" s="1"/>
  <c r="M89" i="3" s="1"/>
  <c r="L89" i="3" s="1"/>
  <c r="K89" i="3" s="1"/>
  <c r="J89" i="3" s="1"/>
  <c r="I89" i="3" s="1"/>
  <c r="H89" i="3" s="1"/>
  <c r="G89" i="3" s="1"/>
  <c r="F89" i="3" s="1"/>
  <c r="E89" i="3" s="1"/>
  <c r="E91" i="3" l="1"/>
  <c r="D89" i="3"/>
  <c r="P87" i="3"/>
  <c r="O87" i="3" s="1"/>
  <c r="N87" i="3" s="1"/>
  <c r="M87" i="3" s="1"/>
  <c r="L87" i="3" s="1"/>
  <c r="K87" i="3" s="1"/>
  <c r="J87" i="3" s="1"/>
  <c r="I87" i="3" s="1"/>
  <c r="H87" i="3" s="1"/>
  <c r="G87" i="3" s="1"/>
  <c r="F87" i="3" s="1"/>
  <c r="E87" i="3" s="1"/>
  <c r="D87" i="3" s="1"/>
  <c r="P84" i="3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2" i="3" l="1"/>
  <c r="O72" i="3"/>
  <c r="N72" i="3"/>
  <c r="M72" i="3"/>
  <c r="P69" i="3"/>
  <c r="O69" i="3"/>
  <c r="N69" i="3"/>
  <c r="M69" i="3"/>
  <c r="P64" i="3"/>
  <c r="O64" i="3"/>
  <c r="N64" i="3"/>
  <c r="M64" i="3"/>
  <c r="P54" i="3"/>
  <c r="O54" i="3"/>
  <c r="N54" i="3"/>
  <c r="M54" i="3"/>
  <c r="L54" i="3"/>
  <c r="P46" i="3"/>
  <c r="O46" i="3"/>
  <c r="N46" i="3"/>
  <c r="M46" i="3"/>
  <c r="L46" i="3"/>
  <c r="P38" i="3"/>
  <c r="O38" i="3"/>
  <c r="N38" i="3"/>
  <c r="M38" i="3"/>
  <c r="L38" i="3"/>
  <c r="L72" i="3"/>
  <c r="K72" i="3"/>
  <c r="J72" i="3"/>
  <c r="I72" i="3"/>
  <c r="H72" i="3"/>
  <c r="G72" i="3"/>
  <c r="F72" i="3"/>
  <c r="L69" i="3"/>
  <c r="K69" i="3"/>
  <c r="J69" i="3"/>
  <c r="I69" i="3"/>
  <c r="H69" i="3"/>
  <c r="G69" i="3"/>
  <c r="F69" i="3"/>
  <c r="L64" i="3"/>
  <c r="K64" i="3"/>
  <c r="J64" i="3"/>
  <c r="I64" i="3"/>
  <c r="H64" i="3"/>
  <c r="G64" i="3"/>
  <c r="F64" i="3"/>
  <c r="D64" i="3" s="1"/>
  <c r="K54" i="3"/>
  <c r="J54" i="3"/>
  <c r="I54" i="3"/>
  <c r="H54" i="3"/>
  <c r="G54" i="3"/>
  <c r="F54" i="3"/>
  <c r="K46" i="3"/>
  <c r="J46" i="3"/>
  <c r="I46" i="3"/>
  <c r="H46" i="3"/>
  <c r="G46" i="3"/>
  <c r="F46" i="3"/>
  <c r="K38" i="3"/>
  <c r="J38" i="3"/>
  <c r="I38" i="3"/>
  <c r="H38" i="3"/>
  <c r="G38" i="3"/>
  <c r="F38" i="3"/>
  <c r="D69" i="3" l="1"/>
  <c r="D46" i="3"/>
  <c r="D54" i="3"/>
  <c r="D72" i="3"/>
  <c r="D38" i="3"/>
  <c r="O76" i="3"/>
  <c r="O91" i="3" s="1"/>
  <c r="P76" i="3"/>
  <c r="P91" i="3" s="1"/>
  <c r="H76" i="3"/>
  <c r="H91" i="3" s="1"/>
  <c r="I76" i="3"/>
  <c r="I91" i="3" s="1"/>
  <c r="F76" i="3"/>
  <c r="F91" i="3" s="1"/>
  <c r="J76" i="3"/>
  <c r="J91" i="3" s="1"/>
  <c r="M76" i="3"/>
  <c r="M91" i="3" s="1"/>
  <c r="L76" i="3"/>
  <c r="L91" i="3" s="1"/>
  <c r="G76" i="3"/>
  <c r="G91" i="3" s="1"/>
  <c r="K76" i="3"/>
  <c r="K91" i="3" s="1"/>
  <c r="N76" i="3"/>
  <c r="N91" i="3" s="1"/>
  <c r="D76" i="3" l="1"/>
  <c r="D91" i="3" s="1"/>
  <c r="V11" i="3"/>
  <c r="W11" i="3" s="1"/>
  <c r="X11" i="3" s="1"/>
  <c r="Y11" i="3" s="1"/>
  <c r="Z11" i="3" s="1"/>
  <c r="AA11" i="3" s="1"/>
  <c r="AC11" i="3" s="1"/>
  <c r="AB10" i="3" l="1"/>
  <c r="AC10" i="3" s="1"/>
</calcChain>
</file>

<file path=xl/sharedStrings.xml><?xml version="1.0" encoding="utf-8"?>
<sst xmlns="http://schemas.openxmlformats.org/spreadsheetml/2006/main" count="117" uniqueCount="114">
  <si>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</si>
  <si>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</si>
  <si>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</si>
  <si>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</si>
  <si>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</si>
  <si>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</si>
  <si>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</si>
  <si>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</si>
  <si>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</si>
  <si>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</si>
  <si>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</si>
  <si>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</si>
  <si>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</si>
  <si>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</si>
  <si>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</si>
  <si>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</si>
  <si>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</si>
  <si>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</si>
  <si>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</si>
  <si>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</si>
  <si>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</si>
  <si>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</si>
  <si>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</si>
  <si>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</si>
  <si>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</si>
  <si>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</si>
  <si>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</si>
  <si>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</si>
  <si>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</si>
  <si>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</si>
  <si>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</si>
  <si>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</si>
  <si>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</si>
  <si>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</si>
  <si>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</si>
  <si>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</si>
  <si>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</si>
  <si>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</si>
  <si>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</si>
  <si>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</si>
  <si>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</si>
  <si>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</si>
  <si>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</si>
  <si>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</si>
  <si>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</si>
  <si>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</si>
  <si>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</si>
  <si>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</si>
  <si>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</si>
  <si>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</si>
  <si>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</si>
  <si>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</si>
  <si>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</si>
  <si>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</si>
  <si>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</si>
  <si>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</si>
  <si>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</si>
  <si>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</si>
  <si>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</si>
  <si>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</si>
  <si>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</si>
  <si>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</si>
  <si>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</si>
  <si>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</si>
  <si>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</si>
  <si>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</si>
  <si>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</si>
  <si>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</si>
  <si>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</si>
  <si>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</si>
  <si>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</si>
  <si>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</si>
  <si>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</si>
  <si>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</si>
  <si>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</si>
  <si>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</si>
  <si>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</si>
  <si>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</si>
  <si>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</si>
  <si>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</si>
  <si>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</si>
  <si>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</si>
  <si>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</si>
  <si>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</si>
  <si>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</si>
  <si>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</si>
  <si>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</si>
  <si>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</si>
  <si>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</si>
  <si>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</si>
  <si>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</si>
  <si>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</si>
  <si>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</si>
  <si>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</si>
  <si>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</si>
  <si>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</si>
  <si>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</si>
  <si>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</si>
  <si>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</si>
  <si>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</si>
  <si>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</si>
  <si>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</si>
  <si>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</si>
  <si>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</si>
  <si>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</si>
  <si>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Año 2021</t>
  </si>
  <si>
    <t>Fuente: Ejecución por Cuenta y Subcuenta, reporte SIGEF Y Reporte institucional de Ejecución Presupuestaria 2021</t>
  </si>
  <si>
    <t>LIC. YNOCENCIO MARTINEZ SANTOS</t>
  </si>
  <si>
    <t>Fecha de registro: hasta el 05 deAgosto del 2021</t>
  </si>
  <si>
    <t>Fecha de imputación: hasta el 31 de Julio del 2021</t>
  </si>
  <si>
    <t>INTEGRACION, PREVENCION Y SALUD</t>
  </si>
  <si>
    <t>"Uniendo Voluntades por el Bienestar de los Ciudadanos"</t>
  </si>
  <si>
    <t>Presupuesto Aprobado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</si>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</sst>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6" fillId="0" borderId="0" xfId="0" applyFont="1" applyAlignme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4" fontId="0" fillId="0" borderId="0" xfId="0" applyNumberFormat="1"/>
    <xf numFmtId="165" fontId="8" fillId="0" borderId="0" xfId="0" applyNumberFormat="1" applyFont="1"/>
    <xf numFmtId="4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Border="1" applyAlignment="1">
      <alignment horizontal="right" vertical="center" wrapText="1"/>
    </xf>
    <xf numFmtId="43" fontId="2" fillId="3" borderId="2" xfId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4</xdr:row>
      <xdr:rowOff>47625</xdr:rowOff>
    </xdr:from>
    <xdr:to>
      <xdr:col>0</xdr:col>
      <xdr:colOff>1457325</xdr:colOff>
      <xdr:row>8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4913CE-2CFA-457B-A2FA-33A74CEE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000125"/>
          <a:ext cx="790575" cy="790575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476249</xdr:colOff>
      <xdr:row>0</xdr:row>
      <xdr:rowOff>142875</xdr:rowOff>
    </xdr:from>
    <xdr:to>
      <xdr:col>15</xdr:col>
      <xdr:colOff>462432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3"/>
  <sheetViews>
    <sheetView showGridLines="0" tabSelected="1" topLeftCell="A88" zoomScaleNormal="100" workbookViewId="0">
      <selection activeCell="A100" sqref="A100"/>
    </sheetView>
  </sheetViews>
  <sheetFormatPr baseColWidth="10" defaultColWidth="9.140625" defaultRowHeight="15" x14ac:dyDescent="0.25"/>
  <cols>
    <col min="1" max="1" width="40" customWidth="1"/>
    <col min="2" max="2" width="38" customWidth="1"/>
    <col min="3" max="3" width="29.7109375" customWidth="1"/>
    <col min="4" max="4" width="14.7109375" customWidth="1"/>
    <col min="5" max="5" width="13.5703125" bestFit="1" customWidth="1"/>
    <col min="6" max="6" width="14.140625" bestFit="1" customWidth="1"/>
    <col min="7" max="7" width="14.14062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4" width="13.5703125" bestFit="1" customWidth="1"/>
    <col min="15" max="15" width="13.7109375" customWidth="1"/>
    <col min="16" max="16" width="13.5703125" bestFit="1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5" t="s">
        <v>97</v>
      </c>
      <c r="B1" s="45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R1" s="7"/>
    </row>
    <row r="2" spans="1:29" ht="18.75" x14ac:dyDescent="0.25">
      <c r="A2" s="46" t="s">
        <v>98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R2" s="12"/>
    </row>
    <row r="3" spans="1:29" ht="18.75" customHeight="1" x14ac:dyDescent="0.25">
      <c r="A3" s="50" t="s">
        <v>110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R3" s="12"/>
    </row>
    <row r="4" spans="1:29" ht="18.75" customHeight="1" x14ac:dyDescent="0.25">
      <c r="A4" s="50" t="s">
        <v>111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R4" s="12"/>
    </row>
    <row r="5" spans="1:29" ht="18.75" customHeigh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R5" s="12"/>
    </row>
    <row r="6" spans="1:29" ht="15.75" x14ac:dyDescent="0.25">
      <c r="A6" s="47" t="s">
        <v>105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R6" s="12" t="s">
        <v>92</v>
      </c>
    </row>
    <row r="7" spans="1:29" ht="15.75" x14ac:dyDescent="0.25">
      <c r="A7" s="47" t="s">
        <v>95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R7" s="12" t="s">
        <v>91</v>
      </c>
    </row>
    <row r="8" spans="1:29" x14ac:dyDescent="0.25">
      <c r="A8" s="48" t="s">
        <v>36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R8" s="12" t="s">
        <v>93</v>
      </c>
    </row>
    <row r="9" spans="1:29" x14ac:dyDescent="0.25">
      <c r="G9" s="29" t="s">
        <v>104</v>
      </c>
      <c r="R9" s="12" t="s">
        <v>94</v>
      </c>
    </row>
    <row r="10" spans="1:29" ht="15.75" x14ac:dyDescent="0.25">
      <c r="A10" s="10" t="s">
        <v>0</v>
      </c>
      <c r="B10" s="36" t="s">
        <v>112</v>
      </c>
      <c r="C10" s="36" t="s">
        <v>113</v>
      </c>
      <c r="D10" s="11" t="s">
        <v>96</v>
      </c>
      <c r="E10" s="11" t="s">
        <v>79</v>
      </c>
      <c r="F10" s="11" t="s">
        <v>80</v>
      </c>
      <c r="G10" s="11" t="s">
        <v>81</v>
      </c>
      <c r="H10" s="11" t="s">
        <v>82</v>
      </c>
      <c r="I10" s="11" t="s">
        <v>83</v>
      </c>
      <c r="J10" s="11" t="s">
        <v>84</v>
      </c>
      <c r="K10" s="11" t="s">
        <v>85</v>
      </c>
      <c r="L10" s="11" t="s">
        <v>86</v>
      </c>
      <c r="M10" s="11" t="s">
        <v>87</v>
      </c>
      <c r="N10" s="11" t="s">
        <v>88</v>
      </c>
      <c r="O10" s="11" t="s">
        <v>89</v>
      </c>
      <c r="P10" s="11" t="s">
        <v>90</v>
      </c>
      <c r="AB10" s="17">
        <f>SUM(T11:AB11)</f>
        <v>11.029108875781253</v>
      </c>
      <c r="AC10" s="17">
        <f>+AB10+AC11</f>
        <v>13.989108875781252</v>
      </c>
    </row>
    <row r="11" spans="1:29" x14ac:dyDescent="0.25">
      <c r="A11" s="1" t="s">
        <v>1</v>
      </c>
      <c r="B11" s="1"/>
      <c r="C11" s="1"/>
      <c r="D11" s="13"/>
      <c r="E11" s="13"/>
      <c r="F11" s="13"/>
      <c r="G11" s="13"/>
      <c r="H11" s="30"/>
      <c r="I11" s="13"/>
      <c r="J11" s="13"/>
      <c r="K11" s="13"/>
      <c r="L11" s="13"/>
      <c r="M11" s="13"/>
      <c r="N11" s="13"/>
      <c r="O11" s="13"/>
      <c r="P11" s="13"/>
      <c r="T11" s="15">
        <v>1</v>
      </c>
      <c r="U11" s="15">
        <v>1.05</v>
      </c>
      <c r="V11" s="15">
        <f>+U11*1.05</f>
        <v>1.1025</v>
      </c>
      <c r="W11" s="15">
        <f t="shared" ref="W11:AA11" si="0">+V11*1.05</f>
        <v>1.1576250000000001</v>
      </c>
      <c r="X11" s="15">
        <f t="shared" si="0"/>
        <v>1.2155062500000002</v>
      </c>
      <c r="Y11" s="15">
        <f t="shared" si="0"/>
        <v>1.2762815625000004</v>
      </c>
      <c r="Z11" s="15">
        <f t="shared" si="0"/>
        <v>1.3400956406250004</v>
      </c>
      <c r="AA11" s="15">
        <f t="shared" si="0"/>
        <v>1.4071004226562505</v>
      </c>
      <c r="AB11" s="15">
        <v>1.48</v>
      </c>
      <c r="AC11" s="15">
        <f>+AB11*2</f>
        <v>2.96</v>
      </c>
    </row>
    <row r="12" spans="1:29" ht="30" x14ac:dyDescent="0.25">
      <c r="A12" s="3" t="s">
        <v>2</v>
      </c>
      <c r="B12" s="39">
        <f>+B13+B14+B15+B16+B17</f>
        <v>161907780</v>
      </c>
      <c r="C12" s="3"/>
      <c r="D12" s="14">
        <f>SUM(E12:P12)</f>
        <v>95992478.879999995</v>
      </c>
      <c r="E12" s="14">
        <f t="shared" ref="E12:F12" si="1">SUM(E13:E17)</f>
        <v>9825181.4600000009</v>
      </c>
      <c r="F12" s="14">
        <f t="shared" si="1"/>
        <v>9144220.9400000013</v>
      </c>
      <c r="G12" s="14">
        <f t="shared" ref="G12:P12" si="2">SUM(G13:G17)</f>
        <v>10512885.83</v>
      </c>
      <c r="H12" s="14">
        <f t="shared" si="2"/>
        <v>10145835.82</v>
      </c>
      <c r="I12" s="14">
        <f t="shared" si="2"/>
        <v>13615761.789999999</v>
      </c>
      <c r="J12" s="14">
        <f>SUM(J13:J17)</f>
        <v>11751850.989999998</v>
      </c>
      <c r="K12" s="14">
        <f>SUM(K13:K17)</f>
        <v>15154009.83</v>
      </c>
      <c r="L12" s="14">
        <f t="shared" si="2"/>
        <v>15842732.219999999</v>
      </c>
      <c r="M12" s="14">
        <f t="shared" si="2"/>
        <v>0</v>
      </c>
      <c r="N12" s="14">
        <f t="shared" si="2"/>
        <v>0</v>
      </c>
      <c r="O12" s="14">
        <f t="shared" si="2"/>
        <v>0</v>
      </c>
      <c r="P12" s="14">
        <f t="shared" si="2"/>
        <v>0</v>
      </c>
      <c r="T12" s="16"/>
    </row>
    <row r="13" spans="1:29" x14ac:dyDescent="0.25">
      <c r="A13" s="6" t="s">
        <v>3</v>
      </c>
      <c r="B13" s="37">
        <v>123623733</v>
      </c>
      <c r="C13" s="6"/>
      <c r="D13" s="32">
        <f>SUM(E13:P13)</f>
        <v>71049328.359999999</v>
      </c>
      <c r="E13" s="18">
        <v>7357256.3600000003</v>
      </c>
      <c r="F13" s="18">
        <v>7007089.6900000004</v>
      </c>
      <c r="G13" s="18">
        <v>7649831.3600000003</v>
      </c>
      <c r="H13" s="18">
        <v>7566081.3600000003</v>
      </c>
      <c r="I13" s="18">
        <v>10067914.699999999</v>
      </c>
      <c r="J13" s="18">
        <v>8738681.3599999994</v>
      </c>
      <c r="K13" s="18">
        <v>11956557.74</v>
      </c>
      <c r="L13" s="33">
        <v>10705915.789999999</v>
      </c>
      <c r="M13" s="19">
        <v>0</v>
      </c>
      <c r="N13" s="19">
        <v>0</v>
      </c>
      <c r="O13" s="19">
        <v>0</v>
      </c>
      <c r="P13" s="19">
        <v>0</v>
      </c>
    </row>
    <row r="14" spans="1:29" x14ac:dyDescent="0.25">
      <c r="A14" s="6" t="s">
        <v>4</v>
      </c>
      <c r="B14" s="37">
        <v>22158908</v>
      </c>
      <c r="C14" s="6"/>
      <c r="D14" s="18">
        <f t="shared" ref="D14:D22" si="3">SUM(E14:P14)</f>
        <v>14841056.519999998</v>
      </c>
      <c r="E14" s="18">
        <v>1359354.69</v>
      </c>
      <c r="F14" s="18">
        <v>1080488.69</v>
      </c>
      <c r="G14" s="18">
        <v>1709570.69</v>
      </c>
      <c r="H14" s="18">
        <v>1438270.69</v>
      </c>
      <c r="I14" s="18">
        <v>2001304.69</v>
      </c>
      <c r="J14" s="18">
        <v>1693354.69</v>
      </c>
      <c r="K14" s="18">
        <v>1800244.69</v>
      </c>
      <c r="L14" s="33">
        <v>3758467.69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37</v>
      </c>
      <c r="B15" s="38">
        <v>0</v>
      </c>
      <c r="C15" s="6"/>
      <c r="D15" s="19">
        <f t="shared" si="3"/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5</v>
      </c>
      <c r="B16" s="38">
        <v>0</v>
      </c>
      <c r="C16" s="6"/>
      <c r="D16" s="19">
        <f t="shared" si="3"/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7" ht="30" x14ac:dyDescent="0.25">
      <c r="A17" s="6" t="s">
        <v>6</v>
      </c>
      <c r="B17" s="37">
        <v>16125139</v>
      </c>
      <c r="C17" s="6"/>
      <c r="D17" s="18">
        <f t="shared" si="3"/>
        <v>10102094</v>
      </c>
      <c r="E17" s="18">
        <v>1108570.4099999999</v>
      </c>
      <c r="F17" s="18">
        <v>1056642.5600000001</v>
      </c>
      <c r="G17" s="18">
        <v>1153483.78</v>
      </c>
      <c r="H17" s="18">
        <v>1141483.77</v>
      </c>
      <c r="I17" s="18">
        <v>1546542.4</v>
      </c>
      <c r="J17" s="18">
        <v>1319814.94</v>
      </c>
      <c r="K17" s="18">
        <v>1397207.4</v>
      </c>
      <c r="L17" s="33">
        <v>1378348.74</v>
      </c>
      <c r="M17" s="19">
        <v>0</v>
      </c>
      <c r="N17" s="19">
        <v>0</v>
      </c>
      <c r="O17" s="19">
        <v>0</v>
      </c>
      <c r="P17" s="19">
        <v>0</v>
      </c>
    </row>
    <row r="18" spans="1:17" x14ac:dyDescent="0.25">
      <c r="A18" s="3" t="s">
        <v>7</v>
      </c>
      <c r="B18" s="39">
        <f>+B19+B20+B21+B22+B23+B24+B25+B26+B27</f>
        <v>9317224</v>
      </c>
      <c r="C18" s="3"/>
      <c r="D18" s="14">
        <f>SUM(E18:P18)</f>
        <v>5614211.4200000009</v>
      </c>
      <c r="E18" s="14">
        <f>SUM(E19:E27)</f>
        <v>518080.27999999997</v>
      </c>
      <c r="F18" s="14">
        <f t="shared" ref="F18:P18" si="4">SUM(F19:F27)</f>
        <v>618654.86</v>
      </c>
      <c r="G18" s="14">
        <f t="shared" si="4"/>
        <v>818552.99</v>
      </c>
      <c r="H18" s="14">
        <f t="shared" si="4"/>
        <v>803084.32</v>
      </c>
      <c r="I18" s="14">
        <f t="shared" si="4"/>
        <v>736903.43</v>
      </c>
      <c r="J18" s="14">
        <f>+J19+J23+J25+J27</f>
        <v>714099.9800000001</v>
      </c>
      <c r="K18" s="14">
        <f t="shared" si="4"/>
        <v>750668.07</v>
      </c>
      <c r="L18" s="14">
        <f t="shared" si="4"/>
        <v>654167.49</v>
      </c>
      <c r="M18" s="14">
        <f t="shared" si="4"/>
        <v>0</v>
      </c>
      <c r="N18" s="14">
        <f t="shared" si="4"/>
        <v>0</v>
      </c>
      <c r="O18" s="14">
        <f t="shared" si="4"/>
        <v>0</v>
      </c>
      <c r="P18" s="14">
        <f t="shared" si="4"/>
        <v>0</v>
      </c>
    </row>
    <row r="19" spans="1:17" x14ac:dyDescent="0.25">
      <c r="A19" s="6" t="s">
        <v>8</v>
      </c>
      <c r="B19" s="28">
        <v>7077009</v>
      </c>
      <c r="C19" s="6"/>
      <c r="D19" s="18">
        <f t="shared" si="3"/>
        <v>4400174.84</v>
      </c>
      <c r="E19" s="18">
        <v>359702.61</v>
      </c>
      <c r="F19" s="18">
        <v>577154.86</v>
      </c>
      <c r="G19" s="18">
        <v>563604.12</v>
      </c>
      <c r="H19" s="18">
        <v>498564.98</v>
      </c>
      <c r="I19" s="18">
        <v>573896.53</v>
      </c>
      <c r="J19" s="18">
        <v>602107.68000000005</v>
      </c>
      <c r="K19" s="18">
        <v>630476.56999999995</v>
      </c>
      <c r="L19" s="33">
        <v>594667.49</v>
      </c>
      <c r="M19" s="19">
        <v>0</v>
      </c>
      <c r="N19" s="19">
        <v>0</v>
      </c>
      <c r="O19" s="25">
        <v>0</v>
      </c>
      <c r="P19" s="19">
        <v>0</v>
      </c>
    </row>
    <row r="20" spans="1:17" ht="30" x14ac:dyDescent="0.25">
      <c r="A20" s="6" t="s">
        <v>9</v>
      </c>
      <c r="B20" s="19">
        <v>0</v>
      </c>
      <c r="C20" s="6"/>
      <c r="D20" s="18">
        <f t="shared" si="3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8">
        <v>0</v>
      </c>
      <c r="K20" s="19">
        <v>0</v>
      </c>
      <c r="L20" s="33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x14ac:dyDescent="0.25">
      <c r="A21" s="6" t="s">
        <v>10</v>
      </c>
      <c r="B21" s="19">
        <v>0</v>
      </c>
      <c r="C21" s="6"/>
      <c r="D21" s="19">
        <f t="shared" si="3"/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3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7" ht="18" customHeight="1" x14ac:dyDescent="0.25">
      <c r="A22" s="6" t="s">
        <v>11</v>
      </c>
      <c r="B22" s="19">
        <v>0</v>
      </c>
      <c r="C22" s="6"/>
      <c r="D22" s="19">
        <f t="shared" si="3"/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33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12</v>
      </c>
      <c r="B23" s="28">
        <v>732000</v>
      </c>
      <c r="C23" s="6"/>
      <c r="D23" s="18">
        <f t="shared" ref="D23:D75" si="5">SUM(E23:P23)</f>
        <v>374000</v>
      </c>
      <c r="E23" s="18">
        <v>26500</v>
      </c>
      <c r="F23" s="18">
        <v>26500</v>
      </c>
      <c r="G23" s="18">
        <v>26500</v>
      </c>
      <c r="H23" s="18">
        <v>26500</v>
      </c>
      <c r="I23" s="18">
        <v>98500</v>
      </c>
      <c r="J23" s="18">
        <v>44500</v>
      </c>
      <c r="K23" s="18">
        <v>80500</v>
      </c>
      <c r="L23" s="33">
        <v>44500</v>
      </c>
      <c r="M23" s="19">
        <v>0</v>
      </c>
      <c r="N23" s="19">
        <v>0</v>
      </c>
      <c r="O23" s="19">
        <v>0</v>
      </c>
      <c r="P23" s="19">
        <v>0</v>
      </c>
    </row>
    <row r="24" spans="1:17" x14ac:dyDescent="0.25">
      <c r="A24" s="6" t="s">
        <v>13</v>
      </c>
      <c r="B24" s="28">
        <v>741000</v>
      </c>
      <c r="C24" s="6"/>
      <c r="D24" s="18">
        <f t="shared" si="5"/>
        <v>467510.68</v>
      </c>
      <c r="E24" s="18">
        <v>116877.67</v>
      </c>
      <c r="F24" s="19">
        <v>0</v>
      </c>
      <c r="G24" s="18">
        <v>116877.67</v>
      </c>
      <c r="H24" s="18">
        <v>233755.34</v>
      </c>
      <c r="I24" s="19">
        <v>0</v>
      </c>
      <c r="J24" s="19">
        <v>0</v>
      </c>
      <c r="K24" s="19">
        <v>0</v>
      </c>
      <c r="L24" s="33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14</v>
      </c>
      <c r="B25" s="28">
        <v>229507</v>
      </c>
      <c r="C25" s="6"/>
      <c r="D25" s="18">
        <f t="shared" si="5"/>
        <v>169506.9</v>
      </c>
      <c r="E25" s="18">
        <v>15000</v>
      </c>
      <c r="F25" s="18">
        <v>15000</v>
      </c>
      <c r="G25" s="18">
        <v>15000</v>
      </c>
      <c r="H25" s="18">
        <v>15000</v>
      </c>
      <c r="I25" s="18">
        <v>64506.9</v>
      </c>
      <c r="J25" s="18">
        <v>15000</v>
      </c>
      <c r="K25" s="18">
        <v>15000</v>
      </c>
      <c r="L25" s="33">
        <v>15000</v>
      </c>
      <c r="M25" s="19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15</v>
      </c>
      <c r="B26" s="28">
        <v>175212</v>
      </c>
      <c r="C26" s="6"/>
      <c r="D26" s="19">
        <f t="shared" si="5"/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33">
        <v>0</v>
      </c>
      <c r="M26" s="19">
        <v>0</v>
      </c>
      <c r="N26" s="19">
        <v>0</v>
      </c>
      <c r="O26" s="19">
        <v>0</v>
      </c>
      <c r="P26" s="25">
        <v>0</v>
      </c>
    </row>
    <row r="27" spans="1:17" ht="30" x14ac:dyDescent="0.25">
      <c r="A27" s="6" t="s">
        <v>38</v>
      </c>
      <c r="B27" s="28">
        <v>362496</v>
      </c>
      <c r="C27" s="6"/>
      <c r="D27" s="28">
        <f t="shared" si="5"/>
        <v>203019</v>
      </c>
      <c r="E27" s="19">
        <v>0</v>
      </c>
      <c r="F27" s="19">
        <v>0</v>
      </c>
      <c r="G27" s="28">
        <v>96571.199999999997</v>
      </c>
      <c r="H27" s="18">
        <v>29264</v>
      </c>
      <c r="I27" s="19">
        <v>0</v>
      </c>
      <c r="J27" s="18">
        <v>52492.3</v>
      </c>
      <c r="K27" s="18">
        <v>24691.5</v>
      </c>
      <c r="L27" s="34">
        <v>0</v>
      </c>
      <c r="M27" s="25">
        <v>0</v>
      </c>
      <c r="N27" s="25">
        <v>0</v>
      </c>
      <c r="O27" s="19">
        <v>0</v>
      </c>
      <c r="P27" s="19">
        <v>0</v>
      </c>
    </row>
    <row r="28" spans="1:17" x14ac:dyDescent="0.25">
      <c r="A28" s="3" t="s">
        <v>16</v>
      </c>
      <c r="B28" s="39">
        <f>+B29+B30+B31+B32+B33+B34+B35+B36+B37</f>
        <v>6928445</v>
      </c>
      <c r="C28" s="3"/>
      <c r="D28" s="14">
        <f>SUM(D29:D37)</f>
        <v>3406271.94</v>
      </c>
      <c r="E28" s="20">
        <f>SUM(E29:E37)</f>
        <v>0</v>
      </c>
      <c r="F28" s="20">
        <f t="shared" ref="F28:P28" si="6">SUM(F29:F37)</f>
        <v>0</v>
      </c>
      <c r="G28" s="14">
        <f t="shared" si="6"/>
        <v>656000</v>
      </c>
      <c r="H28" s="14">
        <f t="shared" si="6"/>
        <v>1097921.9500000002</v>
      </c>
      <c r="I28" s="20">
        <f t="shared" si="6"/>
        <v>265802.45</v>
      </c>
      <c r="J28" s="14">
        <f>+J35+J37</f>
        <v>1073680</v>
      </c>
      <c r="K28" s="14">
        <f t="shared" si="6"/>
        <v>153679.64000000001</v>
      </c>
      <c r="L28" s="14">
        <f t="shared" si="6"/>
        <v>159187.9</v>
      </c>
      <c r="M28" s="20">
        <f t="shared" si="6"/>
        <v>0</v>
      </c>
      <c r="N28" s="20">
        <f t="shared" si="6"/>
        <v>0</v>
      </c>
      <c r="O28" s="20">
        <f t="shared" si="6"/>
        <v>0</v>
      </c>
      <c r="P28" s="20">
        <f t="shared" si="6"/>
        <v>0</v>
      </c>
    </row>
    <row r="29" spans="1:17" ht="30" x14ac:dyDescent="0.25">
      <c r="A29" s="6" t="s">
        <v>17</v>
      </c>
      <c r="B29" s="37">
        <v>184527</v>
      </c>
      <c r="C29" s="6"/>
      <c r="D29" s="31">
        <f t="shared" si="5"/>
        <v>136506.24000000002</v>
      </c>
      <c r="E29" s="19">
        <v>0</v>
      </c>
      <c r="F29" s="19">
        <v>0</v>
      </c>
      <c r="G29" s="19">
        <v>0</v>
      </c>
      <c r="H29" s="18">
        <v>129126.6</v>
      </c>
      <c r="I29" s="19">
        <v>0</v>
      </c>
      <c r="J29" s="25">
        <v>0</v>
      </c>
      <c r="K29" s="18">
        <v>7379.64</v>
      </c>
      <c r="L29" s="34">
        <v>0</v>
      </c>
      <c r="M29" s="19">
        <v>0</v>
      </c>
      <c r="N29" s="25">
        <v>0</v>
      </c>
      <c r="O29" s="25">
        <v>0</v>
      </c>
      <c r="P29" s="19">
        <v>0</v>
      </c>
      <c r="Q29" s="19"/>
    </row>
    <row r="30" spans="1:17" x14ac:dyDescent="0.25">
      <c r="A30" s="6" t="s">
        <v>18</v>
      </c>
      <c r="B30" s="37">
        <v>33453</v>
      </c>
      <c r="C30" s="6"/>
      <c r="D30" s="31">
        <f t="shared" si="5"/>
        <v>33453</v>
      </c>
      <c r="E30" s="19">
        <v>0</v>
      </c>
      <c r="F30" s="19">
        <v>0</v>
      </c>
      <c r="G30" s="19">
        <v>0</v>
      </c>
      <c r="H30" s="18">
        <v>33453</v>
      </c>
      <c r="I30" s="19">
        <v>0</v>
      </c>
      <c r="J30" s="19">
        <v>0</v>
      </c>
      <c r="K30" s="19">
        <v>0</v>
      </c>
      <c r="L30" s="33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ht="30" x14ac:dyDescent="0.25">
      <c r="A31" s="6" t="s">
        <v>19</v>
      </c>
      <c r="B31" s="37">
        <v>606310</v>
      </c>
      <c r="C31" s="6"/>
      <c r="D31" s="31">
        <f t="shared" si="5"/>
        <v>490829.16000000003</v>
      </c>
      <c r="E31" s="19">
        <v>0</v>
      </c>
      <c r="F31" s="19">
        <v>0</v>
      </c>
      <c r="G31" s="19">
        <v>0</v>
      </c>
      <c r="H31" s="18">
        <v>323337.7</v>
      </c>
      <c r="I31" s="18">
        <v>167491.46</v>
      </c>
      <c r="J31" s="19">
        <v>0</v>
      </c>
      <c r="K31" s="19">
        <v>0</v>
      </c>
      <c r="L31" s="33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x14ac:dyDescent="0.25">
      <c r="A32" s="6" t="s">
        <v>20</v>
      </c>
      <c r="B32" s="40">
        <v>0</v>
      </c>
      <c r="C32" s="6"/>
      <c r="D32" s="31">
        <f t="shared" si="5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33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21</v>
      </c>
      <c r="B33" s="37">
        <v>49878</v>
      </c>
      <c r="C33" s="6"/>
      <c r="D33" s="31">
        <f t="shared" si="5"/>
        <v>39877.270000000004</v>
      </c>
      <c r="E33" s="19">
        <v>0</v>
      </c>
      <c r="F33" s="19">
        <v>0</v>
      </c>
      <c r="G33" s="19">
        <v>0</v>
      </c>
      <c r="H33" s="18">
        <v>39364.800000000003</v>
      </c>
      <c r="I33" s="18">
        <v>512.47</v>
      </c>
      <c r="J33" s="19">
        <v>0</v>
      </c>
      <c r="K33" s="19">
        <v>0</v>
      </c>
      <c r="L33" s="33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22</v>
      </c>
      <c r="B34" s="37">
        <v>2500</v>
      </c>
      <c r="C34" s="6"/>
      <c r="D34" s="31">
        <f t="shared" si="5"/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33">
        <v>0</v>
      </c>
      <c r="M34" s="19">
        <v>0</v>
      </c>
      <c r="N34" s="19">
        <v>0</v>
      </c>
      <c r="O34" s="19">
        <v>0</v>
      </c>
      <c r="P34" s="19">
        <v>0</v>
      </c>
      <c r="Q34" s="19"/>
    </row>
    <row r="35" spans="1:17" ht="30" x14ac:dyDescent="0.25">
      <c r="A35" s="6" t="s">
        <v>23</v>
      </c>
      <c r="B35" s="37">
        <v>4253477</v>
      </c>
      <c r="C35" s="6"/>
      <c r="D35" s="31">
        <f t="shared" si="5"/>
        <v>1982747</v>
      </c>
      <c r="E35" s="19">
        <v>0</v>
      </c>
      <c r="F35" s="19">
        <v>0</v>
      </c>
      <c r="G35" s="18">
        <v>656000</v>
      </c>
      <c r="H35" s="18">
        <v>196447</v>
      </c>
      <c r="I35" s="19">
        <v>0</v>
      </c>
      <c r="J35" s="18">
        <v>984000</v>
      </c>
      <c r="K35" s="18">
        <v>146300</v>
      </c>
      <c r="L35" s="33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ht="45" x14ac:dyDescent="0.25">
      <c r="A36" s="6" t="s">
        <v>39</v>
      </c>
      <c r="B36" s="40">
        <v>0</v>
      </c>
      <c r="C36" s="6"/>
      <c r="D36" s="31">
        <f t="shared" si="5"/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33">
        <v>0</v>
      </c>
      <c r="M36" s="19">
        <v>0</v>
      </c>
      <c r="N36" s="19">
        <v>0</v>
      </c>
      <c r="O36" s="19">
        <v>0</v>
      </c>
      <c r="P36" s="19">
        <v>0</v>
      </c>
      <c r="Q36" s="19"/>
    </row>
    <row r="37" spans="1:17" x14ac:dyDescent="0.25">
      <c r="A37" s="6" t="s">
        <v>24</v>
      </c>
      <c r="B37" s="37">
        <v>1798300</v>
      </c>
      <c r="C37" s="6"/>
      <c r="D37" s="31">
        <f t="shared" si="5"/>
        <v>722859.27</v>
      </c>
      <c r="E37" s="19">
        <v>0</v>
      </c>
      <c r="F37" s="19">
        <v>0</v>
      </c>
      <c r="G37" s="19">
        <v>0</v>
      </c>
      <c r="H37" s="18">
        <v>376192.85</v>
      </c>
      <c r="I37" s="18">
        <v>97798.52</v>
      </c>
      <c r="J37" s="18">
        <v>89680</v>
      </c>
      <c r="K37" s="19">
        <v>0</v>
      </c>
      <c r="L37" s="33">
        <v>159187.9</v>
      </c>
      <c r="M37" s="19">
        <v>0</v>
      </c>
      <c r="N37" s="19">
        <v>0</v>
      </c>
      <c r="O37" s="19">
        <v>0</v>
      </c>
      <c r="P37" s="19">
        <v>0</v>
      </c>
      <c r="Q37" s="19"/>
    </row>
    <row r="38" spans="1:17" x14ac:dyDescent="0.25">
      <c r="A38" s="3" t="s">
        <v>25</v>
      </c>
      <c r="B38" s="41">
        <f>+B39+B40+B41+B42+B43+B44+B45</f>
        <v>0</v>
      </c>
      <c r="C38" s="3"/>
      <c r="D38" s="20">
        <f>SUM(E38:P38)</f>
        <v>0</v>
      </c>
      <c r="E38" s="20">
        <f>SUM(E39:E45)</f>
        <v>0</v>
      </c>
      <c r="F38" s="20">
        <f t="shared" ref="F38:K38" si="7">SUM(F39:F45)</f>
        <v>0</v>
      </c>
      <c r="G38" s="20">
        <f t="shared" si="7"/>
        <v>0</v>
      </c>
      <c r="H38" s="20">
        <f t="shared" si="7"/>
        <v>0</v>
      </c>
      <c r="I38" s="20">
        <f t="shared" si="7"/>
        <v>0</v>
      </c>
      <c r="J38" s="20">
        <f t="shared" si="7"/>
        <v>0</v>
      </c>
      <c r="K38" s="20">
        <f t="shared" si="7"/>
        <v>0</v>
      </c>
      <c r="L38" s="20">
        <f t="shared" ref="L38" si="8">SUM(L39:L45)</f>
        <v>0</v>
      </c>
      <c r="M38" s="20">
        <f t="shared" ref="M38" si="9">SUM(M39:M45)</f>
        <v>0</v>
      </c>
      <c r="N38" s="20">
        <f t="shared" ref="N38" si="10">SUM(N39:N45)</f>
        <v>0</v>
      </c>
      <c r="O38" s="20">
        <f t="shared" ref="O38" si="11">SUM(O39:O45)</f>
        <v>0</v>
      </c>
      <c r="P38" s="20">
        <f t="shared" ref="P38" si="12">SUM(P39:P45)</f>
        <v>0</v>
      </c>
    </row>
    <row r="39" spans="1:17" ht="30" x14ac:dyDescent="0.25">
      <c r="A39" s="6" t="s">
        <v>26</v>
      </c>
      <c r="B39" s="19">
        <v>0</v>
      </c>
      <c r="C39" s="6"/>
      <c r="D39" s="19">
        <f t="shared" si="5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40</v>
      </c>
      <c r="B40" s="19">
        <v>0</v>
      </c>
      <c r="C40" s="6"/>
      <c r="D40" s="19">
        <f t="shared" si="5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30" x14ac:dyDescent="0.25">
      <c r="A41" s="6" t="s">
        <v>41</v>
      </c>
      <c r="B41" s="19">
        <v>0</v>
      </c>
      <c r="C41" s="6"/>
      <c r="D41" s="19">
        <f t="shared" si="5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30" x14ac:dyDescent="0.25">
      <c r="A42" s="6" t="s">
        <v>42</v>
      </c>
      <c r="B42" s="19">
        <v>0</v>
      </c>
      <c r="C42" s="6"/>
      <c r="D42" s="19">
        <f t="shared" si="5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43</v>
      </c>
      <c r="B43" s="19">
        <v>0</v>
      </c>
      <c r="C43" s="6"/>
      <c r="D43" s="19">
        <f t="shared" si="5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27</v>
      </c>
      <c r="B44" s="19">
        <v>0</v>
      </c>
      <c r="C44" s="6"/>
      <c r="D44" s="19">
        <f t="shared" si="5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ht="30" x14ac:dyDescent="0.25">
      <c r="A45" s="6" t="s">
        <v>44</v>
      </c>
      <c r="B45" s="19">
        <v>0</v>
      </c>
      <c r="C45" s="6"/>
      <c r="D45" s="19">
        <f t="shared" si="5"/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/>
    </row>
    <row r="46" spans="1:17" x14ac:dyDescent="0.25">
      <c r="A46" s="3" t="s">
        <v>45</v>
      </c>
      <c r="B46" s="41">
        <f>+B47+B48+B49+B50+B51+B52+B53</f>
        <v>0</v>
      </c>
      <c r="C46" s="3"/>
      <c r="D46" s="20">
        <f>SUM(E46:P46)</f>
        <v>0</v>
      </c>
      <c r="E46" s="20">
        <f>SUM(E47:E53)</f>
        <v>0</v>
      </c>
      <c r="F46" s="20">
        <f t="shared" ref="F46" si="13">SUM(F47:F53)</f>
        <v>0</v>
      </c>
      <c r="G46" s="20">
        <f t="shared" ref="G46" si="14">SUM(G47:G53)</f>
        <v>0</v>
      </c>
      <c r="H46" s="20">
        <f t="shared" ref="H46" si="15">SUM(H47:H53)</f>
        <v>0</v>
      </c>
      <c r="I46" s="20">
        <f t="shared" ref="I46" si="16">SUM(I47:I53)</f>
        <v>0</v>
      </c>
      <c r="J46" s="20">
        <f t="shared" ref="J46" si="17">SUM(J47:J53)</f>
        <v>0</v>
      </c>
      <c r="K46" s="20">
        <f t="shared" ref="K46" si="18">SUM(K47:K53)</f>
        <v>0</v>
      </c>
      <c r="L46" s="20">
        <f t="shared" ref="L46" si="19">SUM(L47:L53)</f>
        <v>0</v>
      </c>
      <c r="M46" s="20">
        <f t="shared" ref="M46" si="20">SUM(M47:M53)</f>
        <v>0</v>
      </c>
      <c r="N46" s="20">
        <f t="shared" ref="N46" si="21">SUM(N47:N53)</f>
        <v>0</v>
      </c>
      <c r="O46" s="20">
        <f t="shared" ref="O46" si="22">SUM(O47:O53)</f>
        <v>0</v>
      </c>
      <c r="P46" s="20">
        <f t="shared" ref="P46" si="23">SUM(P47:P53)</f>
        <v>0</v>
      </c>
    </row>
    <row r="47" spans="1:17" ht="30" x14ac:dyDescent="0.25">
      <c r="A47" s="6" t="s">
        <v>46</v>
      </c>
      <c r="B47" s="19">
        <v>0</v>
      </c>
      <c r="C47" s="6"/>
      <c r="D47" s="19">
        <f t="shared" si="5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47</v>
      </c>
      <c r="B48" s="19">
        <v>0</v>
      </c>
      <c r="C48" s="6"/>
      <c r="D48" s="19">
        <f t="shared" si="5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30" x14ac:dyDescent="0.25">
      <c r="A49" s="6" t="s">
        <v>48</v>
      </c>
      <c r="B49" s="19">
        <v>0</v>
      </c>
      <c r="C49" s="6"/>
      <c r="D49" s="19">
        <f t="shared" si="5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30" x14ac:dyDescent="0.25">
      <c r="A50" s="6" t="s">
        <v>49</v>
      </c>
      <c r="B50" s="19">
        <v>0</v>
      </c>
      <c r="C50" s="6"/>
      <c r="D50" s="19">
        <f t="shared" si="5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50</v>
      </c>
      <c r="B51" s="19">
        <v>0</v>
      </c>
      <c r="C51" s="6"/>
      <c r="D51" s="19">
        <f t="shared" si="5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51</v>
      </c>
      <c r="B52" s="19">
        <v>0</v>
      </c>
      <c r="C52" s="6"/>
      <c r="D52" s="19">
        <f t="shared" si="5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6" t="s">
        <v>52</v>
      </c>
      <c r="B53" s="19">
        <v>0</v>
      </c>
      <c r="C53" s="6"/>
      <c r="D53" s="19">
        <f t="shared" si="5"/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/>
    </row>
    <row r="54" spans="1:17" ht="30" x14ac:dyDescent="0.25">
      <c r="A54" s="3" t="s">
        <v>28</v>
      </c>
      <c r="B54" s="39">
        <f>+B55+B56+B57+B58+B59+B60+B61+B62+B63</f>
        <v>187670</v>
      </c>
      <c r="C54" s="3"/>
      <c r="D54" s="14">
        <f>SUM(E54:P54)</f>
        <v>169223.8</v>
      </c>
      <c r="E54" s="20">
        <f>SUM(E55:E63)</f>
        <v>0</v>
      </c>
      <c r="F54" s="20">
        <f t="shared" ref="F54:K54" si="24">SUM(F55:F63)</f>
        <v>0</v>
      </c>
      <c r="G54" s="20">
        <f t="shared" si="24"/>
        <v>0</v>
      </c>
      <c r="H54" s="14">
        <f t="shared" si="24"/>
        <v>7670</v>
      </c>
      <c r="I54" s="20">
        <f t="shared" si="24"/>
        <v>161553.79999999999</v>
      </c>
      <c r="J54" s="20">
        <f t="shared" si="24"/>
        <v>0</v>
      </c>
      <c r="K54" s="20">
        <f t="shared" si="24"/>
        <v>0</v>
      </c>
      <c r="L54" s="20">
        <f t="shared" ref="L54" si="25">SUM(L55:L63)</f>
        <v>0</v>
      </c>
      <c r="M54" s="20">
        <f t="shared" ref="M54" si="26">SUM(M55:M63)</f>
        <v>0</v>
      </c>
      <c r="N54" s="20">
        <f t="shared" ref="N54" si="27">SUM(N55:N63)</f>
        <v>0</v>
      </c>
      <c r="O54" s="20">
        <f t="shared" ref="O54" si="28">SUM(O55:O63)</f>
        <v>0</v>
      </c>
      <c r="P54" s="14">
        <f t="shared" ref="P54" si="29">SUM(P55:P63)</f>
        <v>0</v>
      </c>
    </row>
    <row r="55" spans="1:17" x14ac:dyDescent="0.25">
      <c r="A55" s="6" t="s">
        <v>29</v>
      </c>
      <c r="B55" s="32">
        <v>86670</v>
      </c>
      <c r="C55" s="6"/>
      <c r="D55" s="18">
        <f t="shared" si="5"/>
        <v>86623.8</v>
      </c>
      <c r="E55" s="19">
        <v>0</v>
      </c>
      <c r="F55" s="19">
        <v>0</v>
      </c>
      <c r="G55" s="19">
        <v>0</v>
      </c>
      <c r="H55" s="18">
        <v>7670</v>
      </c>
      <c r="I55" s="18">
        <v>78953.8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/>
    </row>
    <row r="56" spans="1:17" ht="30" x14ac:dyDescent="0.25">
      <c r="A56" s="6" t="s">
        <v>30</v>
      </c>
      <c r="B56" s="32">
        <v>101000</v>
      </c>
      <c r="C56" s="6"/>
      <c r="D56" s="18">
        <f t="shared" si="5"/>
        <v>82600</v>
      </c>
      <c r="E56" s="19">
        <v>0</v>
      </c>
      <c r="F56" s="19">
        <v>0</v>
      </c>
      <c r="G56" s="19">
        <v>0</v>
      </c>
      <c r="H56" s="19">
        <v>0</v>
      </c>
      <c r="I56" s="18">
        <v>82600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30" x14ac:dyDescent="0.25">
      <c r="A57" s="6" t="s">
        <v>31</v>
      </c>
      <c r="B57" s="19">
        <v>0</v>
      </c>
      <c r="C57" s="6"/>
      <c r="D57" s="19">
        <f t="shared" si="5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32</v>
      </c>
      <c r="B58" s="19">
        <v>0</v>
      </c>
      <c r="C58" s="6"/>
      <c r="D58" s="19">
        <f t="shared" si="5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33</v>
      </c>
      <c r="B59" s="19">
        <v>0</v>
      </c>
      <c r="C59" s="6"/>
      <c r="D59" s="19">
        <f t="shared" si="5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53</v>
      </c>
      <c r="B60" s="19">
        <v>0</v>
      </c>
      <c r="C60" s="6"/>
      <c r="D60" s="19">
        <f t="shared" si="5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ht="30" x14ac:dyDescent="0.25">
      <c r="A61" s="6" t="s">
        <v>54</v>
      </c>
      <c r="B61" s="19">
        <v>0</v>
      </c>
      <c r="C61" s="6"/>
      <c r="D61" s="19">
        <f t="shared" si="5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x14ac:dyDescent="0.25">
      <c r="A62" s="6" t="s">
        <v>34</v>
      </c>
      <c r="B62" s="19">
        <v>0</v>
      </c>
      <c r="C62" s="6"/>
      <c r="D62" s="19">
        <f t="shared" si="5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ht="45" x14ac:dyDescent="0.25">
      <c r="A63" s="6" t="s">
        <v>55</v>
      </c>
      <c r="B63" s="19">
        <v>0</v>
      </c>
      <c r="C63" s="6"/>
      <c r="D63" s="19">
        <f t="shared" si="5"/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/>
    </row>
    <row r="64" spans="1:17" x14ac:dyDescent="0.25">
      <c r="A64" s="3" t="s">
        <v>56</v>
      </c>
      <c r="B64" s="41">
        <f>+B65+B66+B67+B68</f>
        <v>0</v>
      </c>
      <c r="C64" s="3"/>
      <c r="D64" s="20">
        <f>SUM(E64:P64)</f>
        <v>0</v>
      </c>
      <c r="E64" s="20">
        <f>SUM(E65:E68)</f>
        <v>0</v>
      </c>
      <c r="F64" s="20">
        <f t="shared" ref="F64:L64" si="30">SUM(F65:F68)</f>
        <v>0</v>
      </c>
      <c r="G64" s="20">
        <f t="shared" si="30"/>
        <v>0</v>
      </c>
      <c r="H64" s="20">
        <f t="shared" si="30"/>
        <v>0</v>
      </c>
      <c r="I64" s="20">
        <f t="shared" si="30"/>
        <v>0</v>
      </c>
      <c r="J64" s="20">
        <f t="shared" si="30"/>
        <v>0</v>
      </c>
      <c r="K64" s="20">
        <f t="shared" si="30"/>
        <v>0</v>
      </c>
      <c r="L64" s="20">
        <f t="shared" si="30"/>
        <v>0</v>
      </c>
      <c r="M64" s="20">
        <f t="shared" ref="M64" si="31">SUM(M65:M68)</f>
        <v>0</v>
      </c>
      <c r="N64" s="20">
        <f t="shared" ref="N64" si="32">SUM(N65:N68)</f>
        <v>0</v>
      </c>
      <c r="O64" s="20">
        <f t="shared" ref="O64" si="33">SUM(O65:O68)</f>
        <v>0</v>
      </c>
      <c r="P64" s="20">
        <f t="shared" ref="P64" si="34">SUM(P65:P68)</f>
        <v>0</v>
      </c>
    </row>
    <row r="65" spans="1:17" x14ac:dyDescent="0.25">
      <c r="A65" s="6" t="s">
        <v>57</v>
      </c>
      <c r="B65" s="19">
        <v>0</v>
      </c>
      <c r="C65" s="6"/>
      <c r="D65" s="19">
        <f t="shared" si="5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x14ac:dyDescent="0.25">
      <c r="A66" s="6" t="s">
        <v>58</v>
      </c>
      <c r="B66" s="19">
        <v>0</v>
      </c>
      <c r="C66" s="6"/>
      <c r="D66" s="19">
        <f t="shared" si="5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30" x14ac:dyDescent="0.25">
      <c r="A67" s="6" t="s">
        <v>59</v>
      </c>
      <c r="B67" s="19">
        <v>0</v>
      </c>
      <c r="C67" s="6"/>
      <c r="D67" s="19">
        <f t="shared" si="5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45" x14ac:dyDescent="0.25">
      <c r="A68" s="6" t="s">
        <v>60</v>
      </c>
      <c r="B68" s="19">
        <v>0</v>
      </c>
      <c r="C68" s="6"/>
      <c r="D68" s="19">
        <f t="shared" si="5"/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/>
    </row>
    <row r="69" spans="1:17" ht="30" x14ac:dyDescent="0.25">
      <c r="A69" s="3" t="s">
        <v>61</v>
      </c>
      <c r="B69" s="41">
        <f>+B70+B71</f>
        <v>0</v>
      </c>
      <c r="C69" s="3"/>
      <c r="D69" s="20">
        <f>SUM(E69:P69)</f>
        <v>0</v>
      </c>
      <c r="E69" s="20">
        <f>SUM(E70:E71)</f>
        <v>0</v>
      </c>
      <c r="F69" s="20">
        <f t="shared" ref="F69:L69" si="35">SUM(F70:F71)</f>
        <v>0</v>
      </c>
      <c r="G69" s="20">
        <f t="shared" si="35"/>
        <v>0</v>
      </c>
      <c r="H69" s="20">
        <f t="shared" si="35"/>
        <v>0</v>
      </c>
      <c r="I69" s="20">
        <f t="shared" si="35"/>
        <v>0</v>
      </c>
      <c r="J69" s="20">
        <f t="shared" si="35"/>
        <v>0</v>
      </c>
      <c r="K69" s="20">
        <f t="shared" si="35"/>
        <v>0</v>
      </c>
      <c r="L69" s="20">
        <f t="shared" si="35"/>
        <v>0</v>
      </c>
      <c r="M69" s="20">
        <f t="shared" ref="M69" si="36">SUM(M70:M71)</f>
        <v>0</v>
      </c>
      <c r="N69" s="20">
        <f t="shared" ref="N69" si="37">SUM(N70:N71)</f>
        <v>0</v>
      </c>
      <c r="O69" s="20">
        <f t="shared" ref="O69" si="38">SUM(O70:O71)</f>
        <v>0</v>
      </c>
      <c r="P69" s="20">
        <f t="shared" ref="P69" si="39">SUM(P70:P71)</f>
        <v>0</v>
      </c>
    </row>
    <row r="70" spans="1:17" x14ac:dyDescent="0.25">
      <c r="A70" s="6" t="s">
        <v>62</v>
      </c>
      <c r="B70" s="19">
        <v>0</v>
      </c>
      <c r="C70" s="6"/>
      <c r="D70" s="19">
        <f t="shared" si="5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ht="30" x14ac:dyDescent="0.25">
      <c r="A71" s="6" t="s">
        <v>63</v>
      </c>
      <c r="B71" s="19">
        <v>0</v>
      </c>
      <c r="C71" s="6"/>
      <c r="D71" s="19">
        <f t="shared" si="5"/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/>
    </row>
    <row r="72" spans="1:17" x14ac:dyDescent="0.25">
      <c r="A72" s="3" t="s">
        <v>64</v>
      </c>
      <c r="B72" s="41">
        <f>+B73+B74+B75</f>
        <v>0</v>
      </c>
      <c r="C72" s="3"/>
      <c r="D72" s="20">
        <f>SUM(E72:P72)</f>
        <v>0</v>
      </c>
      <c r="E72" s="20">
        <f>SUM(E73:E75)</f>
        <v>0</v>
      </c>
      <c r="F72" s="20">
        <f t="shared" ref="F72:L72" si="40">SUM(F73:F75)</f>
        <v>0</v>
      </c>
      <c r="G72" s="20">
        <f t="shared" si="40"/>
        <v>0</v>
      </c>
      <c r="H72" s="20">
        <f t="shared" si="40"/>
        <v>0</v>
      </c>
      <c r="I72" s="20">
        <f t="shared" si="40"/>
        <v>0</v>
      </c>
      <c r="J72" s="20">
        <f t="shared" si="40"/>
        <v>0</v>
      </c>
      <c r="K72" s="20">
        <f t="shared" si="40"/>
        <v>0</v>
      </c>
      <c r="L72" s="20">
        <f t="shared" si="40"/>
        <v>0</v>
      </c>
      <c r="M72" s="20">
        <f t="shared" ref="M72" si="41">SUM(M73:M75)</f>
        <v>0</v>
      </c>
      <c r="N72" s="20">
        <f t="shared" ref="N72" si="42">SUM(N73:N75)</f>
        <v>0</v>
      </c>
      <c r="O72" s="20">
        <f t="shared" ref="O72" si="43">SUM(O73:O75)</f>
        <v>0</v>
      </c>
      <c r="P72" s="20">
        <f t="shared" ref="P72" si="44">SUM(P73:P75)</f>
        <v>0</v>
      </c>
      <c r="Q72" s="20"/>
    </row>
    <row r="73" spans="1:17" ht="30" x14ac:dyDescent="0.25">
      <c r="A73" s="6" t="s">
        <v>65</v>
      </c>
      <c r="B73" s="19">
        <v>0</v>
      </c>
      <c r="C73" s="6"/>
      <c r="D73" s="19">
        <f t="shared" si="5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66</v>
      </c>
      <c r="B74" s="19">
        <v>0</v>
      </c>
      <c r="C74" s="6"/>
      <c r="D74" s="19">
        <f t="shared" si="5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ht="30" x14ac:dyDescent="0.25">
      <c r="A75" s="6" t="s">
        <v>67</v>
      </c>
      <c r="B75" s="19">
        <v>0</v>
      </c>
      <c r="C75" s="6"/>
      <c r="D75" s="19">
        <f t="shared" si="5"/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/>
    </row>
    <row r="76" spans="1:17" x14ac:dyDescent="0.25">
      <c r="A76" s="8" t="s">
        <v>35</v>
      </c>
      <c r="B76" s="42">
        <f>+B72+B69+B64+B54+B46+B38+B28+B18+B12</f>
        <v>178341119</v>
      </c>
      <c r="C76" s="8"/>
      <c r="D76" s="26">
        <f>SUM(D12+D18+D28+D38+D46+D54+D64+D69+D72)</f>
        <v>105182186.03999999</v>
      </c>
      <c r="E76" s="26">
        <f>SUM(E12+E18+E28+E38+E46+E54+E64+E69+E72)</f>
        <v>10343261.74</v>
      </c>
      <c r="F76" s="26">
        <f t="shared" ref="F76:P76" si="45">SUM(F12+F18+F28+F38+F46+F54+F64+F69+F72)</f>
        <v>9762875.8000000007</v>
      </c>
      <c r="G76" s="26">
        <f t="shared" si="45"/>
        <v>11987438.82</v>
      </c>
      <c r="H76" s="26">
        <f t="shared" si="45"/>
        <v>12054512.09</v>
      </c>
      <c r="I76" s="26">
        <f t="shared" si="45"/>
        <v>14780021.469999999</v>
      </c>
      <c r="J76" s="26">
        <f t="shared" si="45"/>
        <v>13539630.969999999</v>
      </c>
      <c r="K76" s="26">
        <f t="shared" si="45"/>
        <v>16058357.540000001</v>
      </c>
      <c r="L76" s="26">
        <f t="shared" si="45"/>
        <v>16656087.609999999</v>
      </c>
      <c r="M76" s="26">
        <f t="shared" si="45"/>
        <v>0</v>
      </c>
      <c r="N76" s="26">
        <f t="shared" si="45"/>
        <v>0</v>
      </c>
      <c r="O76" s="26">
        <f t="shared" si="45"/>
        <v>0</v>
      </c>
      <c r="P76" s="26">
        <f t="shared" si="45"/>
        <v>0</v>
      </c>
    </row>
    <row r="77" spans="1:17" x14ac:dyDescent="0.25">
      <c r="A77" s="4"/>
      <c r="B77" s="4"/>
      <c r="C77" s="4"/>
      <c r="E77" s="5"/>
    </row>
    <row r="78" spans="1:17" x14ac:dyDescent="0.25">
      <c r="A78" s="4"/>
      <c r="B78" s="4"/>
      <c r="C78" s="4"/>
      <c r="E78" s="5"/>
    </row>
    <row r="79" spans="1:17" x14ac:dyDescent="0.25">
      <c r="A79" s="4"/>
      <c r="B79" s="4"/>
      <c r="C79" s="4"/>
      <c r="E79" s="5"/>
    </row>
    <row r="80" spans="1:17" x14ac:dyDescent="0.25">
      <c r="A80" s="1" t="s">
        <v>68</v>
      </c>
      <c r="B80" s="1"/>
      <c r="C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30" x14ac:dyDescent="0.25">
      <c r="A81" s="3" t="s">
        <v>69</v>
      </c>
      <c r="B81" s="41">
        <f>+B82+B83</f>
        <v>0</v>
      </c>
      <c r="C81" s="3"/>
      <c r="D81" s="20">
        <f>SUM(E81:P81)</f>
        <v>0</v>
      </c>
      <c r="E81" s="20">
        <f t="shared" ref="E81:P81" si="46">SUM(F81:Q81)</f>
        <v>0</v>
      </c>
      <c r="F81" s="20">
        <f t="shared" si="46"/>
        <v>0</v>
      </c>
      <c r="G81" s="20">
        <f t="shared" si="46"/>
        <v>0</v>
      </c>
      <c r="H81" s="20">
        <f t="shared" si="46"/>
        <v>0</v>
      </c>
      <c r="I81" s="20">
        <f t="shared" si="46"/>
        <v>0</v>
      </c>
      <c r="J81" s="20">
        <f t="shared" si="46"/>
        <v>0</v>
      </c>
      <c r="K81" s="20">
        <f t="shared" si="46"/>
        <v>0</v>
      </c>
      <c r="L81" s="20">
        <f t="shared" si="46"/>
        <v>0</v>
      </c>
      <c r="M81" s="20">
        <f t="shared" si="46"/>
        <v>0</v>
      </c>
      <c r="N81" s="20">
        <f t="shared" si="46"/>
        <v>0</v>
      </c>
      <c r="O81" s="20">
        <f t="shared" si="46"/>
        <v>0</v>
      </c>
      <c r="P81" s="20">
        <f t="shared" si="46"/>
        <v>0</v>
      </c>
    </row>
    <row r="82" spans="1:16" ht="30" x14ac:dyDescent="0.25">
      <c r="A82" s="6" t="s">
        <v>70</v>
      </c>
      <c r="B82" s="19">
        <f t="shared" ref="B82:D89" si="47">SUM(C82:N82)</f>
        <v>0</v>
      </c>
      <c r="C82" s="6"/>
      <c r="D82" s="19">
        <f t="shared" si="47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71</v>
      </c>
      <c r="B83" s="19">
        <f t="shared" si="47"/>
        <v>0</v>
      </c>
      <c r="C83" s="6"/>
      <c r="D83" s="19">
        <f t="shared" si="47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x14ac:dyDescent="0.25">
      <c r="A84" s="3" t="s">
        <v>72</v>
      </c>
      <c r="B84" s="41">
        <f>+B85+B86</f>
        <v>0</v>
      </c>
      <c r="C84" s="3"/>
      <c r="D84" s="20">
        <f t="shared" si="47"/>
        <v>0</v>
      </c>
      <c r="E84" s="20">
        <f t="shared" ref="E84" si="48">SUM(F84:Q84)</f>
        <v>0</v>
      </c>
      <c r="F84" s="20">
        <f t="shared" ref="F84" si="49">SUM(G84:R84)</f>
        <v>0</v>
      </c>
      <c r="G84" s="20">
        <f t="shared" ref="G84" si="50">SUM(H84:S84)</f>
        <v>0</v>
      </c>
      <c r="H84" s="20">
        <f t="shared" ref="H84" si="51">SUM(I84:T84)</f>
        <v>0</v>
      </c>
      <c r="I84" s="20">
        <f t="shared" ref="I84" si="52">SUM(J84:U84)</f>
        <v>0</v>
      </c>
      <c r="J84" s="20">
        <f t="shared" ref="J84" si="53">SUM(K84:V84)</f>
        <v>0</v>
      </c>
      <c r="K84" s="20">
        <f t="shared" ref="K84" si="54">SUM(L84:W84)</f>
        <v>0</v>
      </c>
      <c r="L84" s="20">
        <f t="shared" ref="L84" si="55">SUM(M84:X84)</f>
        <v>0</v>
      </c>
      <c r="M84" s="20">
        <f t="shared" ref="M84" si="56">SUM(N84:Y84)</f>
        <v>0</v>
      </c>
      <c r="N84" s="20">
        <f t="shared" ref="N84" si="57">SUM(O84:Z84)</f>
        <v>0</v>
      </c>
      <c r="O84" s="20">
        <f t="shared" ref="O84" si="58">SUM(P84:AA84)</f>
        <v>0</v>
      </c>
      <c r="P84" s="20">
        <f t="shared" ref="P84" si="59">SUM(Q84:AB84)</f>
        <v>0</v>
      </c>
    </row>
    <row r="85" spans="1:16" ht="30" x14ac:dyDescent="0.25">
      <c r="A85" s="6" t="s">
        <v>73</v>
      </c>
      <c r="B85" s="19">
        <f t="shared" si="47"/>
        <v>0</v>
      </c>
      <c r="C85" s="6"/>
      <c r="D85" s="19">
        <f t="shared" si="47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ht="30" x14ac:dyDescent="0.25">
      <c r="A86" s="6" t="s">
        <v>74</v>
      </c>
      <c r="B86" s="19">
        <f t="shared" si="47"/>
        <v>0</v>
      </c>
      <c r="C86" s="6"/>
      <c r="D86" s="19">
        <f t="shared" si="47"/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</row>
    <row r="87" spans="1:16" ht="30" x14ac:dyDescent="0.25">
      <c r="A87" s="3" t="s">
        <v>75</v>
      </c>
      <c r="B87" s="41">
        <f>+B88</f>
        <v>0</v>
      </c>
      <c r="C87" s="3"/>
      <c r="D87" s="20">
        <f t="shared" ref="D87" si="60">SUM(E87:P87)</f>
        <v>0</v>
      </c>
      <c r="E87" s="20">
        <f t="shared" ref="E87" si="61">SUM(F87:Q87)</f>
        <v>0</v>
      </c>
      <c r="F87" s="20">
        <f t="shared" ref="F87" si="62">SUM(G87:R87)</f>
        <v>0</v>
      </c>
      <c r="G87" s="20">
        <f t="shared" ref="G87" si="63">SUM(H87:S87)</f>
        <v>0</v>
      </c>
      <c r="H87" s="20">
        <f t="shared" ref="H87" si="64">SUM(I87:T87)</f>
        <v>0</v>
      </c>
      <c r="I87" s="20">
        <f t="shared" ref="I87" si="65">SUM(J87:U87)</f>
        <v>0</v>
      </c>
      <c r="J87" s="20">
        <f t="shared" ref="J87" si="66">SUM(K87:V87)</f>
        <v>0</v>
      </c>
      <c r="K87" s="20">
        <f t="shared" ref="K87" si="67">SUM(L87:W87)</f>
        <v>0</v>
      </c>
      <c r="L87" s="20">
        <f t="shared" ref="L87" si="68">SUM(M87:X87)</f>
        <v>0</v>
      </c>
      <c r="M87" s="20">
        <f t="shared" ref="M87" si="69">SUM(N87:Y87)</f>
        <v>0</v>
      </c>
      <c r="N87" s="20">
        <f t="shared" ref="N87" si="70">SUM(O87:Z87)</f>
        <v>0</v>
      </c>
      <c r="O87" s="20">
        <f t="shared" ref="O87" si="71">SUM(P87:AA87)</f>
        <v>0</v>
      </c>
      <c r="P87" s="20">
        <f t="shared" ref="P87" si="72">SUM(Q87:AB87)</f>
        <v>0</v>
      </c>
    </row>
    <row r="88" spans="1:16" ht="30" x14ac:dyDescent="0.25">
      <c r="A88" s="6" t="s">
        <v>76</v>
      </c>
      <c r="B88" s="19">
        <f t="shared" si="47"/>
        <v>0</v>
      </c>
      <c r="C88" s="6"/>
      <c r="D88" s="19">
        <f t="shared" si="47"/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</row>
    <row r="89" spans="1:16" x14ac:dyDescent="0.25">
      <c r="A89" s="8" t="s">
        <v>77</v>
      </c>
      <c r="B89" s="43">
        <f>+B87+B84+B81</f>
        <v>0</v>
      </c>
      <c r="C89" s="35"/>
      <c r="D89" s="20">
        <f t="shared" si="47"/>
        <v>0</v>
      </c>
      <c r="E89" s="20">
        <f t="shared" ref="E89" si="73">SUM(F89:Q89)</f>
        <v>0</v>
      </c>
      <c r="F89" s="20">
        <f t="shared" ref="F89" si="74">SUM(G89:R89)</f>
        <v>0</v>
      </c>
      <c r="G89" s="20">
        <f t="shared" ref="G89" si="75">SUM(H89:S89)</f>
        <v>0</v>
      </c>
      <c r="H89" s="20">
        <f t="shared" ref="H89" si="76">SUM(I89:T89)</f>
        <v>0</v>
      </c>
      <c r="I89" s="20">
        <f t="shared" ref="I89" si="77">SUM(J89:U89)</f>
        <v>0</v>
      </c>
      <c r="J89" s="20">
        <f t="shared" ref="J89" si="78">SUM(K89:V89)</f>
        <v>0</v>
      </c>
      <c r="K89" s="20">
        <f t="shared" ref="K89" si="79">SUM(L89:W89)</f>
        <v>0</v>
      </c>
      <c r="L89" s="20">
        <f t="shared" ref="L89" si="80">SUM(M89:X89)</f>
        <v>0</v>
      </c>
      <c r="M89" s="20">
        <f t="shared" ref="M89" si="81">SUM(N89:Y89)</f>
        <v>0</v>
      </c>
      <c r="N89" s="20">
        <f t="shared" ref="N89" si="82">SUM(O89:Z89)</f>
        <v>0</v>
      </c>
      <c r="O89" s="20">
        <f t="shared" ref="O89" si="83">SUM(P89:AA89)</f>
        <v>0</v>
      </c>
      <c r="P89" s="20">
        <f t="shared" ref="P89" si="84">SUM(Q89:AB89)</f>
        <v>0</v>
      </c>
    </row>
    <row r="91" spans="1:16" ht="31.5" x14ac:dyDescent="0.25">
      <c r="A91" s="9" t="s">
        <v>78</v>
      </c>
      <c r="B91" s="44">
        <f>+B76+B89</f>
        <v>178341119</v>
      </c>
      <c r="C91" s="9"/>
      <c r="D91" s="27">
        <f t="shared" ref="D91:P91" si="85">SUM(D76+D89)</f>
        <v>105182186.03999999</v>
      </c>
      <c r="E91" s="27">
        <f t="shared" si="85"/>
        <v>10343261.74</v>
      </c>
      <c r="F91" s="27">
        <f t="shared" si="85"/>
        <v>9762875.8000000007</v>
      </c>
      <c r="G91" s="27">
        <f t="shared" si="85"/>
        <v>11987438.82</v>
      </c>
      <c r="H91" s="27">
        <f t="shared" si="85"/>
        <v>12054512.09</v>
      </c>
      <c r="I91" s="27">
        <f t="shared" si="85"/>
        <v>14780021.469999999</v>
      </c>
      <c r="J91" s="27">
        <f t="shared" si="85"/>
        <v>13539630.969999999</v>
      </c>
      <c r="K91" s="27">
        <f t="shared" si="85"/>
        <v>16058357.540000001</v>
      </c>
      <c r="L91" s="27">
        <f t="shared" si="85"/>
        <v>16656087.609999999</v>
      </c>
      <c r="M91" s="27">
        <f t="shared" si="85"/>
        <v>0</v>
      </c>
      <c r="N91" s="27">
        <f t="shared" si="85"/>
        <v>0</v>
      </c>
      <c r="O91" s="27">
        <f t="shared" si="85"/>
        <v>0</v>
      </c>
      <c r="P91" s="27">
        <f t="shared" si="85"/>
        <v>0</v>
      </c>
    </row>
    <row r="92" spans="1:16" x14ac:dyDescent="0.25">
      <c r="A92" t="s">
        <v>106</v>
      </c>
    </row>
    <row r="93" spans="1:16" x14ac:dyDescent="0.25">
      <c r="A93" t="s">
        <v>108</v>
      </c>
    </row>
    <row r="94" spans="1:16" x14ac:dyDescent="0.25">
      <c r="A94" t="s">
        <v>109</v>
      </c>
    </row>
    <row r="97" spans="1:7" x14ac:dyDescent="0.25">
      <c r="A97" s="21" t="s">
        <v>99</v>
      </c>
      <c r="B97" s="21"/>
      <c r="C97" s="21"/>
      <c r="D97" s="21" t="s">
        <v>104</v>
      </c>
      <c r="G97" s="21" t="s">
        <v>103</v>
      </c>
    </row>
    <row r="98" spans="1:7" x14ac:dyDescent="0.25">
      <c r="A98" s="21"/>
      <c r="B98" s="21"/>
      <c r="C98" s="21"/>
      <c r="D98" s="21"/>
      <c r="G98" s="21"/>
    </row>
    <row r="99" spans="1:7" x14ac:dyDescent="0.25">
      <c r="A99" s="21"/>
      <c r="B99" s="21"/>
      <c r="C99" s="21"/>
      <c r="D99" s="21"/>
      <c r="G99" s="21"/>
    </row>
    <row r="100" spans="1:7" x14ac:dyDescent="0.25">
      <c r="A100" s="21"/>
      <c r="B100" s="21"/>
      <c r="C100" s="21"/>
      <c r="D100" s="21"/>
      <c r="G100" s="21"/>
    </row>
    <row r="101" spans="1:7" x14ac:dyDescent="0.25">
      <c r="A101" s="22" t="s">
        <v>100</v>
      </c>
      <c r="B101" s="22"/>
      <c r="C101" s="22"/>
      <c r="D101" s="23"/>
      <c r="G101" s="23" t="s">
        <v>107</v>
      </c>
    </row>
    <row r="102" spans="1:7" x14ac:dyDescent="0.25">
      <c r="A102" s="21" t="s">
        <v>101</v>
      </c>
      <c r="B102" s="21"/>
      <c r="C102" s="21"/>
      <c r="D102" s="24"/>
      <c r="G102" s="24" t="s">
        <v>102</v>
      </c>
    </row>
    <row r="103" spans="1:7" x14ac:dyDescent="0.25">
      <c r="G103" s="24"/>
    </row>
  </sheetData>
  <mergeCells count="8">
    <mergeCell ref="A1:P1"/>
    <mergeCell ref="A2:P2"/>
    <mergeCell ref="A6:P6"/>
    <mergeCell ref="A7:P7"/>
    <mergeCell ref="A8:P8"/>
    <mergeCell ref="A5:P5"/>
    <mergeCell ref="A3:P3"/>
    <mergeCell ref="A4:P4"/>
  </mergeCells>
  <pageMargins left="0.70866141732283472" right="0.70866141732283472" top="0.55118110236220474" bottom="0.74803149606299213" header="0.31496062992125984" footer="0.31496062992125984"/>
  <pageSetup paperSize="5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D3C04-76B5-43F1-AF9A-00211BC36337}">
  <dimension ref="D8:E8"/>
  <sheetViews>
    <sheetView workbookViewId="0">
      <selection activeCell="H8" sqref="H8"/>
    </sheetView>
  </sheetViews>
  <sheetFormatPr baseColWidth="10" defaultRowHeight="15" x14ac:dyDescent="0.25"/>
  <sheetData>
    <row r="8" spans="4:5" ht="63" x14ac:dyDescent="0.25">
      <c r="D8" s="36" t="s">
        <v>112</v>
      </c>
      <c r="E8" s="36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Ejecución </vt:lpstr>
      <vt:lpstr>Hoja1</vt:lpstr>
      <vt:lpstr>'Plantilla Ejecución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Accinformacion 1</cp:lastModifiedBy>
  <cp:lastPrinted>2021-09-09T16:32:22Z</cp:lastPrinted>
  <dcterms:created xsi:type="dcterms:W3CDTF">2018-04-17T18:57:16Z</dcterms:created>
  <dcterms:modified xsi:type="dcterms:W3CDTF">2021-12-14T14:02:04Z</dcterms:modified>
</cp:coreProperties>
</file>