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uario\Desktop\08 AGOSTO 2022 WEB\"/>
    </mc:Choice>
  </mc:AlternateContent>
  <xr:revisionPtr revIDLastSave="0" documentId="13_ncr:1_{69A527A7-DA58-4DBC-90E4-98E9A24BACD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Ejecución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78" i="3" l="1"/>
  <c r="B84" i="3" l="1"/>
  <c r="B86" i="3" s="1"/>
  <c r="B81" i="3"/>
  <c r="B71" i="3"/>
  <c r="B68" i="3"/>
  <c r="B63" i="3"/>
  <c r="B53" i="3"/>
  <c r="B45" i="3"/>
  <c r="B37" i="3"/>
  <c r="B27" i="3"/>
  <c r="B17" i="3"/>
  <c r="B11" i="3"/>
  <c r="B75" i="3" l="1"/>
  <c r="B88" i="3" s="1"/>
  <c r="D26" i="3"/>
  <c r="E27" i="3"/>
  <c r="F27" i="3"/>
  <c r="J17" i="3"/>
  <c r="J27" i="3"/>
  <c r="D36" i="3"/>
  <c r="D34" i="3"/>
  <c r="D24" i="3"/>
  <c r="D23" i="3"/>
  <c r="D22" i="3"/>
  <c r="D18" i="3"/>
  <c r="D13" i="3"/>
  <c r="L11" i="3"/>
  <c r="P17" i="3" l="1"/>
  <c r="O17" i="3"/>
  <c r="N17" i="3"/>
  <c r="M17" i="3"/>
  <c r="L17" i="3"/>
  <c r="K17" i="3"/>
  <c r="I17" i="3"/>
  <c r="H17" i="3"/>
  <c r="G17" i="3"/>
  <c r="F17" i="3"/>
  <c r="P27" i="3"/>
  <c r="O27" i="3"/>
  <c r="N27" i="3"/>
  <c r="M27" i="3"/>
  <c r="L27" i="3"/>
  <c r="K27" i="3"/>
  <c r="F11" i="3"/>
  <c r="G27" i="3"/>
  <c r="D12" i="3" l="1"/>
  <c r="K11" i="3" l="1"/>
  <c r="J11" i="3" l="1"/>
  <c r="P11" i="3" l="1"/>
  <c r="O11" i="3"/>
  <c r="N11" i="3"/>
  <c r="M11" i="3"/>
  <c r="I11" i="3"/>
  <c r="H11" i="3" l="1"/>
  <c r="G11" i="3" l="1"/>
  <c r="I27" i="3" l="1"/>
  <c r="H27" i="3"/>
  <c r="P86" i="3" l="1"/>
  <c r="O86" i="3" s="1"/>
  <c r="N86" i="3" s="1"/>
  <c r="M86" i="3" s="1"/>
  <c r="L86" i="3" s="1"/>
  <c r="K86" i="3" s="1"/>
  <c r="J86" i="3" s="1"/>
  <c r="I86" i="3" s="1"/>
  <c r="H86" i="3" s="1"/>
  <c r="G86" i="3" s="1"/>
  <c r="F86" i="3" s="1"/>
  <c r="E86" i="3" s="1"/>
  <c r="D86" i="3" s="1"/>
  <c r="P84" i="3" l="1"/>
  <c r="O84" i="3" s="1"/>
  <c r="N84" i="3" s="1"/>
  <c r="M84" i="3" s="1"/>
  <c r="L84" i="3" s="1"/>
  <c r="K84" i="3" s="1"/>
  <c r="J84" i="3" s="1"/>
  <c r="I84" i="3" s="1"/>
  <c r="H84" i="3" s="1"/>
  <c r="G84" i="3" s="1"/>
  <c r="F84" i="3" s="1"/>
  <c r="E84" i="3" s="1"/>
  <c r="D84" i="3" s="1"/>
  <c r="P81" i="3"/>
  <c r="O81" i="3" s="1"/>
  <c r="N81" i="3" s="1"/>
  <c r="M81" i="3" s="1"/>
  <c r="L81" i="3" s="1"/>
  <c r="K81" i="3" s="1"/>
  <c r="J81" i="3" s="1"/>
  <c r="I81" i="3" s="1"/>
  <c r="H81" i="3" s="1"/>
  <c r="G81" i="3" s="1"/>
  <c r="F81" i="3" s="1"/>
  <c r="E81" i="3" s="1"/>
  <c r="D81" i="3" s="1"/>
  <c r="P78" i="3"/>
  <c r="O78" i="3" s="1"/>
  <c r="N78" i="3" s="1"/>
  <c r="M78" i="3" s="1"/>
  <c r="L78" i="3" s="1"/>
  <c r="K78" i="3" s="1"/>
  <c r="J78" i="3" s="1"/>
  <c r="I78" i="3" s="1"/>
  <c r="H78" i="3" s="1"/>
  <c r="G78" i="3" s="1"/>
  <c r="F78" i="3" s="1"/>
  <c r="E78" i="3" s="1"/>
  <c r="D78" i="3" s="1"/>
  <c r="D85" i="3" l="1"/>
  <c r="D83" i="3"/>
  <c r="D82" i="3"/>
  <c r="D80" i="3"/>
  <c r="D79" i="3"/>
  <c r="D74" i="3"/>
  <c r="D73" i="3"/>
  <c r="D72" i="3"/>
  <c r="D70" i="3"/>
  <c r="D69" i="3"/>
  <c r="D67" i="3"/>
  <c r="D66" i="3"/>
  <c r="D65" i="3"/>
  <c r="D64" i="3"/>
  <c r="D62" i="3"/>
  <c r="D61" i="3"/>
  <c r="D60" i="3"/>
  <c r="D59" i="3"/>
  <c r="D58" i="3"/>
  <c r="D57" i="3"/>
  <c r="D56" i="3"/>
  <c r="D55" i="3"/>
  <c r="D54" i="3"/>
  <c r="D52" i="3"/>
  <c r="D51" i="3"/>
  <c r="D50" i="3"/>
  <c r="D49" i="3"/>
  <c r="D48" i="3"/>
  <c r="D47" i="3"/>
  <c r="D46" i="3"/>
  <c r="D44" i="3"/>
  <c r="D43" i="3"/>
  <c r="D42" i="3"/>
  <c r="D41" i="3"/>
  <c r="D40" i="3"/>
  <c r="D39" i="3"/>
  <c r="D38" i="3"/>
  <c r="D35" i="3"/>
  <c r="D33" i="3"/>
  <c r="D32" i="3"/>
  <c r="D31" i="3"/>
  <c r="D30" i="3"/>
  <c r="D29" i="3"/>
  <c r="D27" i="3" l="1"/>
  <c r="D53" i="3"/>
  <c r="D25" i="3"/>
  <c r="D21" i="3"/>
  <c r="D20" i="3"/>
  <c r="D19" i="3"/>
  <c r="D15" i="3"/>
  <c r="D14" i="3"/>
  <c r="D17" i="3" l="1"/>
  <c r="D16" i="3"/>
  <c r="D11" i="3" s="1"/>
  <c r="P71" i="3" l="1"/>
  <c r="O71" i="3"/>
  <c r="N71" i="3"/>
  <c r="M71" i="3"/>
  <c r="P68" i="3"/>
  <c r="O68" i="3"/>
  <c r="N68" i="3"/>
  <c r="M68" i="3"/>
  <c r="P63" i="3"/>
  <c r="O63" i="3"/>
  <c r="N63" i="3"/>
  <c r="M63" i="3"/>
  <c r="P53" i="3"/>
  <c r="O53" i="3"/>
  <c r="N53" i="3"/>
  <c r="M53" i="3"/>
  <c r="L53" i="3"/>
  <c r="P45" i="3"/>
  <c r="O45" i="3"/>
  <c r="N45" i="3"/>
  <c r="M45" i="3"/>
  <c r="L45" i="3"/>
  <c r="P37" i="3"/>
  <c r="O37" i="3"/>
  <c r="N37" i="3"/>
  <c r="M37" i="3"/>
  <c r="L37" i="3"/>
  <c r="L71" i="3"/>
  <c r="K71" i="3"/>
  <c r="J71" i="3"/>
  <c r="I71" i="3"/>
  <c r="H71" i="3"/>
  <c r="G71" i="3"/>
  <c r="F71" i="3"/>
  <c r="L68" i="3"/>
  <c r="K68" i="3"/>
  <c r="J68" i="3"/>
  <c r="I68" i="3"/>
  <c r="H68" i="3"/>
  <c r="G68" i="3"/>
  <c r="F68" i="3"/>
  <c r="L63" i="3"/>
  <c r="K63" i="3"/>
  <c r="J63" i="3"/>
  <c r="I63" i="3"/>
  <c r="H63" i="3"/>
  <c r="G63" i="3"/>
  <c r="F63" i="3"/>
  <c r="K53" i="3"/>
  <c r="J53" i="3"/>
  <c r="I53" i="3"/>
  <c r="H53" i="3"/>
  <c r="G53" i="3"/>
  <c r="F53" i="3"/>
  <c r="K45" i="3"/>
  <c r="J45" i="3"/>
  <c r="I45" i="3"/>
  <c r="H45" i="3"/>
  <c r="G45" i="3"/>
  <c r="F45" i="3"/>
  <c r="K37" i="3"/>
  <c r="J37" i="3"/>
  <c r="G37" i="3"/>
  <c r="F37" i="3"/>
  <c r="E71" i="3"/>
  <c r="E68" i="3"/>
  <c r="E63" i="3"/>
  <c r="E53" i="3"/>
  <c r="E45" i="3"/>
  <c r="E37" i="3"/>
  <c r="E17" i="3"/>
  <c r="P75" i="3" l="1"/>
  <c r="P88" i="3" s="1"/>
  <c r="D37" i="3"/>
  <c r="O75" i="3"/>
  <c r="O88" i="3" s="1"/>
  <c r="D68" i="3"/>
  <c r="H75" i="3"/>
  <c r="H88" i="3" s="1"/>
  <c r="I75" i="3"/>
  <c r="I88" i="3" s="1"/>
  <c r="D71" i="3"/>
  <c r="F75" i="3"/>
  <c r="F88" i="3" s="1"/>
  <c r="J75" i="3"/>
  <c r="J88" i="3" s="1"/>
  <c r="M75" i="3"/>
  <c r="M88" i="3" s="1"/>
  <c r="D45" i="3"/>
  <c r="L75" i="3"/>
  <c r="L88" i="3" s="1"/>
  <c r="D63" i="3"/>
  <c r="G75" i="3"/>
  <c r="G88" i="3" s="1"/>
  <c r="K75" i="3"/>
  <c r="K88" i="3" s="1"/>
  <c r="N75" i="3"/>
  <c r="N88" i="3" s="1"/>
  <c r="E11" i="3"/>
  <c r="E75" i="3" s="1"/>
  <c r="E88" i="3" s="1"/>
  <c r="D75" i="3" l="1"/>
  <c r="D88" i="3" s="1"/>
  <c r="V10" i="3"/>
  <c r="W10" i="3" s="1"/>
  <c r="X10" i="3" s="1"/>
  <c r="Y10" i="3" s="1"/>
  <c r="Z10" i="3" s="1"/>
  <c r="AA10" i="3" s="1"/>
  <c r="AC10" i="3" s="1"/>
  <c r="AB9" i="3" l="1"/>
  <c r="AC9" i="3" s="1"/>
</calcChain>
</file>

<file path=xl/sharedStrings.xml><?xml version="1.0" encoding="utf-8"?>
<sst xmlns="http://schemas.openxmlformats.org/spreadsheetml/2006/main" count="116" uniqueCount="116">
  <si>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</si>
  <si>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</si>
  <si>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</si>
  <si>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</si>
  <si>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</si>
  <si>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</si>
  <si>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</si>
  <si>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</si>
  <si>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</si>
  <si>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</si>
  <si>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</si>
  <si>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</si>
  <si>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</si>
  <si>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</si>
  <si>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</si>
  <si>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</si>
  <si>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</si>
  <si>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</si>
  <si>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</si>
  <si>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</si>
  <si>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</si>
  <si>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</si>
  <si>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</si>
  <si>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</si>
  <si>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</si>
  <si>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</si>
  <si>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</si>
  <si>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</si>
  <si>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</si>
  <si>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</si>
  <si>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</si>
  <si>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</si>
  <si>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</si>
  <si>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</si>
  <si>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</si>
  <si>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</si>
  <si>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</si>
  <si>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</si>
  <si>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</si>
  <si>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</si>
  <si>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</si>
  <si>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</si>
  <si>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</si>
  <si>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</si>
  <si>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</si>
  <si>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</si>
  <si>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</si>
  <si>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</si>
  <si>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</si>
  <si>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</si>
  <si>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</si>
  <si>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</si>
  <si>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</si>
  <si>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</si>
  <si>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</si>
  <si>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</si>
  <si>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</si>
  <si>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</si>
  <si>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</si>
  <si>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</si>
  <si>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</si>
  <si>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</si>
  <si>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</si>
  <si>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</si>
  <si>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</si>
  <si>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</si>
  <si>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</si>
  <si>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</si>
  <si>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</si>
  <si>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</si>
  <si>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</si>
  <si>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</si>
  <si>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</si>
  <si>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</si>
  <si>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</si>
  <si>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</si>
  <si>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</si>
  <si>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</si>
  <si>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</si>
  <si>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</si>
  <si>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</si>
  <si>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</si>
  <si>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</si>
  <si>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</si>
  <si>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</si>
  <si>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</si>
  <si>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</si>
  <si>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</si>
  <si>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</si>
  <si>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</si>
  <si>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</si>
  <si>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3. Se presenta la clasificación objetal del gasto al nivel de cuenta.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</si>
  <si>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</si>
  <si>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</si>
  <si>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</si>
  <si>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Ejecución de Gastos y Aplicaciones Financieras </t>
  </si>
  <si>
    <t xml:space="preserve">Total </t>
  </si>
  <si>
    <t>Presidencia de la República</t>
  </si>
  <si>
    <t>Consejo Nacional de Drogas</t>
  </si>
  <si>
    <t>Realizado por:</t>
  </si>
  <si>
    <t>LICDA. LOIDA I. ARIAS RODRIGUEZ</t>
  </si>
  <si>
    <t>Enc. División de Contabilidad</t>
  </si>
  <si>
    <t>Director Administrativo y Financiero</t>
  </si>
  <si>
    <t>Aprobado por:</t>
  </si>
  <si>
    <t xml:space="preserve"> </t>
  </si>
  <si>
    <t>LIC. YNOCENCIO MARTINEZ SANTOS</t>
  </si>
  <si>
    <t xml:space="preserve"> INTEGRACION, PREVENCION Y SALUD</t>
  </si>
  <si>
    <t xml:space="preserve"> "Sumando Voluntades por el Bienestar Ciudadano"</t>
  </si>
  <si>
    <t>Presupuesto Aprobado</t>
  </si>
  <si>
    <t>Presupuesto Modificado</t>
  </si>
  <si>
    <t>Gasto devengado</t>
  </si>
  <si>
    <t xml:space="preserve">  </t>
  </si>
  <si>
    <t>Año 2022</t>
  </si>
  <si>
    <t>Fuente: Reportes SIGEF al 31 de Agosto 2022</t>
  </si>
  <si>
    <t>Fecha de registro: hasta el 09 Septiembre del 2022</t>
  </si>
  <si>
    <t>Fecha de imputación: hasta el 31 de Agosto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</si>
</sst>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00000000"/>
    <numFmt numFmtId="166" formatCode="#,##0.00;[Red]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Edwardian Script ITC"/>
      <family val="4"/>
    </font>
    <font>
      <sz val="10"/>
      <name val="Times New Roman"/>
      <family val="1"/>
    </font>
    <font>
      <b/>
      <sz val="10"/>
      <name val="Times New Roman"/>
      <family val="1"/>
    </font>
    <font>
      <sz val="8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3" fontId="0" fillId="0" borderId="0" xfId="1" applyFont="1" applyAlignment="1">
      <alignment vertical="center" wrapText="1"/>
    </xf>
    <xf numFmtId="2" fontId="0" fillId="0" borderId="0" xfId="1" applyNumberFormat="1" applyFont="1" applyAlignment="1">
      <alignment vertical="center" wrapText="1"/>
    </xf>
    <xf numFmtId="2" fontId="1" fillId="0" borderId="0" xfId="1" applyNumberFormat="1" applyFont="1" applyAlignment="1">
      <alignment vertical="center" wrapText="1"/>
    </xf>
    <xf numFmtId="0" fontId="6" fillId="0" borderId="0" xfId="0" applyFont="1"/>
    <xf numFmtId="0" fontId="7" fillId="0" borderId="0" xfId="0" applyFont="1"/>
    <xf numFmtId="2" fontId="0" fillId="0" borderId="0" xfId="1" applyNumberFormat="1" applyFont="1" applyAlignment="1">
      <alignment horizontal="right" vertical="center" wrapText="1"/>
    </xf>
    <xf numFmtId="43" fontId="1" fillId="2" borderId="2" xfId="1" applyFont="1" applyFill="1" applyBorder="1" applyAlignment="1">
      <alignment horizontal="right" vertical="center" wrapText="1"/>
    </xf>
    <xf numFmtId="43" fontId="1" fillId="3" borderId="2" xfId="1" applyFont="1" applyFill="1" applyBorder="1" applyAlignment="1">
      <alignment horizontal="right" vertical="center" wrapText="1"/>
    </xf>
    <xf numFmtId="43" fontId="0" fillId="0" borderId="0" xfId="1" applyFont="1" applyAlignment="1">
      <alignment horizontal="right" vertical="center" wrapText="1"/>
    </xf>
    <xf numFmtId="165" fontId="8" fillId="0" borderId="0" xfId="0" applyNumberFormat="1" applyFont="1"/>
    <xf numFmtId="4" fontId="0" fillId="0" borderId="0" xfId="1" applyNumberFormat="1" applyFont="1" applyAlignment="1">
      <alignment vertical="center" wrapText="1"/>
    </xf>
    <xf numFmtId="43" fontId="0" fillId="4" borderId="0" xfId="1" applyFont="1" applyFill="1" applyAlignment="1">
      <alignment vertical="center" wrapText="1"/>
    </xf>
    <xf numFmtId="166" fontId="0" fillId="0" borderId="0" xfId="1" applyNumberFormat="1" applyFont="1" applyAlignment="1">
      <alignment vertical="center" wrapText="1"/>
    </xf>
    <xf numFmtId="166" fontId="0" fillId="0" borderId="0" xfId="1" applyNumberFormat="1" applyFont="1" applyAlignment="1">
      <alignment horizontal="right" vertical="center" wrapText="1"/>
    </xf>
    <xf numFmtId="0" fontId="1" fillId="2" borderId="0" xfId="0" applyFont="1" applyFill="1" applyAlignment="1">
      <alignment horizontal="left" vertical="center" wrapText="1"/>
    </xf>
    <xf numFmtId="43" fontId="0" fillId="4" borderId="0" xfId="1" applyFont="1" applyFill="1" applyAlignment="1">
      <alignment horizontal="right" vertical="center" wrapText="1"/>
    </xf>
    <xf numFmtId="2" fontId="0" fillId="4" borderId="0" xfId="1" applyNumberFormat="1" applyFont="1" applyFill="1" applyAlignment="1">
      <alignment horizontal="right" vertical="center" wrapText="1"/>
    </xf>
    <xf numFmtId="43" fontId="1" fillId="0" borderId="0" xfId="0" applyNumberFormat="1" applyFont="1" applyAlignment="1">
      <alignment horizontal="left" vertical="center" wrapText="1"/>
    </xf>
    <xf numFmtId="2" fontId="0" fillId="4" borderId="0" xfId="1" applyNumberFormat="1" applyFont="1" applyFill="1" applyAlignment="1">
      <alignment vertical="center" wrapText="1"/>
    </xf>
    <xf numFmtId="2" fontId="1" fillId="0" borderId="0" xfId="0" applyNumberFormat="1" applyFont="1" applyAlignment="1">
      <alignment horizontal="right" vertical="center" wrapText="1"/>
    </xf>
    <xf numFmtId="43" fontId="1" fillId="2" borderId="2" xfId="0" applyNumberFormat="1" applyFont="1" applyFill="1" applyBorder="1" applyAlignment="1">
      <alignment horizontal="left" vertical="center" wrapText="1"/>
    </xf>
    <xf numFmtId="2" fontId="1" fillId="2" borderId="0" xfId="0" applyNumberFormat="1" applyFont="1" applyFill="1" applyAlignment="1">
      <alignment horizontal="right" vertical="center" wrapText="1"/>
    </xf>
    <xf numFmtId="43" fontId="2" fillId="3" borderId="2" xfId="0" applyNumberFormat="1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476249</xdr:colOff>
      <xdr:row>0</xdr:row>
      <xdr:rowOff>142875</xdr:rowOff>
    </xdr:from>
    <xdr:to>
      <xdr:col>15</xdr:col>
      <xdr:colOff>462432</xdr:colOff>
      <xdr:row>3</xdr:row>
      <xdr:rowOff>225173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695CEBB-E5EB-4494-955D-B19421B07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0999" y="142875"/>
          <a:ext cx="900583" cy="872873"/>
        </a:xfrm>
        <a:prstGeom prst="rect">
          <a:avLst/>
        </a:prstGeom>
      </xdr:spPr>
    </xdr:pic>
    <xdr:clientData/>
  </xdr:twoCellAnchor>
  <xdr:twoCellAnchor editAs="oneCell">
    <xdr:from>
      <xdr:col>0</xdr:col>
      <xdr:colOff>657225</xdr:colOff>
      <xdr:row>0</xdr:row>
      <xdr:rowOff>57150</xdr:rowOff>
    </xdr:from>
    <xdr:to>
      <xdr:col>0</xdr:col>
      <xdr:colOff>2034540</xdr:colOff>
      <xdr:row>4</xdr:row>
      <xdr:rowOff>114300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183546A-5DCC-41BE-AE09-4E74E4F78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57150"/>
          <a:ext cx="1377315" cy="1085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0"/>
  <sheetViews>
    <sheetView showGridLines="0" tabSelected="1" topLeftCell="A88" zoomScaleNormal="100" workbookViewId="0">
      <selection activeCell="B13" sqref="B13"/>
    </sheetView>
  </sheetViews>
  <sheetFormatPr baseColWidth="10" defaultColWidth="9.140625" defaultRowHeight="15" x14ac:dyDescent="0.25"/>
  <cols>
    <col min="1" max="2" width="40" customWidth="1"/>
    <col min="3" max="3" width="26.28515625" customWidth="1"/>
    <col min="4" max="4" width="14.7109375" customWidth="1"/>
    <col min="5" max="5" width="13.5703125" bestFit="1" customWidth="1"/>
    <col min="6" max="6" width="14.140625" bestFit="1" customWidth="1"/>
    <col min="7" max="7" width="14.140625" customWidth="1"/>
    <col min="8" max="8" width="14.28515625" customWidth="1"/>
    <col min="9" max="9" width="13.85546875" customWidth="1"/>
    <col min="10" max="10" width="14.42578125" customWidth="1"/>
    <col min="11" max="11" width="13.7109375" customWidth="1"/>
    <col min="12" max="14" width="13.5703125" bestFit="1" customWidth="1"/>
    <col min="15" max="15" width="13.7109375" customWidth="1"/>
    <col min="16" max="16" width="13.5703125" bestFit="1" customWidth="1"/>
    <col min="18" max="18" width="96.7109375" bestFit="1" customWidth="1"/>
    <col min="20" max="27" width="6" bestFit="1" customWidth="1"/>
    <col min="28" max="29" width="7" bestFit="1" customWidth="1"/>
  </cols>
  <sheetData>
    <row r="1" spans="1:29" ht="24.75" x14ac:dyDescent="0.3">
      <c r="A1" s="44" t="s">
        <v>97</v>
      </c>
      <c r="B1" s="44"/>
      <c r="C1" s="44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R1" s="7"/>
    </row>
    <row r="2" spans="1:29" ht="18.75" x14ac:dyDescent="0.25">
      <c r="A2" s="45" t="s">
        <v>98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R2" s="12"/>
    </row>
    <row r="3" spans="1:29" ht="18.75" customHeight="1" x14ac:dyDescent="0.25">
      <c r="A3" s="48" t="s">
        <v>106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R3" s="12"/>
    </row>
    <row r="4" spans="1:29" ht="18.75" customHeight="1" x14ac:dyDescent="0.25">
      <c r="A4" s="49" t="s">
        <v>107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R4" s="12"/>
    </row>
    <row r="5" spans="1:29" ht="15.75" x14ac:dyDescent="0.25">
      <c r="A5" s="46" t="s">
        <v>112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R5" s="12" t="s">
        <v>92</v>
      </c>
    </row>
    <row r="6" spans="1:29" ht="15.75" x14ac:dyDescent="0.25">
      <c r="A6" s="46" t="s">
        <v>95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R6" s="12" t="s">
        <v>91</v>
      </c>
    </row>
    <row r="7" spans="1:29" x14ac:dyDescent="0.25">
      <c r="A7" s="47" t="s">
        <v>36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R7" s="12" t="s">
        <v>93</v>
      </c>
    </row>
    <row r="8" spans="1:29" x14ac:dyDescent="0.25">
      <c r="E8" s="41" t="s">
        <v>110</v>
      </c>
      <c r="F8" s="42"/>
      <c r="G8" s="42"/>
      <c r="H8" s="42"/>
      <c r="I8" s="42"/>
      <c r="J8" s="42"/>
      <c r="K8" s="42"/>
      <c r="L8" s="42"/>
      <c r="M8" s="42"/>
      <c r="N8" s="42"/>
      <c r="O8" s="42"/>
      <c r="P8" s="43"/>
      <c r="R8" s="12" t="s">
        <v>94</v>
      </c>
    </row>
    <row r="9" spans="1:29" ht="15.75" x14ac:dyDescent="0.25">
      <c r="A9" s="10" t="s">
        <v>0</v>
      </c>
      <c r="B9" s="11" t="s">
        <v>108</v>
      </c>
      <c r="C9" s="11" t="s">
        <v>109</v>
      </c>
      <c r="D9" s="11" t="s">
        <v>96</v>
      </c>
      <c r="E9" s="11" t="s">
        <v>79</v>
      </c>
      <c r="F9" s="11" t="s">
        <v>80</v>
      </c>
      <c r="G9" s="11" t="s">
        <v>81</v>
      </c>
      <c r="H9" s="11" t="s">
        <v>82</v>
      </c>
      <c r="I9" s="11" t="s">
        <v>83</v>
      </c>
      <c r="J9" s="11" t="s">
        <v>84</v>
      </c>
      <c r="K9" s="11" t="s">
        <v>85</v>
      </c>
      <c r="L9" s="11" t="s">
        <v>86</v>
      </c>
      <c r="M9" s="11" t="s">
        <v>87</v>
      </c>
      <c r="N9" s="11" t="s">
        <v>88</v>
      </c>
      <c r="O9" s="11" t="s">
        <v>89</v>
      </c>
      <c r="P9" s="11" t="s">
        <v>90</v>
      </c>
      <c r="AB9" s="17">
        <f>SUM(T10:AB10)</f>
        <v>11.029108875781253</v>
      </c>
      <c r="AC9" s="17">
        <f>+AB9+AC10</f>
        <v>13.989108875781252</v>
      </c>
    </row>
    <row r="10" spans="1:29" x14ac:dyDescent="0.25">
      <c r="A10" s="1" t="s">
        <v>1</v>
      </c>
      <c r="B10" s="1"/>
      <c r="C10" s="1"/>
      <c r="D10" s="13"/>
      <c r="E10" s="13"/>
      <c r="F10" s="13"/>
      <c r="G10" s="13"/>
      <c r="H10" s="27"/>
      <c r="I10" s="13"/>
      <c r="J10" s="13"/>
      <c r="K10" s="13"/>
      <c r="L10" s="13"/>
      <c r="M10" s="13"/>
      <c r="N10" s="13"/>
      <c r="O10" s="13"/>
      <c r="P10" s="13"/>
      <c r="T10" s="15">
        <v>1</v>
      </c>
      <c r="U10" s="15">
        <v>1.05</v>
      </c>
      <c r="V10" s="15">
        <f>+U10*1.05</f>
        <v>1.1025</v>
      </c>
      <c r="W10" s="15">
        <f t="shared" ref="W10:AA10" si="0">+V10*1.05</f>
        <v>1.1576250000000001</v>
      </c>
      <c r="X10" s="15">
        <f t="shared" si="0"/>
        <v>1.2155062500000002</v>
      </c>
      <c r="Y10" s="15">
        <f t="shared" si="0"/>
        <v>1.2762815625000004</v>
      </c>
      <c r="Z10" s="15">
        <f t="shared" si="0"/>
        <v>1.3400956406250004</v>
      </c>
      <c r="AA10" s="15">
        <f t="shared" si="0"/>
        <v>1.4071004226562505</v>
      </c>
      <c r="AB10" s="15">
        <v>1.48</v>
      </c>
      <c r="AC10" s="15">
        <f>+AB10*2</f>
        <v>2.96</v>
      </c>
    </row>
    <row r="11" spans="1:29" ht="30" x14ac:dyDescent="0.25">
      <c r="A11" s="3" t="s">
        <v>2</v>
      </c>
      <c r="B11" s="35">
        <f>+B12+B13+B14+B15+B16</f>
        <v>166248236</v>
      </c>
      <c r="C11" s="3"/>
      <c r="D11" s="14">
        <f>SUM(D12:D16)</f>
        <v>103243959.97</v>
      </c>
      <c r="E11" s="14">
        <f t="shared" ref="E11:F11" si="1">SUM(E12:E16)</f>
        <v>12066763.189999999</v>
      </c>
      <c r="F11" s="14">
        <f t="shared" si="1"/>
        <v>12769712.169999998</v>
      </c>
      <c r="G11" s="14">
        <f t="shared" ref="G11:P11" si="2">SUM(G12:G16)</f>
        <v>13966797.07</v>
      </c>
      <c r="H11" s="14">
        <f t="shared" si="2"/>
        <v>12509173.870000001</v>
      </c>
      <c r="I11" s="14">
        <f t="shared" si="2"/>
        <v>12392463.629999999</v>
      </c>
      <c r="J11" s="14">
        <f>SUM(J12:J16)</f>
        <v>14441102.279999999</v>
      </c>
      <c r="K11" s="14">
        <f>SUM(K12:K16)</f>
        <v>12377987.549999999</v>
      </c>
      <c r="L11" s="14">
        <f t="shared" si="2"/>
        <v>12719960.210000001</v>
      </c>
      <c r="M11" s="14">
        <f t="shared" si="2"/>
        <v>0</v>
      </c>
      <c r="N11" s="14">
        <f t="shared" si="2"/>
        <v>0</v>
      </c>
      <c r="O11" s="14">
        <f t="shared" si="2"/>
        <v>0</v>
      </c>
      <c r="P11" s="14">
        <f t="shared" si="2"/>
        <v>0</v>
      </c>
      <c r="T11" s="16"/>
    </row>
    <row r="12" spans="1:29" x14ac:dyDescent="0.25">
      <c r="A12" s="6" t="s">
        <v>3</v>
      </c>
      <c r="B12" s="33">
        <v>124555381</v>
      </c>
      <c r="C12" s="6"/>
      <c r="D12" s="29">
        <f>SUM(E12:P12)</f>
        <v>75466063.769999996</v>
      </c>
      <c r="E12" s="18">
        <v>8912549.9499999993</v>
      </c>
      <c r="F12" s="18">
        <v>9422578.2899999991</v>
      </c>
      <c r="G12" s="18">
        <v>10694020.619999999</v>
      </c>
      <c r="H12" s="18">
        <v>9287360.1600000001</v>
      </c>
      <c r="I12" s="18">
        <v>9182794.9499999993</v>
      </c>
      <c r="J12" s="18">
        <v>9398644.2799999993</v>
      </c>
      <c r="K12" s="18">
        <v>9179128.2799999993</v>
      </c>
      <c r="L12" s="30">
        <v>9388987.2400000002</v>
      </c>
      <c r="M12" s="30">
        <v>0</v>
      </c>
      <c r="N12" s="18">
        <v>0</v>
      </c>
      <c r="O12" s="18">
        <v>0</v>
      </c>
      <c r="P12" s="18">
        <v>0</v>
      </c>
    </row>
    <row r="13" spans="1:29" x14ac:dyDescent="0.25">
      <c r="A13" s="6" t="s">
        <v>4</v>
      </c>
      <c r="B13" s="33">
        <v>24761458</v>
      </c>
      <c r="C13" s="6"/>
      <c r="D13" s="29">
        <f>SUM(E13:P13)</f>
        <v>16651654.98</v>
      </c>
      <c r="E13" s="18">
        <v>1805600</v>
      </c>
      <c r="F13" s="18">
        <v>1920600</v>
      </c>
      <c r="G13" s="18">
        <v>1874455.33</v>
      </c>
      <c r="H13" s="18">
        <v>1819955.33</v>
      </c>
      <c r="I13" s="18">
        <v>1819955.33</v>
      </c>
      <c r="J13" s="18">
        <v>3657678.33</v>
      </c>
      <c r="K13" s="18">
        <v>1809955.33</v>
      </c>
      <c r="L13" s="30">
        <v>1943455.33</v>
      </c>
      <c r="M13" s="30">
        <v>0</v>
      </c>
      <c r="N13" s="18">
        <v>0</v>
      </c>
      <c r="O13" s="18">
        <v>0</v>
      </c>
      <c r="P13" s="18">
        <v>0</v>
      </c>
    </row>
    <row r="14" spans="1:29" ht="30" x14ac:dyDescent="0.25">
      <c r="A14" s="6" t="s">
        <v>37</v>
      </c>
      <c r="B14" s="34">
        <v>0</v>
      </c>
      <c r="C14" s="6"/>
      <c r="D14" s="19">
        <f t="shared" ref="D14:D26" si="3">SUM(E14:P14)</f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</row>
    <row r="15" spans="1:29" ht="30" x14ac:dyDescent="0.25">
      <c r="A15" s="6" t="s">
        <v>5</v>
      </c>
      <c r="B15" s="34">
        <v>0</v>
      </c>
      <c r="C15" s="6"/>
      <c r="D15" s="19">
        <f t="shared" si="3"/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29" ht="30" x14ac:dyDescent="0.25">
      <c r="A16" s="6" t="s">
        <v>6</v>
      </c>
      <c r="B16" s="33">
        <v>16931397</v>
      </c>
      <c r="C16" s="6"/>
      <c r="D16" s="18">
        <f t="shared" si="3"/>
        <v>11126241.220000001</v>
      </c>
      <c r="E16" s="18">
        <v>1348613.24</v>
      </c>
      <c r="F16" s="18">
        <v>1426533.88</v>
      </c>
      <c r="G16" s="18">
        <v>1398321.12</v>
      </c>
      <c r="H16" s="18">
        <v>1401858.38</v>
      </c>
      <c r="I16" s="18">
        <v>1389713.35</v>
      </c>
      <c r="J16" s="18">
        <v>1384779.67</v>
      </c>
      <c r="K16" s="18">
        <v>1388903.94</v>
      </c>
      <c r="L16" s="30">
        <v>1387517.64</v>
      </c>
      <c r="M16" s="30">
        <v>0</v>
      </c>
      <c r="N16" s="18">
        <v>0</v>
      </c>
      <c r="O16" s="18">
        <v>0</v>
      </c>
      <c r="P16" s="18">
        <v>0</v>
      </c>
    </row>
    <row r="17" spans="1:17" x14ac:dyDescent="0.25">
      <c r="A17" s="3" t="s">
        <v>7</v>
      </c>
      <c r="B17" s="35">
        <f>+B18+B19+B20+B21+B23+B22+B24+B25+B26</f>
        <v>10448672</v>
      </c>
      <c r="C17" s="3"/>
      <c r="D17" s="14">
        <f>SUM(D18:D26)</f>
        <v>6217239.8299999991</v>
      </c>
      <c r="E17" s="14">
        <f>SUM(E18:E26)</f>
        <v>505582.41</v>
      </c>
      <c r="F17" s="14">
        <f t="shared" ref="F17:P17" si="4">SUM(F18:F26)</f>
        <v>991968.53</v>
      </c>
      <c r="G17" s="14">
        <f t="shared" si="4"/>
        <v>762214.48</v>
      </c>
      <c r="H17" s="14">
        <f t="shared" si="4"/>
        <v>896561.27</v>
      </c>
      <c r="I17" s="14">
        <f t="shared" si="4"/>
        <v>694686.86</v>
      </c>
      <c r="J17" s="14">
        <f t="shared" si="4"/>
        <v>737765.2</v>
      </c>
      <c r="K17" s="14">
        <f t="shared" si="4"/>
        <v>764697.42</v>
      </c>
      <c r="L17" s="14">
        <f t="shared" si="4"/>
        <v>863763.66</v>
      </c>
      <c r="M17" s="14">
        <f t="shared" si="4"/>
        <v>0</v>
      </c>
      <c r="N17" s="14">
        <f t="shared" si="4"/>
        <v>0</v>
      </c>
      <c r="O17" s="14">
        <f t="shared" si="4"/>
        <v>0</v>
      </c>
      <c r="P17" s="14">
        <f t="shared" si="4"/>
        <v>0</v>
      </c>
    </row>
    <row r="18" spans="1:17" x14ac:dyDescent="0.25">
      <c r="A18" s="6" t="s">
        <v>8</v>
      </c>
      <c r="B18" s="26">
        <v>8678412</v>
      </c>
      <c r="C18" s="6"/>
      <c r="D18" s="18">
        <f t="shared" si="3"/>
        <v>5078535.8999999994</v>
      </c>
      <c r="E18" s="18">
        <v>490582.41</v>
      </c>
      <c r="F18" s="18">
        <v>570496.56999999995</v>
      </c>
      <c r="G18" s="18">
        <v>601728.5</v>
      </c>
      <c r="H18" s="18">
        <v>617075.28</v>
      </c>
      <c r="I18" s="18">
        <v>631186.86</v>
      </c>
      <c r="J18" s="18">
        <v>700765.2</v>
      </c>
      <c r="K18" s="18">
        <v>696697.42</v>
      </c>
      <c r="L18" s="30">
        <v>770003.66</v>
      </c>
      <c r="M18" s="30">
        <v>0</v>
      </c>
      <c r="N18" s="18">
        <v>0</v>
      </c>
      <c r="O18" s="26">
        <v>0</v>
      </c>
      <c r="P18" s="19">
        <v>0</v>
      </c>
    </row>
    <row r="19" spans="1:17" ht="30" x14ac:dyDescent="0.25">
      <c r="A19" s="6" t="s">
        <v>9</v>
      </c>
      <c r="B19" s="26">
        <v>8260</v>
      </c>
      <c r="C19" s="6"/>
      <c r="D19" s="18">
        <f t="shared" si="3"/>
        <v>8260</v>
      </c>
      <c r="E19" s="19">
        <v>0</v>
      </c>
      <c r="F19" s="19"/>
      <c r="G19" s="19">
        <v>0</v>
      </c>
      <c r="H19" s="19">
        <v>0</v>
      </c>
      <c r="I19" s="19">
        <v>0</v>
      </c>
      <c r="J19" s="18">
        <v>0</v>
      </c>
      <c r="K19" s="19">
        <v>0</v>
      </c>
      <c r="L19" s="30">
        <v>8260</v>
      </c>
      <c r="M19" s="19">
        <v>0</v>
      </c>
      <c r="N19" s="19">
        <v>0</v>
      </c>
      <c r="O19" s="19">
        <v>0</v>
      </c>
      <c r="P19" s="19">
        <v>0</v>
      </c>
    </row>
    <row r="20" spans="1:17" x14ac:dyDescent="0.25">
      <c r="A20" s="6" t="s">
        <v>10</v>
      </c>
      <c r="B20" s="19">
        <v>0</v>
      </c>
      <c r="C20" s="6"/>
      <c r="D20" s="19">
        <f t="shared" si="3"/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30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7" ht="18" customHeight="1" x14ac:dyDescent="0.25">
      <c r="A21" s="6" t="s">
        <v>11</v>
      </c>
      <c r="B21" s="19">
        <v>0</v>
      </c>
      <c r="C21" s="6"/>
      <c r="D21" s="19">
        <f t="shared" si="3"/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30">
        <v>0</v>
      </c>
      <c r="M21" s="19">
        <v>0</v>
      </c>
      <c r="N21" s="19">
        <v>0</v>
      </c>
      <c r="O21" s="19">
        <v>0</v>
      </c>
      <c r="P21" s="19">
        <v>0</v>
      </c>
    </row>
    <row r="22" spans="1:17" x14ac:dyDescent="0.25">
      <c r="A22" s="6" t="s">
        <v>12</v>
      </c>
      <c r="B22" s="26">
        <v>732000</v>
      </c>
      <c r="C22" s="6"/>
      <c r="D22" s="18">
        <f t="shared" si="3"/>
        <v>428500</v>
      </c>
      <c r="E22" s="19">
        <v>0</v>
      </c>
      <c r="F22" s="18">
        <v>115500</v>
      </c>
      <c r="G22" s="18">
        <v>0</v>
      </c>
      <c r="H22" s="18">
        <v>119000</v>
      </c>
      <c r="I22" s="18">
        <v>48500</v>
      </c>
      <c r="J22" s="18">
        <v>22000</v>
      </c>
      <c r="K22" s="18">
        <v>53000</v>
      </c>
      <c r="L22" s="30">
        <v>70500</v>
      </c>
      <c r="M22" s="30">
        <v>0</v>
      </c>
      <c r="N22" s="18">
        <v>0</v>
      </c>
      <c r="O22" s="18">
        <v>0</v>
      </c>
      <c r="P22" s="19">
        <v>0</v>
      </c>
    </row>
    <row r="23" spans="1:17" x14ac:dyDescent="0.25">
      <c r="A23" s="6" t="s">
        <v>13</v>
      </c>
      <c r="B23" s="26">
        <v>741000</v>
      </c>
      <c r="C23" s="6"/>
      <c r="D23" s="18">
        <f t="shared" si="3"/>
        <v>581943.93000000005</v>
      </c>
      <c r="E23" s="19">
        <v>0</v>
      </c>
      <c r="F23" s="18">
        <v>290971.96000000002</v>
      </c>
      <c r="G23" s="18">
        <v>145485.98000000001</v>
      </c>
      <c r="H23" s="18">
        <v>145485.99</v>
      </c>
      <c r="I23" s="19">
        <v>0</v>
      </c>
      <c r="J23" s="19">
        <v>0</v>
      </c>
      <c r="K23" s="19">
        <v>0</v>
      </c>
      <c r="L23" s="30">
        <v>0</v>
      </c>
      <c r="M23" s="30">
        <v>0</v>
      </c>
      <c r="N23" s="18">
        <v>0</v>
      </c>
      <c r="O23" s="18">
        <v>0</v>
      </c>
      <c r="P23" s="19">
        <v>0</v>
      </c>
    </row>
    <row r="24" spans="1:17" ht="45" x14ac:dyDescent="0.25">
      <c r="A24" s="6" t="s">
        <v>14</v>
      </c>
      <c r="B24" s="26">
        <v>230000</v>
      </c>
      <c r="C24" s="6"/>
      <c r="D24" s="18">
        <f t="shared" si="3"/>
        <v>120000</v>
      </c>
      <c r="E24" s="18">
        <v>15000</v>
      </c>
      <c r="F24" s="18">
        <v>15000</v>
      </c>
      <c r="G24" s="18">
        <v>15000</v>
      </c>
      <c r="H24" s="18">
        <v>15000</v>
      </c>
      <c r="I24" s="18">
        <v>15000</v>
      </c>
      <c r="J24" s="18">
        <v>15000</v>
      </c>
      <c r="K24" s="18">
        <v>15000</v>
      </c>
      <c r="L24" s="30">
        <v>15000</v>
      </c>
      <c r="M24" s="30">
        <v>0</v>
      </c>
      <c r="N24" s="18">
        <v>0</v>
      </c>
      <c r="O24" s="18">
        <v>0</v>
      </c>
      <c r="P24" s="19">
        <v>0</v>
      </c>
    </row>
    <row r="25" spans="1:17" ht="30" x14ac:dyDescent="0.25">
      <c r="A25" s="6" t="s">
        <v>15</v>
      </c>
      <c r="B25" s="26">
        <v>59000</v>
      </c>
      <c r="C25" s="6"/>
      <c r="D25" s="19">
        <f t="shared" ref="D25:D74" si="5">SUM(E25:P25)</f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30">
        <v>0</v>
      </c>
      <c r="M25" s="19">
        <v>0</v>
      </c>
      <c r="N25" s="19">
        <v>0</v>
      </c>
      <c r="O25" s="19">
        <v>0</v>
      </c>
      <c r="P25" s="23">
        <v>0</v>
      </c>
    </row>
    <row r="26" spans="1:17" ht="30" x14ac:dyDescent="0.25">
      <c r="A26" s="6" t="s">
        <v>38</v>
      </c>
      <c r="B26" s="26">
        <v>0</v>
      </c>
      <c r="C26" s="6"/>
      <c r="D26" s="18">
        <f t="shared" si="3"/>
        <v>0</v>
      </c>
      <c r="E26" s="19">
        <v>0</v>
      </c>
      <c r="F26" s="19">
        <v>0</v>
      </c>
      <c r="G26" s="26">
        <v>0</v>
      </c>
      <c r="H26" s="18">
        <v>0</v>
      </c>
      <c r="I26" s="18">
        <v>0</v>
      </c>
      <c r="J26" s="18">
        <v>0</v>
      </c>
      <c r="K26" s="18">
        <v>0</v>
      </c>
      <c r="L26" s="31">
        <v>0</v>
      </c>
      <c r="M26" s="23">
        <v>0</v>
      </c>
      <c r="N26" s="26">
        <v>0</v>
      </c>
      <c r="O26" s="18">
        <v>0</v>
      </c>
      <c r="P26" s="19">
        <v>0</v>
      </c>
    </row>
    <row r="27" spans="1:17" x14ac:dyDescent="0.25">
      <c r="A27" s="3" t="s">
        <v>16</v>
      </c>
      <c r="B27" s="35">
        <f>+B28+B29+B30+B31+B32+B33+B34+B35+B36</f>
        <v>5984668</v>
      </c>
      <c r="C27" s="3"/>
      <c r="D27" s="14">
        <f>SUM(D28:D36)</f>
        <v>3589393.99</v>
      </c>
      <c r="E27" s="20">
        <f>SUM(E28:E36)</f>
        <v>0</v>
      </c>
      <c r="F27" s="20">
        <f t="shared" ref="F27:P27" si="6">SUM(F28:F36)</f>
        <v>0</v>
      </c>
      <c r="G27" s="14">
        <f t="shared" si="6"/>
        <v>0</v>
      </c>
      <c r="H27" s="14">
        <f t="shared" si="6"/>
        <v>1128000</v>
      </c>
      <c r="I27" s="14">
        <f t="shared" si="6"/>
        <v>376000</v>
      </c>
      <c r="J27" s="14">
        <f t="shared" si="6"/>
        <v>376000</v>
      </c>
      <c r="K27" s="14">
        <f t="shared" si="6"/>
        <v>1031799.49</v>
      </c>
      <c r="L27" s="14">
        <f t="shared" si="6"/>
        <v>677594.5</v>
      </c>
      <c r="M27" s="20">
        <f t="shared" si="6"/>
        <v>0</v>
      </c>
      <c r="N27" s="14">
        <f t="shared" si="6"/>
        <v>0</v>
      </c>
      <c r="O27" s="14">
        <f t="shared" si="6"/>
        <v>0</v>
      </c>
      <c r="P27" s="20">
        <f t="shared" si="6"/>
        <v>0</v>
      </c>
    </row>
    <row r="28" spans="1:17" ht="30" x14ac:dyDescent="0.25">
      <c r="A28" s="6" t="s">
        <v>17</v>
      </c>
      <c r="B28" s="33">
        <v>954458</v>
      </c>
      <c r="C28" s="6"/>
      <c r="D28" s="28">
        <v>32450</v>
      </c>
      <c r="E28" s="19">
        <v>0</v>
      </c>
      <c r="F28" s="19">
        <v>0</v>
      </c>
      <c r="G28" s="19">
        <v>0</v>
      </c>
      <c r="H28" s="18">
        <v>0</v>
      </c>
      <c r="I28" s="19">
        <v>0</v>
      </c>
      <c r="J28" s="23">
        <v>0</v>
      </c>
      <c r="K28" s="18">
        <v>0</v>
      </c>
      <c r="L28" s="31">
        <v>32450</v>
      </c>
      <c r="M28" s="19">
        <v>0</v>
      </c>
      <c r="N28" s="23">
        <v>0</v>
      </c>
      <c r="O28" s="23">
        <v>0</v>
      </c>
      <c r="P28" s="19">
        <v>0</v>
      </c>
      <c r="Q28" s="19"/>
    </row>
    <row r="29" spans="1:17" x14ac:dyDescent="0.25">
      <c r="A29" s="6" t="s">
        <v>18</v>
      </c>
      <c r="B29" s="33">
        <v>39951</v>
      </c>
      <c r="C29" s="6"/>
      <c r="D29" s="28">
        <f t="shared" si="5"/>
        <v>38881</v>
      </c>
      <c r="E29" s="19">
        <v>0</v>
      </c>
      <c r="F29" s="19">
        <v>0</v>
      </c>
      <c r="G29" s="19">
        <v>0</v>
      </c>
      <c r="H29" s="18">
        <v>0</v>
      </c>
      <c r="I29" s="19">
        <v>0</v>
      </c>
      <c r="J29" s="19">
        <v>0</v>
      </c>
      <c r="K29" s="18">
        <v>4130</v>
      </c>
      <c r="L29" s="30">
        <v>34751</v>
      </c>
      <c r="M29" s="19">
        <v>0</v>
      </c>
      <c r="N29" s="19">
        <v>0</v>
      </c>
      <c r="O29" s="19">
        <v>0</v>
      </c>
      <c r="P29" s="19">
        <v>0</v>
      </c>
      <c r="Q29" s="19"/>
    </row>
    <row r="30" spans="1:17" ht="30" x14ac:dyDescent="0.25">
      <c r="A30" s="6" t="s">
        <v>19</v>
      </c>
      <c r="B30" s="33">
        <v>203245</v>
      </c>
      <c r="C30" s="6"/>
      <c r="D30" s="28">
        <f t="shared" si="5"/>
        <v>178239</v>
      </c>
      <c r="E30" s="19">
        <v>0</v>
      </c>
      <c r="F30" s="19">
        <v>0</v>
      </c>
      <c r="G30" s="19">
        <v>0</v>
      </c>
      <c r="H30" s="18">
        <v>0</v>
      </c>
      <c r="I30" s="18">
        <v>0</v>
      </c>
      <c r="J30" s="19">
        <v>0</v>
      </c>
      <c r="K30" s="18">
        <v>70564</v>
      </c>
      <c r="L30" s="30">
        <v>107675</v>
      </c>
      <c r="M30" s="19">
        <v>0</v>
      </c>
      <c r="N30" s="19">
        <v>0</v>
      </c>
      <c r="O30" s="19">
        <v>0</v>
      </c>
      <c r="P30" s="19">
        <v>0</v>
      </c>
      <c r="Q30" s="19"/>
    </row>
    <row r="31" spans="1:17" x14ac:dyDescent="0.25">
      <c r="A31" s="6" t="s">
        <v>20</v>
      </c>
      <c r="B31" s="36">
        <v>0</v>
      </c>
      <c r="C31" s="6"/>
      <c r="D31" s="28">
        <f t="shared" si="5"/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30">
        <v>0</v>
      </c>
      <c r="M31" s="19">
        <v>0</v>
      </c>
      <c r="N31" s="19">
        <v>0</v>
      </c>
      <c r="O31" s="19">
        <v>0</v>
      </c>
      <c r="P31" s="19">
        <v>0</v>
      </c>
      <c r="Q31" s="19"/>
    </row>
    <row r="32" spans="1:17" ht="30" x14ac:dyDescent="0.25">
      <c r="A32" s="6" t="s">
        <v>21</v>
      </c>
      <c r="B32" s="33">
        <v>12000</v>
      </c>
      <c r="C32" s="6"/>
      <c r="D32" s="28">
        <f t="shared" si="5"/>
        <v>11800</v>
      </c>
      <c r="E32" s="19">
        <v>0</v>
      </c>
      <c r="F32" s="19">
        <v>0</v>
      </c>
      <c r="G32" s="19">
        <v>0</v>
      </c>
      <c r="H32" s="18">
        <v>0</v>
      </c>
      <c r="I32" s="18">
        <v>0</v>
      </c>
      <c r="J32" s="19">
        <v>0</v>
      </c>
      <c r="K32" s="19">
        <v>11800</v>
      </c>
      <c r="L32" s="30">
        <v>0</v>
      </c>
      <c r="M32" s="19">
        <v>0</v>
      </c>
      <c r="N32" s="19">
        <v>0</v>
      </c>
      <c r="O32" s="19">
        <v>0</v>
      </c>
      <c r="P32" s="19">
        <v>0</v>
      </c>
      <c r="Q32" s="19"/>
    </row>
    <row r="33" spans="1:17" ht="30" x14ac:dyDescent="0.25">
      <c r="A33" s="6" t="s">
        <v>22</v>
      </c>
      <c r="B33" s="33">
        <v>2000</v>
      </c>
      <c r="C33" s="6"/>
      <c r="D33" s="28">
        <f t="shared" si="5"/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30">
        <v>0</v>
      </c>
      <c r="M33" s="19">
        <v>0</v>
      </c>
      <c r="N33" s="19">
        <v>0</v>
      </c>
      <c r="O33" s="19">
        <v>0</v>
      </c>
      <c r="P33" s="19">
        <v>0</v>
      </c>
      <c r="Q33" s="19"/>
    </row>
    <row r="34" spans="1:17" ht="30" x14ac:dyDescent="0.25">
      <c r="A34" s="6" t="s">
        <v>23</v>
      </c>
      <c r="B34" s="33">
        <v>4213000</v>
      </c>
      <c r="C34" s="6"/>
      <c r="D34" s="28">
        <f t="shared" si="5"/>
        <v>2808000</v>
      </c>
      <c r="E34" s="19">
        <v>0</v>
      </c>
      <c r="F34" s="19">
        <v>0</v>
      </c>
      <c r="G34" s="18">
        <v>0</v>
      </c>
      <c r="H34" s="18">
        <v>1128000</v>
      </c>
      <c r="I34" s="18">
        <v>376000</v>
      </c>
      <c r="J34" s="18">
        <v>376000</v>
      </c>
      <c r="K34" s="18">
        <v>577000</v>
      </c>
      <c r="L34" s="30">
        <v>351000</v>
      </c>
      <c r="M34" s="19">
        <v>0</v>
      </c>
      <c r="N34" s="18">
        <v>0</v>
      </c>
      <c r="O34" s="18">
        <v>0</v>
      </c>
      <c r="P34" s="19">
        <v>0</v>
      </c>
      <c r="Q34" s="19"/>
    </row>
    <row r="35" spans="1:17" ht="45" x14ac:dyDescent="0.25">
      <c r="A35" s="6" t="s">
        <v>39</v>
      </c>
      <c r="B35" s="36">
        <v>0</v>
      </c>
      <c r="C35" s="6"/>
      <c r="D35" s="28">
        <f t="shared" si="5"/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30">
        <v>0</v>
      </c>
      <c r="M35" s="19">
        <v>0</v>
      </c>
      <c r="N35" s="19">
        <v>0</v>
      </c>
      <c r="O35" s="19">
        <v>0</v>
      </c>
      <c r="P35" s="19">
        <v>0</v>
      </c>
      <c r="Q35" s="19"/>
    </row>
    <row r="36" spans="1:17" x14ac:dyDescent="0.25">
      <c r="A36" s="6" t="s">
        <v>24</v>
      </c>
      <c r="B36" s="33">
        <v>560014</v>
      </c>
      <c r="C36" s="6"/>
      <c r="D36" s="28">
        <f t="shared" si="5"/>
        <v>520023.99</v>
      </c>
      <c r="E36" s="19">
        <v>0</v>
      </c>
      <c r="F36" s="19">
        <v>0</v>
      </c>
      <c r="G36" s="19">
        <v>0</v>
      </c>
      <c r="H36" s="18">
        <v>0</v>
      </c>
      <c r="I36" s="18">
        <v>0</v>
      </c>
      <c r="J36" s="18">
        <v>0</v>
      </c>
      <c r="K36" s="18">
        <v>368305.49</v>
      </c>
      <c r="L36" s="30">
        <v>151718.5</v>
      </c>
      <c r="M36" s="19">
        <v>0</v>
      </c>
      <c r="N36" s="19">
        <v>0</v>
      </c>
      <c r="O36" s="19">
        <v>0</v>
      </c>
      <c r="P36" s="19">
        <v>0</v>
      </c>
      <c r="Q36" s="19"/>
    </row>
    <row r="37" spans="1:17" x14ac:dyDescent="0.25">
      <c r="A37" s="3" t="s">
        <v>25</v>
      </c>
      <c r="B37" s="37">
        <f>+B38+B39+B40+B41+B42+B43+B44</f>
        <v>0</v>
      </c>
      <c r="C37" s="3"/>
      <c r="D37" s="20">
        <f>SUM(E37:P37)</f>
        <v>0</v>
      </c>
      <c r="E37" s="20">
        <f>SUM(E38:E44)</f>
        <v>0</v>
      </c>
      <c r="F37" s="20">
        <f t="shared" ref="F37:K37" si="7">SUM(F38:F44)</f>
        <v>0</v>
      </c>
      <c r="G37" s="20">
        <f t="shared" si="7"/>
        <v>0</v>
      </c>
      <c r="H37" s="20">
        <v>0</v>
      </c>
      <c r="I37" s="20">
        <v>0</v>
      </c>
      <c r="J37" s="20">
        <f t="shared" si="7"/>
        <v>0</v>
      </c>
      <c r="K37" s="20">
        <f t="shared" si="7"/>
        <v>0</v>
      </c>
      <c r="L37" s="20">
        <f t="shared" ref="L37" si="8">SUM(L38:L44)</f>
        <v>0</v>
      </c>
      <c r="M37" s="20">
        <f t="shared" ref="M37" si="9">SUM(M38:M44)</f>
        <v>0</v>
      </c>
      <c r="N37" s="20">
        <f t="shared" ref="N37" si="10">SUM(N38:N44)</f>
        <v>0</v>
      </c>
      <c r="O37" s="20">
        <f t="shared" ref="O37" si="11">SUM(O38:O44)</f>
        <v>0</v>
      </c>
      <c r="P37" s="20">
        <f t="shared" ref="P37" si="12">SUM(P38:P44)</f>
        <v>0</v>
      </c>
    </row>
    <row r="38" spans="1:17" ht="30" x14ac:dyDescent="0.25">
      <c r="A38" s="6" t="s">
        <v>26</v>
      </c>
      <c r="B38" s="19">
        <v>0</v>
      </c>
      <c r="C38" s="6"/>
      <c r="D38" s="19">
        <f t="shared" si="5"/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/>
    </row>
    <row r="39" spans="1:17" ht="30" x14ac:dyDescent="0.25">
      <c r="A39" s="6" t="s">
        <v>40</v>
      </c>
      <c r="B39" s="19">
        <v>0</v>
      </c>
      <c r="C39" s="6"/>
      <c r="D39" s="19">
        <f t="shared" si="5"/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/>
    </row>
    <row r="40" spans="1:17" ht="30" x14ac:dyDescent="0.25">
      <c r="A40" s="6" t="s">
        <v>41</v>
      </c>
      <c r="B40" s="19">
        <v>0</v>
      </c>
      <c r="C40" s="6"/>
      <c r="D40" s="19">
        <f t="shared" si="5"/>
        <v>0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0</v>
      </c>
      <c r="Q40" s="19"/>
    </row>
    <row r="41" spans="1:17" ht="30" x14ac:dyDescent="0.25">
      <c r="A41" s="6" t="s">
        <v>42</v>
      </c>
      <c r="B41" s="19">
        <v>0</v>
      </c>
      <c r="C41" s="6"/>
      <c r="D41" s="19">
        <f t="shared" si="5"/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/>
    </row>
    <row r="42" spans="1:17" ht="30" x14ac:dyDescent="0.25">
      <c r="A42" s="6" t="s">
        <v>43</v>
      </c>
      <c r="B42" s="19">
        <v>0</v>
      </c>
      <c r="C42" s="6"/>
      <c r="D42" s="19">
        <f t="shared" si="5"/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/>
    </row>
    <row r="43" spans="1:17" ht="30" x14ac:dyDescent="0.25">
      <c r="A43" s="6" t="s">
        <v>27</v>
      </c>
      <c r="B43" s="19">
        <v>0</v>
      </c>
      <c r="C43" s="6"/>
      <c r="D43" s="19">
        <f t="shared" si="5"/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/>
    </row>
    <row r="44" spans="1:17" ht="30" x14ac:dyDescent="0.25">
      <c r="A44" s="6" t="s">
        <v>44</v>
      </c>
      <c r="B44" s="19">
        <v>0</v>
      </c>
      <c r="C44" s="6"/>
      <c r="D44" s="19">
        <f t="shared" si="5"/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9"/>
    </row>
    <row r="45" spans="1:17" x14ac:dyDescent="0.25">
      <c r="A45" s="3" t="s">
        <v>45</v>
      </c>
      <c r="B45" s="37">
        <f>+B46+B47+B48+B49+B50+B51+B52</f>
        <v>0</v>
      </c>
      <c r="C45" s="3"/>
      <c r="D45" s="20">
        <f>SUM(E45:P45)</f>
        <v>0</v>
      </c>
      <c r="E45" s="20">
        <f>SUM(E46:E52)</f>
        <v>0</v>
      </c>
      <c r="F45" s="20">
        <f t="shared" ref="F45" si="13">SUM(F46:F52)</f>
        <v>0</v>
      </c>
      <c r="G45" s="20">
        <f t="shared" ref="G45" si="14">SUM(G46:G52)</f>
        <v>0</v>
      </c>
      <c r="H45" s="20">
        <f t="shared" ref="H45" si="15">SUM(H46:H52)</f>
        <v>0</v>
      </c>
      <c r="I45" s="20">
        <f t="shared" ref="I45" si="16">SUM(I46:I52)</f>
        <v>0</v>
      </c>
      <c r="J45" s="20">
        <f t="shared" ref="J45" si="17">SUM(J46:J52)</f>
        <v>0</v>
      </c>
      <c r="K45" s="20">
        <f t="shared" ref="K45" si="18">SUM(K46:K52)</f>
        <v>0</v>
      </c>
      <c r="L45" s="20">
        <f t="shared" ref="L45" si="19">SUM(L46:L52)</f>
        <v>0</v>
      </c>
      <c r="M45" s="20">
        <f t="shared" ref="M45" si="20">SUM(M46:M52)</f>
        <v>0</v>
      </c>
      <c r="N45" s="20">
        <f t="shared" ref="N45" si="21">SUM(N46:N52)</f>
        <v>0</v>
      </c>
      <c r="O45" s="20">
        <f t="shared" ref="O45" si="22">SUM(O46:O52)</f>
        <v>0</v>
      </c>
      <c r="P45" s="20">
        <f t="shared" ref="P45" si="23">SUM(P46:P52)</f>
        <v>0</v>
      </c>
    </row>
    <row r="46" spans="1:17" ht="30" x14ac:dyDescent="0.25">
      <c r="A46" s="6" t="s">
        <v>46</v>
      </c>
      <c r="B46" s="19">
        <v>0</v>
      </c>
      <c r="C46" s="6"/>
      <c r="D46" s="19">
        <f t="shared" si="5"/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>
        <v>0</v>
      </c>
      <c r="Q46" s="19"/>
    </row>
    <row r="47" spans="1:17" ht="30" x14ac:dyDescent="0.25">
      <c r="A47" s="6" t="s">
        <v>47</v>
      </c>
      <c r="B47" s="19">
        <v>0</v>
      </c>
      <c r="C47" s="6"/>
      <c r="D47" s="19">
        <f t="shared" si="5"/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/>
    </row>
    <row r="48" spans="1:17" ht="30" x14ac:dyDescent="0.25">
      <c r="A48" s="6" t="s">
        <v>48</v>
      </c>
      <c r="B48" s="19">
        <v>0</v>
      </c>
      <c r="C48" s="6"/>
      <c r="D48" s="19">
        <f t="shared" si="5"/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  <c r="Q48" s="19"/>
    </row>
    <row r="49" spans="1:17" ht="30" x14ac:dyDescent="0.25">
      <c r="A49" s="6" t="s">
        <v>49</v>
      </c>
      <c r="B49" s="19">
        <v>0</v>
      </c>
      <c r="C49" s="6"/>
      <c r="D49" s="19">
        <f t="shared" si="5"/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  <c r="P49" s="19">
        <v>0</v>
      </c>
      <c r="Q49" s="19"/>
    </row>
    <row r="50" spans="1:17" ht="30" x14ac:dyDescent="0.25">
      <c r="A50" s="6" t="s">
        <v>50</v>
      </c>
      <c r="B50" s="19">
        <v>0</v>
      </c>
      <c r="C50" s="6"/>
      <c r="D50" s="19">
        <f t="shared" si="5"/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19"/>
    </row>
    <row r="51" spans="1:17" ht="30" x14ac:dyDescent="0.25">
      <c r="A51" s="6" t="s">
        <v>51</v>
      </c>
      <c r="B51" s="19">
        <v>0</v>
      </c>
      <c r="C51" s="6"/>
      <c r="D51" s="19">
        <f t="shared" si="5"/>
        <v>0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0</v>
      </c>
      <c r="O51" s="19">
        <v>0</v>
      </c>
      <c r="P51" s="19">
        <v>0</v>
      </c>
      <c r="Q51" s="19"/>
    </row>
    <row r="52" spans="1:17" ht="30" x14ac:dyDescent="0.25">
      <c r="A52" s="6" t="s">
        <v>52</v>
      </c>
      <c r="B52" s="19">
        <v>0</v>
      </c>
      <c r="C52" s="6"/>
      <c r="D52" s="19">
        <f t="shared" si="5"/>
        <v>0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  <c r="O52" s="19">
        <v>0</v>
      </c>
      <c r="P52" s="19">
        <v>0</v>
      </c>
      <c r="Q52" s="19"/>
    </row>
    <row r="53" spans="1:17" ht="30" x14ac:dyDescent="0.25">
      <c r="A53" s="3" t="s">
        <v>28</v>
      </c>
      <c r="B53" s="35">
        <f>+B54+B55+B56+B57+B58+B59+B60+B61+B62</f>
        <v>0</v>
      </c>
      <c r="C53" s="3"/>
      <c r="D53" s="14">
        <f>SUM(D54:D62)</f>
        <v>0</v>
      </c>
      <c r="E53" s="20">
        <f>SUM(E54:E62)</f>
        <v>0</v>
      </c>
      <c r="F53" s="20">
        <f t="shared" ref="F53:K53" si="24">SUM(F54:F62)</f>
        <v>0</v>
      </c>
      <c r="G53" s="20">
        <f t="shared" si="24"/>
        <v>0</v>
      </c>
      <c r="H53" s="14">
        <f t="shared" si="24"/>
        <v>0</v>
      </c>
      <c r="I53" s="14">
        <f t="shared" si="24"/>
        <v>0</v>
      </c>
      <c r="J53" s="14">
        <f t="shared" si="24"/>
        <v>0</v>
      </c>
      <c r="K53" s="20">
        <f t="shared" si="24"/>
        <v>0</v>
      </c>
      <c r="L53" s="20">
        <f t="shared" ref="L53" si="25">SUM(L54:L62)</f>
        <v>0</v>
      </c>
      <c r="M53" s="20">
        <f t="shared" ref="M53" si="26">SUM(M54:M62)</f>
        <v>0</v>
      </c>
      <c r="N53" s="20">
        <f t="shared" ref="N53" si="27">SUM(N54:N62)</f>
        <v>0</v>
      </c>
      <c r="O53" s="20">
        <f t="shared" ref="O53" si="28">SUM(O54:O62)</f>
        <v>0</v>
      </c>
      <c r="P53" s="14">
        <f t="shared" ref="P53" si="29">SUM(P54:P62)</f>
        <v>0</v>
      </c>
    </row>
    <row r="54" spans="1:17" x14ac:dyDescent="0.25">
      <c r="A54" s="6" t="s">
        <v>29</v>
      </c>
      <c r="B54" s="29">
        <v>0</v>
      </c>
      <c r="C54" s="6"/>
      <c r="D54" s="18">
        <f t="shared" si="5"/>
        <v>0</v>
      </c>
      <c r="E54" s="19">
        <v>0</v>
      </c>
      <c r="F54" s="19">
        <v>0</v>
      </c>
      <c r="G54" s="19">
        <v>0</v>
      </c>
      <c r="H54" s="18">
        <v>0</v>
      </c>
      <c r="I54" s="18">
        <v>0</v>
      </c>
      <c r="J54" s="18">
        <v>0</v>
      </c>
      <c r="K54" s="19">
        <v>0</v>
      </c>
      <c r="L54" s="19">
        <v>0</v>
      </c>
      <c r="M54" s="19">
        <v>0</v>
      </c>
      <c r="N54" s="19">
        <v>0</v>
      </c>
      <c r="O54" s="19">
        <v>0</v>
      </c>
      <c r="P54" s="19">
        <v>0</v>
      </c>
      <c r="Q54" s="19"/>
    </row>
    <row r="55" spans="1:17" ht="30" x14ac:dyDescent="0.25">
      <c r="A55" s="6" t="s">
        <v>30</v>
      </c>
      <c r="B55" s="29">
        <v>0</v>
      </c>
      <c r="C55" s="6"/>
      <c r="D55" s="18">
        <f t="shared" si="5"/>
        <v>0</v>
      </c>
      <c r="E55" s="19">
        <v>0</v>
      </c>
      <c r="F55" s="19">
        <v>0</v>
      </c>
      <c r="G55" s="19">
        <v>0</v>
      </c>
      <c r="H55" s="19">
        <v>0</v>
      </c>
      <c r="I55" s="18">
        <v>0</v>
      </c>
      <c r="J55" s="18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/>
    </row>
    <row r="56" spans="1:17" ht="30" x14ac:dyDescent="0.25">
      <c r="A56" s="6" t="s">
        <v>31</v>
      </c>
      <c r="B56" s="19">
        <v>0</v>
      </c>
      <c r="C56" s="6"/>
      <c r="D56" s="19">
        <f t="shared" si="5"/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/>
    </row>
    <row r="57" spans="1:17" ht="30" x14ac:dyDescent="0.25">
      <c r="A57" s="6" t="s">
        <v>32</v>
      </c>
      <c r="B57" s="19">
        <v>0</v>
      </c>
      <c r="C57" s="6"/>
      <c r="D57" s="19">
        <f t="shared" si="5"/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  <c r="Q57" s="19"/>
    </row>
    <row r="58" spans="1:17" ht="30" x14ac:dyDescent="0.25">
      <c r="A58" s="6" t="s">
        <v>33</v>
      </c>
      <c r="B58" s="19">
        <v>0</v>
      </c>
      <c r="C58" s="6"/>
      <c r="D58" s="19">
        <f t="shared" si="5"/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/>
    </row>
    <row r="59" spans="1:17" ht="30" x14ac:dyDescent="0.25">
      <c r="A59" s="6" t="s">
        <v>53</v>
      </c>
      <c r="B59" s="19">
        <v>0</v>
      </c>
      <c r="C59" s="6"/>
      <c r="D59" s="19">
        <f t="shared" si="5"/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19"/>
    </row>
    <row r="60" spans="1:17" ht="30" x14ac:dyDescent="0.25">
      <c r="A60" s="6" t="s">
        <v>54</v>
      </c>
      <c r="B60" s="19">
        <v>0</v>
      </c>
      <c r="C60" s="6"/>
      <c r="D60" s="19">
        <f t="shared" si="5"/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9"/>
    </row>
    <row r="61" spans="1:17" x14ac:dyDescent="0.25">
      <c r="A61" s="6" t="s">
        <v>34</v>
      </c>
      <c r="B61" s="19">
        <v>0</v>
      </c>
      <c r="C61" s="6"/>
      <c r="D61" s="19">
        <f t="shared" si="5"/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  <c r="Q61" s="19"/>
    </row>
    <row r="62" spans="1:17" ht="45" x14ac:dyDescent="0.25">
      <c r="A62" s="6" t="s">
        <v>55</v>
      </c>
      <c r="B62" s="19">
        <v>0</v>
      </c>
      <c r="C62" s="6"/>
      <c r="D62" s="19">
        <f t="shared" si="5"/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19">
        <v>0</v>
      </c>
      <c r="Q62" s="19"/>
    </row>
    <row r="63" spans="1:17" x14ac:dyDescent="0.25">
      <c r="A63" s="3" t="s">
        <v>56</v>
      </c>
      <c r="B63" s="37">
        <f>+B64+B65+B66+B67</f>
        <v>0</v>
      </c>
      <c r="C63" s="3"/>
      <c r="D63" s="20">
        <f>SUM(E63:P63)</f>
        <v>0</v>
      </c>
      <c r="E63" s="20">
        <f>SUM(E64:E67)</f>
        <v>0</v>
      </c>
      <c r="F63" s="20">
        <f t="shared" ref="F63:L63" si="30">SUM(F64:F67)</f>
        <v>0</v>
      </c>
      <c r="G63" s="20">
        <f t="shared" si="30"/>
        <v>0</v>
      </c>
      <c r="H63" s="20">
        <f t="shared" si="30"/>
        <v>0</v>
      </c>
      <c r="I63" s="20">
        <f t="shared" si="30"/>
        <v>0</v>
      </c>
      <c r="J63" s="20">
        <f t="shared" si="30"/>
        <v>0</v>
      </c>
      <c r="K63" s="20">
        <f t="shared" si="30"/>
        <v>0</v>
      </c>
      <c r="L63" s="20">
        <f t="shared" si="30"/>
        <v>0</v>
      </c>
      <c r="M63" s="20">
        <f t="shared" ref="M63" si="31">SUM(M64:M67)</f>
        <v>0</v>
      </c>
      <c r="N63" s="20">
        <f t="shared" ref="N63" si="32">SUM(N64:N67)</f>
        <v>0</v>
      </c>
      <c r="O63" s="20">
        <f t="shared" ref="O63" si="33">SUM(O64:O67)</f>
        <v>0</v>
      </c>
      <c r="P63" s="20">
        <f t="shared" ref="P63" si="34">SUM(P64:P67)</f>
        <v>0</v>
      </c>
    </row>
    <row r="64" spans="1:17" x14ac:dyDescent="0.25">
      <c r="A64" s="6" t="s">
        <v>57</v>
      </c>
      <c r="B64" s="19">
        <v>0</v>
      </c>
      <c r="C64" s="6"/>
      <c r="D64" s="19">
        <f t="shared" si="5"/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  <c r="P64" s="19">
        <v>0</v>
      </c>
      <c r="Q64" s="19"/>
    </row>
    <row r="65" spans="1:17" x14ac:dyDescent="0.25">
      <c r="A65" s="6" t="s">
        <v>58</v>
      </c>
      <c r="B65" s="19">
        <v>0</v>
      </c>
      <c r="C65" s="6"/>
      <c r="D65" s="19">
        <f t="shared" si="5"/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  <c r="Q65" s="19"/>
    </row>
    <row r="66" spans="1:17" ht="30" x14ac:dyDescent="0.25">
      <c r="A66" s="6" t="s">
        <v>59</v>
      </c>
      <c r="B66" s="19">
        <v>0</v>
      </c>
      <c r="C66" s="6"/>
      <c r="D66" s="19">
        <f t="shared" si="5"/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  <c r="P66" s="19">
        <v>0</v>
      </c>
      <c r="Q66" s="19"/>
    </row>
    <row r="67" spans="1:17" ht="45" x14ac:dyDescent="0.25">
      <c r="A67" s="6" t="s">
        <v>60</v>
      </c>
      <c r="B67" s="19">
        <v>0</v>
      </c>
      <c r="C67" s="6"/>
      <c r="D67" s="19">
        <f t="shared" si="5"/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  <c r="Q67" s="19"/>
    </row>
    <row r="68" spans="1:17" ht="30" x14ac:dyDescent="0.25">
      <c r="A68" s="3" t="s">
        <v>61</v>
      </c>
      <c r="B68" s="37">
        <f>+B69+B70</f>
        <v>0</v>
      </c>
      <c r="C68" s="3"/>
      <c r="D68" s="20">
        <f>SUM(E68:P68)</f>
        <v>0</v>
      </c>
      <c r="E68" s="20">
        <f>SUM(E69:E70)</f>
        <v>0</v>
      </c>
      <c r="F68" s="20">
        <f t="shared" ref="F68:L68" si="35">SUM(F69:F70)</f>
        <v>0</v>
      </c>
      <c r="G68" s="20">
        <f t="shared" si="35"/>
        <v>0</v>
      </c>
      <c r="H68" s="20">
        <f t="shared" si="35"/>
        <v>0</v>
      </c>
      <c r="I68" s="20">
        <f t="shared" si="35"/>
        <v>0</v>
      </c>
      <c r="J68" s="20">
        <f t="shared" si="35"/>
        <v>0</v>
      </c>
      <c r="K68" s="20">
        <f t="shared" si="35"/>
        <v>0</v>
      </c>
      <c r="L68" s="20">
        <f t="shared" si="35"/>
        <v>0</v>
      </c>
      <c r="M68" s="20">
        <f t="shared" ref="M68" si="36">SUM(M69:M70)</f>
        <v>0</v>
      </c>
      <c r="N68" s="20">
        <f t="shared" ref="N68" si="37">SUM(N69:N70)</f>
        <v>0</v>
      </c>
      <c r="O68" s="20">
        <f t="shared" ref="O68" si="38">SUM(O69:O70)</f>
        <v>0</v>
      </c>
      <c r="P68" s="20">
        <f t="shared" ref="P68" si="39">SUM(P69:P70)</f>
        <v>0</v>
      </c>
    </row>
    <row r="69" spans="1:17" x14ac:dyDescent="0.25">
      <c r="A69" s="6" t="s">
        <v>62</v>
      </c>
      <c r="B69" s="19">
        <v>0</v>
      </c>
      <c r="C69" s="6"/>
      <c r="D69" s="19">
        <f t="shared" si="5"/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19">
        <v>0</v>
      </c>
      <c r="Q69" s="19"/>
    </row>
    <row r="70" spans="1:17" ht="30" x14ac:dyDescent="0.25">
      <c r="A70" s="6" t="s">
        <v>63</v>
      </c>
      <c r="B70" s="19">
        <v>0</v>
      </c>
      <c r="C70" s="6"/>
      <c r="D70" s="19">
        <f t="shared" si="5"/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19">
        <v>0</v>
      </c>
      <c r="Q70" s="19"/>
    </row>
    <row r="71" spans="1:17" x14ac:dyDescent="0.25">
      <c r="A71" s="3" t="s">
        <v>64</v>
      </c>
      <c r="B71" s="37">
        <f>+B72+B73+B74</f>
        <v>0</v>
      </c>
      <c r="C71" s="3"/>
      <c r="D71" s="20">
        <f>SUM(E71:P71)</f>
        <v>0</v>
      </c>
      <c r="E71" s="20">
        <f>SUM(E72:E74)</f>
        <v>0</v>
      </c>
      <c r="F71" s="20">
        <f t="shared" ref="F71:L71" si="40">SUM(F72:F74)</f>
        <v>0</v>
      </c>
      <c r="G71" s="20">
        <f t="shared" si="40"/>
        <v>0</v>
      </c>
      <c r="H71" s="20">
        <f t="shared" si="40"/>
        <v>0</v>
      </c>
      <c r="I71" s="20">
        <f t="shared" si="40"/>
        <v>0</v>
      </c>
      <c r="J71" s="20">
        <f t="shared" si="40"/>
        <v>0</v>
      </c>
      <c r="K71" s="20">
        <f t="shared" si="40"/>
        <v>0</v>
      </c>
      <c r="L71" s="20">
        <f t="shared" si="40"/>
        <v>0</v>
      </c>
      <c r="M71" s="20">
        <f t="shared" ref="M71" si="41">SUM(M72:M74)</f>
        <v>0</v>
      </c>
      <c r="N71" s="20">
        <f t="shared" ref="N71" si="42">SUM(N72:N74)</f>
        <v>0</v>
      </c>
      <c r="O71" s="20">
        <f t="shared" ref="O71" si="43">SUM(O72:O74)</f>
        <v>0</v>
      </c>
      <c r="P71" s="20">
        <f t="shared" ref="P71" si="44">SUM(P72:P74)</f>
        <v>0</v>
      </c>
      <c r="Q71" s="20"/>
    </row>
    <row r="72" spans="1:17" ht="30" x14ac:dyDescent="0.25">
      <c r="A72" s="6" t="s">
        <v>65</v>
      </c>
      <c r="B72" s="19">
        <v>0</v>
      </c>
      <c r="C72" s="6"/>
      <c r="D72" s="19">
        <f t="shared" si="5"/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19">
        <v>0</v>
      </c>
      <c r="Q72" s="19"/>
    </row>
    <row r="73" spans="1:17" ht="30" x14ac:dyDescent="0.25">
      <c r="A73" s="6" t="s">
        <v>66</v>
      </c>
      <c r="B73" s="19">
        <v>0</v>
      </c>
      <c r="C73" s="6"/>
      <c r="D73" s="19">
        <f t="shared" si="5"/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19">
        <v>0</v>
      </c>
      <c r="Q73" s="19"/>
    </row>
    <row r="74" spans="1:17" ht="30" x14ac:dyDescent="0.25">
      <c r="A74" s="6" t="s">
        <v>67</v>
      </c>
      <c r="B74" s="19">
        <v>0</v>
      </c>
      <c r="C74" s="6"/>
      <c r="D74" s="19">
        <f t="shared" si="5"/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19">
        <v>0</v>
      </c>
      <c r="Q74" s="19"/>
    </row>
    <row r="75" spans="1:17" x14ac:dyDescent="0.25">
      <c r="A75" s="8" t="s">
        <v>35</v>
      </c>
      <c r="B75" s="38">
        <f>+B11+B17+B27+B37+B45+B63+B53+B68+B71</f>
        <v>182681576</v>
      </c>
      <c r="C75" s="8"/>
      <c r="D75" s="24">
        <f t="shared" ref="D75:P75" si="45">SUM(D11+D17+D27+D37+D45+D53+D63+D68+D71)</f>
        <v>113050593.78999999</v>
      </c>
      <c r="E75" s="24">
        <f>SUM(E11+E17+E27+E37+E45+E53+E63+E68+E71)</f>
        <v>12572345.6</v>
      </c>
      <c r="F75" s="24">
        <f t="shared" si="45"/>
        <v>13761680.699999997</v>
      </c>
      <c r="G75" s="24">
        <f t="shared" si="45"/>
        <v>14729011.550000001</v>
      </c>
      <c r="H75" s="24">
        <f t="shared" si="45"/>
        <v>14533735.140000001</v>
      </c>
      <c r="I75" s="24">
        <f t="shared" si="45"/>
        <v>13463150.489999998</v>
      </c>
      <c r="J75" s="24">
        <f t="shared" si="45"/>
        <v>15554867.479999999</v>
      </c>
      <c r="K75" s="24">
        <f t="shared" si="45"/>
        <v>14174484.459999999</v>
      </c>
      <c r="L75" s="24">
        <f t="shared" si="45"/>
        <v>14261318.370000001</v>
      </c>
      <c r="M75" s="24">
        <f t="shared" si="45"/>
        <v>0</v>
      </c>
      <c r="N75" s="24">
        <f t="shared" si="45"/>
        <v>0</v>
      </c>
      <c r="O75" s="24">
        <f t="shared" si="45"/>
        <v>0</v>
      </c>
      <c r="P75" s="24">
        <f t="shared" si="45"/>
        <v>0</v>
      </c>
    </row>
    <row r="76" spans="1:17" x14ac:dyDescent="0.25">
      <c r="A76" s="4"/>
      <c r="B76" s="4" t="s">
        <v>111</v>
      </c>
      <c r="C76" s="4"/>
      <c r="E76" s="5"/>
    </row>
    <row r="77" spans="1:17" x14ac:dyDescent="0.25">
      <c r="A77" s="1" t="s">
        <v>68</v>
      </c>
      <c r="B77" s="1"/>
      <c r="C77" s="1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7" ht="30" x14ac:dyDescent="0.25">
      <c r="A78" s="3" t="s">
        <v>69</v>
      </c>
      <c r="B78" s="37">
        <f>+B79+B80</f>
        <v>0</v>
      </c>
      <c r="C78" s="3"/>
      <c r="D78" s="20">
        <f>SUM(E78:P78)</f>
        <v>0</v>
      </c>
      <c r="E78" s="20">
        <f t="shared" ref="E78:P78" si="46">SUM(F78:Q78)</f>
        <v>0</v>
      </c>
      <c r="F78" s="20">
        <f t="shared" si="46"/>
        <v>0</v>
      </c>
      <c r="G78" s="20">
        <f t="shared" si="46"/>
        <v>0</v>
      </c>
      <c r="H78" s="20">
        <f t="shared" si="46"/>
        <v>0</v>
      </c>
      <c r="I78" s="20">
        <f t="shared" si="46"/>
        <v>0</v>
      </c>
      <c r="J78" s="20">
        <f t="shared" si="46"/>
        <v>0</v>
      </c>
      <c r="K78" s="20">
        <f t="shared" si="46"/>
        <v>0</v>
      </c>
      <c r="L78" s="20">
        <f t="shared" si="46"/>
        <v>0</v>
      </c>
      <c r="M78" s="20">
        <f t="shared" si="46"/>
        <v>0</v>
      </c>
      <c r="N78" s="20">
        <f t="shared" si="46"/>
        <v>0</v>
      </c>
      <c r="O78" s="20">
        <f t="shared" si="46"/>
        <v>0</v>
      </c>
      <c r="P78" s="20">
        <f t="shared" si="46"/>
        <v>0</v>
      </c>
    </row>
    <row r="79" spans="1:17" ht="30" x14ac:dyDescent="0.25">
      <c r="A79" s="6" t="s">
        <v>70</v>
      </c>
      <c r="B79" s="19">
        <v>0</v>
      </c>
      <c r="C79" s="6"/>
      <c r="D79" s="19">
        <f t="shared" ref="D79:D86" si="47">SUM(E79:P79)</f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</row>
    <row r="80" spans="1:17" ht="30" x14ac:dyDescent="0.25">
      <c r="A80" s="6" t="s">
        <v>71</v>
      </c>
      <c r="B80" s="19">
        <v>0</v>
      </c>
      <c r="C80" s="6"/>
      <c r="D80" s="19">
        <f t="shared" si="47"/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</row>
    <row r="81" spans="1:16" x14ac:dyDescent="0.25">
      <c r="A81" s="3" t="s">
        <v>72</v>
      </c>
      <c r="B81" s="37">
        <f>+B82+B83</f>
        <v>0</v>
      </c>
      <c r="C81" s="3"/>
      <c r="D81" s="20">
        <f t="shared" si="47"/>
        <v>0</v>
      </c>
      <c r="E81" s="20">
        <f t="shared" ref="E81" si="48">SUM(F81:Q81)</f>
        <v>0</v>
      </c>
      <c r="F81" s="20">
        <f t="shared" ref="F81" si="49">SUM(G81:R81)</f>
        <v>0</v>
      </c>
      <c r="G81" s="20">
        <f t="shared" ref="G81" si="50">SUM(H81:S81)</f>
        <v>0</v>
      </c>
      <c r="H81" s="20">
        <f t="shared" ref="H81" si="51">SUM(I81:T81)</f>
        <v>0</v>
      </c>
      <c r="I81" s="20">
        <f t="shared" ref="I81" si="52">SUM(J81:U81)</f>
        <v>0</v>
      </c>
      <c r="J81" s="20">
        <f t="shared" ref="J81" si="53">SUM(K81:V81)</f>
        <v>0</v>
      </c>
      <c r="K81" s="20">
        <f t="shared" ref="K81" si="54">SUM(L81:W81)</f>
        <v>0</v>
      </c>
      <c r="L81" s="20">
        <f t="shared" ref="L81" si="55">SUM(M81:X81)</f>
        <v>0</v>
      </c>
      <c r="M81" s="20">
        <f t="shared" ref="M81" si="56">SUM(N81:Y81)</f>
        <v>0</v>
      </c>
      <c r="N81" s="20">
        <f t="shared" ref="N81" si="57">SUM(O81:Z81)</f>
        <v>0</v>
      </c>
      <c r="O81" s="20">
        <f t="shared" ref="O81" si="58">SUM(P81:AA81)</f>
        <v>0</v>
      </c>
      <c r="P81" s="20">
        <f t="shared" ref="P81" si="59">SUM(Q81:AB81)</f>
        <v>0</v>
      </c>
    </row>
    <row r="82" spans="1:16" ht="30" x14ac:dyDescent="0.25">
      <c r="A82" s="6" t="s">
        <v>73</v>
      </c>
      <c r="B82" s="19">
        <v>0</v>
      </c>
      <c r="C82" s="6"/>
      <c r="D82" s="19">
        <f t="shared" si="47"/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</row>
    <row r="83" spans="1:16" ht="30" x14ac:dyDescent="0.25">
      <c r="A83" s="6" t="s">
        <v>74</v>
      </c>
      <c r="B83" s="19">
        <v>0</v>
      </c>
      <c r="C83" s="6"/>
      <c r="D83" s="19">
        <f t="shared" si="47"/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19">
        <v>0</v>
      </c>
    </row>
    <row r="84" spans="1:16" ht="30" x14ac:dyDescent="0.25">
      <c r="A84" s="3" t="s">
        <v>75</v>
      </c>
      <c r="B84" s="37">
        <f>+B85</f>
        <v>0</v>
      </c>
      <c r="C84" s="3"/>
      <c r="D84" s="20">
        <f t="shared" ref="D84" si="60">SUM(E84:P84)</f>
        <v>0</v>
      </c>
      <c r="E84" s="20">
        <f t="shared" ref="E84" si="61">SUM(F84:Q84)</f>
        <v>0</v>
      </c>
      <c r="F84" s="20">
        <f t="shared" ref="F84" si="62">SUM(G84:R84)</f>
        <v>0</v>
      </c>
      <c r="G84" s="20">
        <f t="shared" ref="G84" si="63">SUM(H84:S84)</f>
        <v>0</v>
      </c>
      <c r="H84" s="20">
        <f t="shared" ref="H84" si="64">SUM(I84:T84)</f>
        <v>0</v>
      </c>
      <c r="I84" s="20">
        <f t="shared" ref="I84" si="65">SUM(J84:U84)</f>
        <v>0</v>
      </c>
      <c r="J84" s="20">
        <f t="shared" ref="J84" si="66">SUM(K84:V84)</f>
        <v>0</v>
      </c>
      <c r="K84" s="20">
        <f t="shared" ref="K84" si="67">SUM(L84:W84)</f>
        <v>0</v>
      </c>
      <c r="L84" s="20">
        <f t="shared" ref="L84" si="68">SUM(M84:X84)</f>
        <v>0</v>
      </c>
      <c r="M84" s="20">
        <f t="shared" ref="M84" si="69">SUM(N84:Y84)</f>
        <v>0</v>
      </c>
      <c r="N84" s="20">
        <f t="shared" ref="N84" si="70">SUM(O84:Z84)</f>
        <v>0</v>
      </c>
      <c r="O84" s="20">
        <f t="shared" ref="O84" si="71">SUM(P84:AA84)</f>
        <v>0</v>
      </c>
      <c r="P84" s="20">
        <f t="shared" ref="P84" si="72">SUM(Q84:AB84)</f>
        <v>0</v>
      </c>
    </row>
    <row r="85" spans="1:16" ht="30" x14ac:dyDescent="0.25">
      <c r="A85" s="6" t="s">
        <v>76</v>
      </c>
      <c r="B85" s="19">
        <v>0</v>
      </c>
      <c r="C85" s="6"/>
      <c r="D85" s="19">
        <f t="shared" si="47"/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0</v>
      </c>
      <c r="O85" s="19">
        <v>0</v>
      </c>
      <c r="P85" s="19">
        <v>0</v>
      </c>
    </row>
    <row r="86" spans="1:16" x14ac:dyDescent="0.25">
      <c r="A86" s="8" t="s">
        <v>77</v>
      </c>
      <c r="B86" s="39">
        <f>+B84+B81+B78</f>
        <v>0</v>
      </c>
      <c r="C86" s="32"/>
      <c r="D86" s="20">
        <f t="shared" si="47"/>
        <v>0</v>
      </c>
      <c r="E86" s="20">
        <f t="shared" ref="E86" si="73">SUM(F86:Q86)</f>
        <v>0</v>
      </c>
      <c r="F86" s="20">
        <f t="shared" ref="F86" si="74">SUM(G86:R86)</f>
        <v>0</v>
      </c>
      <c r="G86" s="20">
        <f t="shared" ref="G86" si="75">SUM(H86:S86)</f>
        <v>0</v>
      </c>
      <c r="H86" s="20">
        <f t="shared" ref="H86" si="76">SUM(I86:T86)</f>
        <v>0</v>
      </c>
      <c r="I86" s="20">
        <f t="shared" ref="I86" si="77">SUM(J86:U86)</f>
        <v>0</v>
      </c>
      <c r="J86" s="20">
        <f t="shared" ref="J86" si="78">SUM(K86:V86)</f>
        <v>0</v>
      </c>
      <c r="K86" s="20">
        <f t="shared" ref="K86" si="79">SUM(L86:W86)</f>
        <v>0</v>
      </c>
      <c r="L86" s="20">
        <f t="shared" ref="L86" si="80">SUM(M86:X86)</f>
        <v>0</v>
      </c>
      <c r="M86" s="20">
        <f t="shared" ref="M86" si="81">SUM(N86:Y86)</f>
        <v>0</v>
      </c>
      <c r="N86" s="20">
        <f t="shared" ref="N86" si="82">SUM(O86:Z86)</f>
        <v>0</v>
      </c>
      <c r="O86" s="20">
        <f t="shared" ref="O86" si="83">SUM(P86:AA86)</f>
        <v>0</v>
      </c>
      <c r="P86" s="20">
        <f t="shared" ref="P86" si="84">SUM(Q86:AB86)</f>
        <v>0</v>
      </c>
    </row>
    <row r="88" spans="1:16" ht="31.5" x14ac:dyDescent="0.25">
      <c r="A88" s="9" t="s">
        <v>78</v>
      </c>
      <c r="B88" s="40">
        <f>+B86+B75</f>
        <v>182681576</v>
      </c>
      <c r="C88" s="9"/>
      <c r="D88" s="25">
        <f>+D75</f>
        <v>113050593.78999999</v>
      </c>
      <c r="E88" s="25">
        <f t="shared" ref="E88:P88" si="85">SUM(E75+E86)</f>
        <v>12572345.6</v>
      </c>
      <c r="F88" s="25">
        <f>SUM(F75+F86)</f>
        <v>13761680.699999997</v>
      </c>
      <c r="G88" s="25">
        <f t="shared" si="85"/>
        <v>14729011.550000001</v>
      </c>
      <c r="H88" s="25">
        <f t="shared" si="85"/>
        <v>14533735.140000001</v>
      </c>
      <c r="I88" s="25">
        <f t="shared" si="85"/>
        <v>13463150.489999998</v>
      </c>
      <c r="J88" s="25">
        <f t="shared" si="85"/>
        <v>15554867.479999999</v>
      </c>
      <c r="K88" s="25">
        <f t="shared" si="85"/>
        <v>14174484.459999999</v>
      </c>
      <c r="L88" s="25">
        <f t="shared" si="85"/>
        <v>14261318.370000001</v>
      </c>
      <c r="M88" s="25">
        <f t="shared" si="85"/>
        <v>0</v>
      </c>
      <c r="N88" s="25">
        <f t="shared" si="85"/>
        <v>0</v>
      </c>
      <c r="O88" s="25">
        <f t="shared" si="85"/>
        <v>0</v>
      </c>
      <c r="P88" s="25">
        <f t="shared" si="85"/>
        <v>0</v>
      </c>
    </row>
    <row r="89" spans="1:16" x14ac:dyDescent="0.25">
      <c r="A89" t="s">
        <v>113</v>
      </c>
    </row>
    <row r="90" spans="1:16" x14ac:dyDescent="0.25">
      <c r="A90" t="s">
        <v>114</v>
      </c>
    </row>
    <row r="91" spans="1:16" x14ac:dyDescent="0.25">
      <c r="A91" t="s">
        <v>115</v>
      </c>
    </row>
    <row r="94" spans="1:16" x14ac:dyDescent="0.25">
      <c r="A94" s="21" t="s">
        <v>99</v>
      </c>
      <c r="B94" s="21"/>
      <c r="C94" s="21"/>
      <c r="D94" s="21" t="s">
        <v>104</v>
      </c>
      <c r="G94" s="21" t="s">
        <v>103</v>
      </c>
    </row>
    <row r="95" spans="1:16" x14ac:dyDescent="0.25">
      <c r="A95" s="21"/>
      <c r="B95" s="21"/>
      <c r="C95" s="21"/>
      <c r="D95" s="21"/>
      <c r="G95" s="21"/>
    </row>
    <row r="96" spans="1:16" x14ac:dyDescent="0.25">
      <c r="A96" s="21"/>
      <c r="B96" s="21"/>
      <c r="C96" s="21"/>
      <c r="D96" s="21"/>
      <c r="G96" s="21"/>
    </row>
    <row r="97" spans="1:7" x14ac:dyDescent="0.25">
      <c r="A97" s="21"/>
      <c r="B97" s="21"/>
      <c r="C97" s="21"/>
      <c r="D97" s="21"/>
      <c r="G97" s="21"/>
    </row>
    <row r="98" spans="1:7" x14ac:dyDescent="0.25">
      <c r="A98" s="22" t="s">
        <v>100</v>
      </c>
      <c r="B98" s="22"/>
      <c r="C98" s="22"/>
      <c r="D98" s="22"/>
      <c r="G98" s="22" t="s">
        <v>105</v>
      </c>
    </row>
    <row r="99" spans="1:7" x14ac:dyDescent="0.25">
      <c r="A99" s="21" t="s">
        <v>101</v>
      </c>
      <c r="B99" s="21"/>
      <c r="C99" s="21"/>
      <c r="D99" s="21"/>
      <c r="G99" s="21" t="s">
        <v>102</v>
      </c>
    </row>
    <row r="100" spans="1:7" x14ac:dyDescent="0.25">
      <c r="G100" s="21"/>
    </row>
  </sheetData>
  <mergeCells count="8">
    <mergeCell ref="E8:P8"/>
    <mergeCell ref="A1:P1"/>
    <mergeCell ref="A2:P2"/>
    <mergeCell ref="A5:P5"/>
    <mergeCell ref="A6:P6"/>
    <mergeCell ref="A7:P7"/>
    <mergeCell ref="A3:P3"/>
    <mergeCell ref="A4:P4"/>
  </mergeCells>
  <pageMargins left="0.70866141732283472" right="0.70866141732283472" top="0.74803149606299213" bottom="0.74803149606299213" header="0.31496062992125984" footer="0.31496062992125984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Ejecución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Usuario</cp:lastModifiedBy>
  <cp:lastPrinted>2022-03-02T12:22:14Z</cp:lastPrinted>
  <dcterms:created xsi:type="dcterms:W3CDTF">2018-04-17T18:57:16Z</dcterms:created>
  <dcterms:modified xsi:type="dcterms:W3CDTF">2022-09-12T02:43:05Z</dcterms:modified>
</cp:coreProperties>
</file>