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Noviembre 2021\Nueva carpeta\"/>
    </mc:Choice>
  </mc:AlternateContent>
  <xr:revisionPtr revIDLastSave="0" documentId="13_ncr:1_{67281B35-D9EA-427B-BD35-8476A2B01A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'!$A$1:$P$101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8" i="3" l="1"/>
  <c r="B86" i="3"/>
  <c r="B84" i="3"/>
  <c r="B81" i="3"/>
  <c r="B78" i="3"/>
  <c r="B75" i="3"/>
  <c r="B71" i="3"/>
  <c r="B68" i="3"/>
  <c r="B63" i="3"/>
  <c r="B53" i="3"/>
  <c r="B45" i="3"/>
  <c r="B37" i="3"/>
  <c r="B27" i="3"/>
  <c r="B17" i="3"/>
  <c r="B11" i="3"/>
  <c r="L11" i="3" l="1"/>
  <c r="J27" i="3"/>
  <c r="J17" i="3"/>
  <c r="D34" i="3" l="1"/>
  <c r="P17" i="3"/>
  <c r="O17" i="3"/>
  <c r="N17" i="3"/>
  <c r="M17" i="3"/>
  <c r="L17" i="3"/>
  <c r="K17" i="3"/>
  <c r="I17" i="3"/>
  <c r="H17" i="3"/>
  <c r="G17" i="3"/>
  <c r="F17" i="3"/>
  <c r="P27" i="3"/>
  <c r="O27" i="3"/>
  <c r="N27" i="3"/>
  <c r="M27" i="3"/>
  <c r="L27" i="3"/>
  <c r="K27" i="3"/>
  <c r="F11" i="3"/>
  <c r="G27" i="3"/>
  <c r="D26" i="3"/>
  <c r="D12" i="3" l="1"/>
  <c r="K11" i="3" l="1"/>
  <c r="J11" i="3" l="1"/>
  <c r="P11" i="3" l="1"/>
  <c r="O11" i="3"/>
  <c r="N11" i="3"/>
  <c r="M11" i="3"/>
  <c r="I11" i="3"/>
  <c r="H11" i="3" l="1"/>
  <c r="G11" i="3" l="1"/>
  <c r="I27" i="3" l="1"/>
  <c r="H27" i="3"/>
  <c r="F27" i="3"/>
  <c r="D28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4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36" i="3"/>
  <c r="D35" i="3"/>
  <c r="D33" i="3"/>
  <c r="D32" i="3"/>
  <c r="D31" i="3"/>
  <c r="D30" i="3"/>
  <c r="D29" i="3"/>
  <c r="D27" i="3" l="1"/>
  <c r="D25" i="3"/>
  <c r="D21" i="3"/>
  <c r="D20" i="3"/>
  <c r="D19" i="3"/>
  <c r="D15" i="3"/>
  <c r="D14" i="3"/>
  <c r="D24" i="3" l="1"/>
  <c r="D23" i="3"/>
  <c r="D22" i="3"/>
  <c r="D18" i="3"/>
  <c r="D16" i="3"/>
  <c r="D13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I37" i="3"/>
  <c r="H37" i="3"/>
  <c r="G37" i="3"/>
  <c r="F37" i="3"/>
  <c r="E71" i="3"/>
  <c r="E68" i="3"/>
  <c r="E63" i="3"/>
  <c r="E53" i="3"/>
  <c r="E45" i="3"/>
  <c r="E37" i="3"/>
  <c r="E27" i="3"/>
  <c r="E17" i="3"/>
  <c r="O75" i="3" l="1"/>
  <c r="P75" i="3"/>
  <c r="D37" i="3"/>
  <c r="D68" i="3"/>
  <c r="H75" i="3"/>
  <c r="H88" i="3" s="1"/>
  <c r="I75" i="3"/>
  <c r="I88" i="3" s="1"/>
  <c r="D71" i="3"/>
  <c r="D53" i="3"/>
  <c r="F75" i="3"/>
  <c r="F88" i="3" s="1"/>
  <c r="J75" i="3"/>
  <c r="J88" i="3" s="1"/>
  <c r="M75" i="3"/>
  <c r="M88" i="3" s="1"/>
  <c r="D45" i="3"/>
  <c r="L75" i="3"/>
  <c r="L88" i="3" s="1"/>
  <c r="D63" i="3"/>
  <c r="G75" i="3"/>
  <c r="G88" i="3" s="1"/>
  <c r="K75" i="3"/>
  <c r="K88" i="3" s="1"/>
  <c r="N75" i="3"/>
  <c r="N88" i="3" s="1"/>
  <c r="P88" i="3"/>
  <c r="O88" i="3"/>
  <c r="D17" i="3"/>
  <c r="E11" i="3"/>
  <c r="E75" i="3" s="1"/>
  <c r="E88" i="3" s="1"/>
  <c r="D11" i="3" l="1"/>
  <c r="D75" i="3" s="1"/>
  <c r="D88" i="3" s="1"/>
  <c r="V10" i="3" l="1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<sst xmlns="http://schemas.openxmlformats.org/spreadsheetml/2006/main" count="115" uniqueCount="114">
  <si>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</si>
  <si>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</si>
  <si>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</si>
  <si>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</si>
  <si>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</si>
  <si>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</si>
  <si>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</si>
  <si>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</si>
  <si>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</si>
  <si>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</si>
  <si>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</si>
  <si>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</si>
  <si>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</si>
  <si>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</si>
  <si>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</si>
  <si>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</si>
  <si>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</si>
  <si>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</si>
  <si>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</si>
  <si>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</si>
  <si>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</si>
  <si>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</si>
  <si>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</si>
  <si>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</si>
  <si>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</si>
  <si>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</si>
  <si>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</si>
  <si>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</si>
  <si>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</si>
  <si>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</si>
  <si>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</si>
  <si>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</si>
  <si>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</si>
  <si>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</si>
  <si>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</si>
  <si>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</si>
  <si>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</si>
  <si>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</si>
  <si>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</si>
  <si>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</si>
  <si>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</si>
  <si>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</si>
  <si>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</si>
  <si>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</si>
  <si>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</si>
  <si>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</si>
  <si>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</si>
  <si>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</si>
  <si>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</si>
  <si>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</si>
  <si>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</si>
  <si>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</si>
  <si>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</si>
  <si>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</si>
  <si>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</si>
  <si>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</si>
  <si>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</si>
  <si>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</si>
  <si>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</si>
  <si>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</si>
  <si>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</si>
  <si>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</si>
  <si>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</si>
  <si>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</si>
  <si>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</si>
  <si>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</si>
  <si>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</si>
  <si>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</si>
  <si>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</si>
  <si>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</si>
  <si>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</si>
  <si>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</si>
  <si>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</si>
  <si>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</si>
  <si>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</si>
  <si>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</si>
  <si>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</si>
  <si>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</si>
  <si>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</si>
  <si>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</si>
  <si>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</si>
  <si>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</si>
  <si>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</si>
  <si>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</si>
  <si>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</si>
  <si>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</si>
  <si>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</si>
  <si>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</si>
  <si>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</si>
  <si>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</si>
  <si>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</si>
  <si>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</si>
  <si>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</si>
  <si>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</si>
  <si>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</si>
  <si>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</si>
  <si>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</si>
  <si>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</si>
  <si>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</si>
  <si>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</si>
  <si>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</si>
  <si>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</si>
  <si>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</si>
  <si>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</si>
  <si>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</si>
  <si>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Año 2021</t>
  </si>
  <si>
    <t>Fuente: Ejecución por Cuenta y Subcuenta, reporte SIGEF Y Reporte institucional de Ejecución Presupuestaria 2021</t>
  </si>
  <si>
    <t>LIC. YNOCENCIO MARTINEZ SANTOS</t>
  </si>
  <si>
    <t>Fecha de registro: hasta el 05 Octubre del 2021</t>
  </si>
  <si>
    <t>INTEGRACION, PREVENCION Y SALUD</t>
  </si>
  <si>
    <t>"Sumando Voluntades por el Bienestar Ciudadano"</t>
  </si>
  <si>
    <t>Fecha de imputación: hasta el 30 de septiembre del 2021</t>
  </si>
  <si>
    <t>Presupuesto Aprobado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</si>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</sst>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6" fillId="0" borderId="0" xfId="0" applyFont="1" applyAlignme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4" fontId="0" fillId="0" borderId="0" xfId="0" applyNumberFormat="1"/>
    <xf numFmtId="165" fontId="8" fillId="0" borderId="0" xfId="0" applyNumberFormat="1" applyFont="1"/>
    <xf numFmtId="4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Border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0</xdr:rowOff>
    </xdr:from>
    <xdr:to>
      <xdr:col>0</xdr:col>
      <xdr:colOff>1571625</xdr:colOff>
      <xdr:row>4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4913CE-2CFA-457B-A2FA-33A74CEE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38125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476249</xdr:colOff>
      <xdr:row>0</xdr:row>
      <xdr:rowOff>142875</xdr:rowOff>
    </xdr:from>
    <xdr:to>
      <xdr:col>15</xdr:col>
      <xdr:colOff>462432</xdr:colOff>
      <xdr:row>3</xdr:row>
      <xdr:rowOff>206123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"/>
  <sheetViews>
    <sheetView showGridLines="0" tabSelected="1" zoomScaleNormal="100" workbookViewId="0">
      <selection sqref="A1:P101"/>
    </sheetView>
  </sheetViews>
  <sheetFormatPr baseColWidth="10" defaultColWidth="9.140625" defaultRowHeight="15" x14ac:dyDescent="0.25"/>
  <cols>
    <col min="1" max="2" width="40" customWidth="1"/>
    <col min="3" max="3" width="29.140625" customWidth="1"/>
    <col min="4" max="4" width="14.7109375" customWidth="1"/>
    <col min="5" max="5" width="13.5703125" bestFit="1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4" width="13.5703125" bestFit="1" customWidth="1"/>
    <col min="15" max="15" width="13.7109375" customWidth="1"/>
    <col min="16" max="16" width="13.5703125" bestFit="1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5" t="s">
        <v>97</v>
      </c>
      <c r="B1" s="45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R1" s="7"/>
    </row>
    <row r="2" spans="1:29" ht="18.75" x14ac:dyDescent="0.25">
      <c r="A2" s="46" t="s">
        <v>98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R2" s="12"/>
    </row>
    <row r="3" spans="1:29" ht="20.25" customHeight="1" x14ac:dyDescent="0.25">
      <c r="A3" s="50" t="s">
        <v>109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R3" s="12"/>
    </row>
    <row r="4" spans="1:29" ht="18.75" customHeight="1" x14ac:dyDescent="0.25">
      <c r="A4" s="49" t="s">
        <v>110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R4" s="12"/>
    </row>
    <row r="5" spans="1:29" ht="18" customHeight="1" x14ac:dyDescent="0.25">
      <c r="A5" s="47" t="s">
        <v>105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R5" s="12" t="s">
        <v>92</v>
      </c>
    </row>
    <row r="6" spans="1:29" ht="15.75" x14ac:dyDescent="0.25">
      <c r="A6" s="47" t="s">
        <v>95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R6" s="12" t="s">
        <v>91</v>
      </c>
    </row>
    <row r="7" spans="1:29" x14ac:dyDescent="0.25">
      <c r="A7" s="48" t="s">
        <v>36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R7" s="12" t="s">
        <v>93</v>
      </c>
    </row>
    <row r="8" spans="1:29" x14ac:dyDescent="0.25">
      <c r="G8" s="29" t="s">
        <v>104</v>
      </c>
      <c r="R8" s="12" t="s">
        <v>94</v>
      </c>
    </row>
    <row r="9" spans="1:29" ht="15.75" x14ac:dyDescent="0.25">
      <c r="A9" s="10" t="s">
        <v>0</v>
      </c>
      <c r="B9" s="36" t="s">
        <v>112</v>
      </c>
      <c r="C9" s="36" t="s">
        <v>113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30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9">
        <f>+B12+B13+B14+B15+B16</f>
        <v>161907780</v>
      </c>
      <c r="C11" s="3"/>
      <c r="D11" s="14">
        <f>SUM(E11:P11)</f>
        <v>108391700.36999999</v>
      </c>
      <c r="E11" s="14">
        <f t="shared" ref="E11:F11" si="1">SUM(E12:E16)</f>
        <v>9825181.4600000009</v>
      </c>
      <c r="F11" s="14">
        <f t="shared" si="1"/>
        <v>9144220.9400000013</v>
      </c>
      <c r="G11" s="14">
        <f t="shared" ref="G11:P11" si="2">SUM(G12:G16)</f>
        <v>10512885.83</v>
      </c>
      <c r="H11" s="14">
        <f t="shared" si="2"/>
        <v>10145835.82</v>
      </c>
      <c r="I11" s="14">
        <f t="shared" si="2"/>
        <v>13615761.789999999</v>
      </c>
      <c r="J11" s="14">
        <f>SUM(J12:J16)</f>
        <v>11751850.989999998</v>
      </c>
      <c r="K11" s="14">
        <f>SUM(K12:K16)</f>
        <v>15154009.83</v>
      </c>
      <c r="L11" s="14">
        <f t="shared" si="2"/>
        <v>14445851.74</v>
      </c>
      <c r="M11" s="14">
        <f t="shared" si="2"/>
        <v>13796101.969999999</v>
      </c>
      <c r="N11" s="14">
        <f t="shared" si="2"/>
        <v>0</v>
      </c>
      <c r="O11" s="14">
        <f t="shared" si="2"/>
        <v>0</v>
      </c>
      <c r="P11" s="14">
        <f t="shared" si="2"/>
        <v>0</v>
      </c>
      <c r="T11" s="16"/>
    </row>
    <row r="12" spans="1:29" x14ac:dyDescent="0.25">
      <c r="A12" s="6" t="s">
        <v>3</v>
      </c>
      <c r="B12" s="37">
        <v>123623733</v>
      </c>
      <c r="C12" s="6"/>
      <c r="D12" s="32">
        <f>SUM(E12:P12)</f>
        <v>80218543.919999987</v>
      </c>
      <c r="E12" s="18">
        <v>7357256.3600000003</v>
      </c>
      <c r="F12" s="18">
        <v>7007089.6900000004</v>
      </c>
      <c r="G12" s="18">
        <v>7649831.3600000003</v>
      </c>
      <c r="H12" s="18">
        <v>7566081.3600000003</v>
      </c>
      <c r="I12" s="18">
        <v>10067914.699999999</v>
      </c>
      <c r="J12" s="18">
        <v>8738681.3599999994</v>
      </c>
      <c r="K12" s="18">
        <v>11956557.74</v>
      </c>
      <c r="L12" s="33">
        <v>9309035.3100000005</v>
      </c>
      <c r="M12" s="33">
        <v>10566096.039999999</v>
      </c>
      <c r="N12" s="19">
        <v>0</v>
      </c>
      <c r="O12" s="19">
        <v>0</v>
      </c>
      <c r="P12" s="19">
        <v>0</v>
      </c>
    </row>
    <row r="13" spans="1:29" x14ac:dyDescent="0.25">
      <c r="A13" s="6" t="s">
        <v>4</v>
      </c>
      <c r="B13" s="37">
        <v>22158908</v>
      </c>
      <c r="C13" s="6"/>
      <c r="D13" s="18">
        <f t="shared" ref="D13:D21" si="3">SUM(E13:P13)</f>
        <v>16681301.209999997</v>
      </c>
      <c r="E13" s="18">
        <v>1359354.69</v>
      </c>
      <c r="F13" s="18">
        <v>1080488.69</v>
      </c>
      <c r="G13" s="18">
        <v>1709570.69</v>
      </c>
      <c r="H13" s="18">
        <v>1438270.69</v>
      </c>
      <c r="I13" s="18">
        <v>2001304.69</v>
      </c>
      <c r="J13" s="18">
        <v>1693354.69</v>
      </c>
      <c r="K13" s="18">
        <v>1800244.69</v>
      </c>
      <c r="L13" s="33">
        <v>3758467.69</v>
      </c>
      <c r="M13" s="33">
        <v>1840244.69</v>
      </c>
      <c r="N13" s="19">
        <v>0</v>
      </c>
      <c r="O13" s="19">
        <v>0</v>
      </c>
      <c r="P13" s="19">
        <v>0</v>
      </c>
    </row>
    <row r="14" spans="1:29" ht="30" x14ac:dyDescent="0.25">
      <c r="A14" s="6" t="s">
        <v>37</v>
      </c>
      <c r="B14" s="38">
        <v>0</v>
      </c>
      <c r="C14" s="6"/>
      <c r="D14" s="19">
        <f t="shared" si="3"/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8">
        <v>0</v>
      </c>
      <c r="C15" s="6"/>
      <c r="D15" s="19">
        <f t="shared" si="3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7">
        <v>16125139</v>
      </c>
      <c r="C16" s="6"/>
      <c r="D16" s="18">
        <f t="shared" si="3"/>
        <v>11491855.24</v>
      </c>
      <c r="E16" s="18">
        <v>1108570.4099999999</v>
      </c>
      <c r="F16" s="18">
        <v>1056642.5600000001</v>
      </c>
      <c r="G16" s="18">
        <v>1153483.78</v>
      </c>
      <c r="H16" s="18">
        <v>1141483.77</v>
      </c>
      <c r="I16" s="18">
        <v>1546542.4</v>
      </c>
      <c r="J16" s="18">
        <v>1319814.94</v>
      </c>
      <c r="K16" s="18">
        <v>1397207.4</v>
      </c>
      <c r="L16" s="33">
        <v>1378348.74</v>
      </c>
      <c r="M16" s="33">
        <v>1389761.24</v>
      </c>
      <c r="N16" s="19">
        <v>0</v>
      </c>
      <c r="O16" s="19">
        <v>0</v>
      </c>
      <c r="P16" s="19">
        <v>0</v>
      </c>
    </row>
    <row r="17" spans="1:17" x14ac:dyDescent="0.25">
      <c r="A17" s="3" t="s">
        <v>7</v>
      </c>
      <c r="B17" s="39">
        <f>+B18+B19+B21+B20+B22+B23+B24+B25+B26</f>
        <v>9317224</v>
      </c>
      <c r="C17" s="3"/>
      <c r="D17" s="14">
        <f>SUM(E17:P17)</f>
        <v>6505763.8600000003</v>
      </c>
      <c r="E17" s="14">
        <f>SUM(E18:E26)</f>
        <v>518080.27999999997</v>
      </c>
      <c r="F17" s="14">
        <f t="shared" ref="F17:P17" si="4">SUM(F18:F26)</f>
        <v>618654.86</v>
      </c>
      <c r="G17" s="14">
        <f t="shared" si="4"/>
        <v>818552.99</v>
      </c>
      <c r="H17" s="14">
        <f t="shared" si="4"/>
        <v>803084.32</v>
      </c>
      <c r="I17" s="14">
        <f t="shared" si="4"/>
        <v>736903.43</v>
      </c>
      <c r="J17" s="14">
        <f>+J18+J22+J24+J26</f>
        <v>714099.9800000001</v>
      </c>
      <c r="K17" s="14">
        <f t="shared" si="4"/>
        <v>750668.07</v>
      </c>
      <c r="L17" s="14">
        <f t="shared" si="4"/>
        <v>738569.26</v>
      </c>
      <c r="M17" s="14">
        <f t="shared" si="4"/>
        <v>807150.66999999993</v>
      </c>
      <c r="N17" s="14">
        <f t="shared" si="4"/>
        <v>0</v>
      </c>
      <c r="O17" s="14">
        <f t="shared" si="4"/>
        <v>0</v>
      </c>
      <c r="P17" s="14">
        <f t="shared" si="4"/>
        <v>0</v>
      </c>
    </row>
    <row r="18" spans="1:17" x14ac:dyDescent="0.25">
      <c r="A18" s="6" t="s">
        <v>8</v>
      </c>
      <c r="B18" s="28">
        <v>7077009</v>
      </c>
      <c r="C18" s="6"/>
      <c r="D18" s="18">
        <f t="shared" si="3"/>
        <v>5132796.3199999994</v>
      </c>
      <c r="E18" s="18">
        <v>359702.61</v>
      </c>
      <c r="F18" s="18">
        <v>577154.86</v>
      </c>
      <c r="G18" s="18">
        <v>563604.12</v>
      </c>
      <c r="H18" s="18">
        <v>498564.98</v>
      </c>
      <c r="I18" s="18">
        <v>573896.53</v>
      </c>
      <c r="J18" s="18">
        <v>602107.68000000005</v>
      </c>
      <c r="K18" s="18">
        <v>630476.56999999995</v>
      </c>
      <c r="L18" s="33">
        <v>600377.76</v>
      </c>
      <c r="M18" s="33">
        <v>726911.21</v>
      </c>
      <c r="N18" s="19">
        <v>0</v>
      </c>
      <c r="O18" s="25">
        <v>0</v>
      </c>
      <c r="P18" s="19">
        <v>0</v>
      </c>
    </row>
    <row r="19" spans="1:17" ht="30" x14ac:dyDescent="0.25">
      <c r="A19" s="6" t="s">
        <v>9</v>
      </c>
      <c r="B19" s="19">
        <v>0</v>
      </c>
      <c r="C19" s="6"/>
      <c r="D19" s="18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8">
        <v>0</v>
      </c>
      <c r="K19" s="19">
        <v>0</v>
      </c>
      <c r="L19" s="33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9">
        <f t="shared" si="3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33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9">
        <f t="shared" si="3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3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7" x14ac:dyDescent="0.25">
      <c r="A22" s="6" t="s">
        <v>12</v>
      </c>
      <c r="B22" s="28">
        <v>732000</v>
      </c>
      <c r="C22" s="6"/>
      <c r="D22" s="18">
        <f t="shared" ref="D22:D74" si="5">SUM(E22:P22)</f>
        <v>446000</v>
      </c>
      <c r="E22" s="18">
        <v>26500</v>
      </c>
      <c r="F22" s="18">
        <v>26500</v>
      </c>
      <c r="G22" s="18">
        <v>26500</v>
      </c>
      <c r="H22" s="18">
        <v>26500</v>
      </c>
      <c r="I22" s="18">
        <v>98500</v>
      </c>
      <c r="J22" s="18">
        <v>44500</v>
      </c>
      <c r="K22" s="18">
        <v>80500</v>
      </c>
      <c r="L22" s="33">
        <v>98500</v>
      </c>
      <c r="M22" s="33">
        <v>18000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8">
        <v>741000</v>
      </c>
      <c r="C23" s="6"/>
      <c r="D23" s="18">
        <f t="shared" si="5"/>
        <v>514750.14</v>
      </c>
      <c r="E23" s="18">
        <v>116877.67</v>
      </c>
      <c r="F23" s="19">
        <v>0</v>
      </c>
      <c r="G23" s="18">
        <v>116877.67</v>
      </c>
      <c r="H23" s="18">
        <v>233755.34</v>
      </c>
      <c r="I23" s="19">
        <v>0</v>
      </c>
      <c r="J23" s="19">
        <v>0</v>
      </c>
      <c r="K23" s="19">
        <v>0</v>
      </c>
      <c r="L23" s="33">
        <v>0</v>
      </c>
      <c r="M23" s="33">
        <v>47239.46</v>
      </c>
      <c r="N23" s="19">
        <v>0</v>
      </c>
      <c r="O23" s="19">
        <v>0</v>
      </c>
      <c r="P23" s="19">
        <v>0</v>
      </c>
    </row>
    <row r="24" spans="1:17" ht="45" x14ac:dyDescent="0.25">
      <c r="A24" s="6" t="s">
        <v>14</v>
      </c>
      <c r="B24" s="28">
        <v>229507</v>
      </c>
      <c r="C24" s="6"/>
      <c r="D24" s="18">
        <f t="shared" si="5"/>
        <v>184506.9</v>
      </c>
      <c r="E24" s="18">
        <v>15000</v>
      </c>
      <c r="F24" s="18">
        <v>15000</v>
      </c>
      <c r="G24" s="18">
        <v>15000</v>
      </c>
      <c r="H24" s="18">
        <v>15000</v>
      </c>
      <c r="I24" s="18">
        <v>64506.9</v>
      </c>
      <c r="J24" s="18">
        <v>15000</v>
      </c>
      <c r="K24" s="18">
        <v>15000</v>
      </c>
      <c r="L24" s="33">
        <v>15000</v>
      </c>
      <c r="M24" s="33">
        <v>15000</v>
      </c>
      <c r="N24" s="19">
        <v>0</v>
      </c>
      <c r="O24" s="19">
        <v>0</v>
      </c>
      <c r="P24" s="19">
        <v>0</v>
      </c>
    </row>
    <row r="25" spans="1:17" ht="30" x14ac:dyDescent="0.25">
      <c r="A25" s="6" t="s">
        <v>15</v>
      </c>
      <c r="B25" s="28">
        <v>175212</v>
      </c>
      <c r="C25" s="6"/>
      <c r="D25" s="19">
        <f t="shared" si="5"/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33">
        <v>0</v>
      </c>
      <c r="M25" s="19">
        <v>0</v>
      </c>
      <c r="N25" s="19">
        <v>0</v>
      </c>
      <c r="O25" s="19">
        <v>0</v>
      </c>
      <c r="P25" s="25">
        <v>0</v>
      </c>
    </row>
    <row r="26" spans="1:17" ht="30" x14ac:dyDescent="0.25">
      <c r="A26" s="6" t="s">
        <v>38</v>
      </c>
      <c r="B26" s="28">
        <v>362496</v>
      </c>
      <c r="C26" s="6"/>
      <c r="D26" s="28">
        <f t="shared" si="5"/>
        <v>227710.5</v>
      </c>
      <c r="E26" s="19">
        <v>0</v>
      </c>
      <c r="F26" s="19">
        <v>0</v>
      </c>
      <c r="G26" s="28">
        <v>96571.199999999997</v>
      </c>
      <c r="H26" s="18">
        <v>29264</v>
      </c>
      <c r="I26" s="19">
        <v>0</v>
      </c>
      <c r="J26" s="18">
        <v>52492.3</v>
      </c>
      <c r="K26" s="18">
        <v>24691.5</v>
      </c>
      <c r="L26" s="34">
        <v>24691.5</v>
      </c>
      <c r="M26" s="25">
        <v>0</v>
      </c>
      <c r="N26" s="25">
        <v>0</v>
      </c>
      <c r="O26" s="19">
        <v>0</v>
      </c>
      <c r="P26" s="19">
        <v>0</v>
      </c>
    </row>
    <row r="27" spans="1:17" x14ac:dyDescent="0.25">
      <c r="A27" s="3" t="s">
        <v>16</v>
      </c>
      <c r="B27" s="39">
        <f>+B28+B30+B31+B29+B32+B33+B34+B35+B36</f>
        <v>6928445</v>
      </c>
      <c r="C27" s="3"/>
      <c r="D27" s="14">
        <f>SUM(D28:D36)</f>
        <v>3413651.58</v>
      </c>
      <c r="E27" s="20">
        <f>SUM(E28:E36)</f>
        <v>0</v>
      </c>
      <c r="F27" s="20">
        <f t="shared" ref="F27:P27" si="6">SUM(F28:F36)</f>
        <v>0</v>
      </c>
      <c r="G27" s="14">
        <f t="shared" si="6"/>
        <v>656000</v>
      </c>
      <c r="H27" s="14">
        <f t="shared" si="6"/>
        <v>1097921.9500000002</v>
      </c>
      <c r="I27" s="20">
        <f t="shared" si="6"/>
        <v>265802.45</v>
      </c>
      <c r="J27" s="14">
        <f>+J34+J36</f>
        <v>1073680</v>
      </c>
      <c r="K27" s="14">
        <f t="shared" si="6"/>
        <v>153679.64000000001</v>
      </c>
      <c r="L27" s="20">
        <f t="shared" si="6"/>
        <v>166567.54</v>
      </c>
      <c r="M27" s="20">
        <f t="shared" si="6"/>
        <v>0</v>
      </c>
      <c r="N27" s="20">
        <f t="shared" si="6"/>
        <v>0</v>
      </c>
      <c r="O27" s="20">
        <f t="shared" si="6"/>
        <v>0</v>
      </c>
      <c r="P27" s="20">
        <f t="shared" si="6"/>
        <v>0</v>
      </c>
    </row>
    <row r="28" spans="1:17" ht="30" x14ac:dyDescent="0.25">
      <c r="A28" s="6" t="s">
        <v>17</v>
      </c>
      <c r="B28" s="37">
        <v>184527</v>
      </c>
      <c r="C28" s="6"/>
      <c r="D28" s="31">
        <f t="shared" si="5"/>
        <v>143885.88000000003</v>
      </c>
      <c r="E28" s="19">
        <v>0</v>
      </c>
      <c r="F28" s="19">
        <v>0</v>
      </c>
      <c r="G28" s="19">
        <v>0</v>
      </c>
      <c r="H28" s="18">
        <v>129126.6</v>
      </c>
      <c r="I28" s="19">
        <v>0</v>
      </c>
      <c r="J28" s="25">
        <v>0</v>
      </c>
      <c r="K28" s="18">
        <v>7379.64</v>
      </c>
      <c r="L28" s="34">
        <v>7379.64</v>
      </c>
      <c r="M28" s="19">
        <v>0</v>
      </c>
      <c r="N28" s="25">
        <v>0</v>
      </c>
      <c r="O28" s="25">
        <v>0</v>
      </c>
      <c r="P28" s="19">
        <v>0</v>
      </c>
      <c r="Q28" s="19"/>
    </row>
    <row r="29" spans="1:17" x14ac:dyDescent="0.25">
      <c r="A29" s="6" t="s">
        <v>18</v>
      </c>
      <c r="B29" s="37">
        <v>33453</v>
      </c>
      <c r="C29" s="6"/>
      <c r="D29" s="31">
        <f t="shared" si="5"/>
        <v>33453</v>
      </c>
      <c r="E29" s="19">
        <v>0</v>
      </c>
      <c r="F29" s="19">
        <v>0</v>
      </c>
      <c r="G29" s="19">
        <v>0</v>
      </c>
      <c r="H29" s="18">
        <v>33453</v>
      </c>
      <c r="I29" s="19">
        <v>0</v>
      </c>
      <c r="J29" s="19">
        <v>0</v>
      </c>
      <c r="K29" s="19">
        <v>0</v>
      </c>
      <c r="L29" s="33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37">
        <v>606310</v>
      </c>
      <c r="C30" s="6"/>
      <c r="D30" s="31">
        <f t="shared" si="5"/>
        <v>490829.16000000003</v>
      </c>
      <c r="E30" s="19">
        <v>0</v>
      </c>
      <c r="F30" s="19">
        <v>0</v>
      </c>
      <c r="G30" s="19">
        <v>0</v>
      </c>
      <c r="H30" s="18">
        <v>323337.7</v>
      </c>
      <c r="I30" s="18">
        <v>167491.46</v>
      </c>
      <c r="J30" s="19">
        <v>0</v>
      </c>
      <c r="K30" s="19">
        <v>0</v>
      </c>
      <c r="L30" s="33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40">
        <v>0</v>
      </c>
      <c r="C31" s="6"/>
      <c r="D31" s="31">
        <f t="shared" si="5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3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37">
        <v>49878</v>
      </c>
      <c r="C32" s="6"/>
      <c r="D32" s="31">
        <f t="shared" si="5"/>
        <v>39877.270000000004</v>
      </c>
      <c r="E32" s="19">
        <v>0</v>
      </c>
      <c r="F32" s="19">
        <v>0</v>
      </c>
      <c r="G32" s="19">
        <v>0</v>
      </c>
      <c r="H32" s="18">
        <v>39364.800000000003</v>
      </c>
      <c r="I32" s="18">
        <v>512.47</v>
      </c>
      <c r="J32" s="19">
        <v>0</v>
      </c>
      <c r="K32" s="19">
        <v>0</v>
      </c>
      <c r="L32" s="33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37">
        <v>2500</v>
      </c>
      <c r="C33" s="6"/>
      <c r="D33" s="31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33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7">
        <v>4253477</v>
      </c>
      <c r="C34" s="6"/>
      <c r="D34" s="31">
        <f t="shared" si="5"/>
        <v>1982747</v>
      </c>
      <c r="E34" s="19">
        <v>0</v>
      </c>
      <c r="F34" s="19">
        <v>0</v>
      </c>
      <c r="G34" s="18">
        <v>656000</v>
      </c>
      <c r="H34" s="18">
        <v>196447</v>
      </c>
      <c r="I34" s="19">
        <v>0</v>
      </c>
      <c r="J34" s="18">
        <v>984000</v>
      </c>
      <c r="K34" s="18">
        <v>146300</v>
      </c>
      <c r="L34" s="33">
        <v>0</v>
      </c>
      <c r="M34" s="19">
        <v>0</v>
      </c>
      <c r="N34" s="19">
        <v>0</v>
      </c>
      <c r="O34" s="19">
        <v>0</v>
      </c>
      <c r="P34" s="19">
        <v>0</v>
      </c>
      <c r="Q34" s="19"/>
    </row>
    <row r="35" spans="1:17" ht="45" x14ac:dyDescent="0.25">
      <c r="A35" s="6" t="s">
        <v>39</v>
      </c>
      <c r="B35" s="40">
        <v>0</v>
      </c>
      <c r="C35" s="6"/>
      <c r="D35" s="31">
        <f t="shared" si="5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3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37">
        <v>1798300</v>
      </c>
      <c r="C36" s="6"/>
      <c r="D36" s="31">
        <f t="shared" si="5"/>
        <v>722859.27</v>
      </c>
      <c r="E36" s="19">
        <v>0</v>
      </c>
      <c r="F36" s="19">
        <v>0</v>
      </c>
      <c r="G36" s="19">
        <v>0</v>
      </c>
      <c r="H36" s="18">
        <v>376192.85</v>
      </c>
      <c r="I36" s="18">
        <v>97798.52</v>
      </c>
      <c r="J36" s="18">
        <v>89680</v>
      </c>
      <c r="K36" s="19">
        <v>0</v>
      </c>
      <c r="L36" s="33">
        <v>159187.9</v>
      </c>
      <c r="M36" s="19">
        <v>0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41">
        <f>+B38+B39+B40+B41+B42+B43+B44</f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7">SUM(F38:F44)</f>
        <v>0</v>
      </c>
      <c r="G37" s="20">
        <f t="shared" si="7"/>
        <v>0</v>
      </c>
      <c r="H37" s="20">
        <f t="shared" si="7"/>
        <v>0</v>
      </c>
      <c r="I37" s="20">
        <f t="shared" si="7"/>
        <v>0</v>
      </c>
      <c r="J37" s="20">
        <f t="shared" si="7"/>
        <v>0</v>
      </c>
      <c r="K37" s="20">
        <f t="shared" si="7"/>
        <v>0</v>
      </c>
      <c r="L37" s="20">
        <f t="shared" ref="L37" si="8">SUM(L38:L44)</f>
        <v>0</v>
      </c>
      <c r="M37" s="20">
        <f t="shared" ref="M37" si="9">SUM(M38:M44)</f>
        <v>0</v>
      </c>
      <c r="N37" s="20">
        <f t="shared" ref="N37" si="10">SUM(N38:N44)</f>
        <v>0</v>
      </c>
      <c r="O37" s="20">
        <f t="shared" ref="O37" si="11">SUM(O38:O44)</f>
        <v>0</v>
      </c>
      <c r="P37" s="20">
        <f t="shared" ref="P37" si="12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5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5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5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30" x14ac:dyDescent="0.25">
      <c r="A41" s="6" t="s">
        <v>42</v>
      </c>
      <c r="B41" s="19">
        <v>0</v>
      </c>
      <c r="C41" s="6"/>
      <c r="D41" s="19">
        <f t="shared" si="5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30" x14ac:dyDescent="0.25">
      <c r="A42" s="6" t="s">
        <v>43</v>
      </c>
      <c r="B42" s="19">
        <v>0</v>
      </c>
      <c r="C42" s="6"/>
      <c r="D42" s="19">
        <f t="shared" si="5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5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5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41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3">SUM(F46:F52)</f>
        <v>0</v>
      </c>
      <c r="G45" s="20">
        <f t="shared" ref="G45" si="14">SUM(G46:G52)</f>
        <v>0</v>
      </c>
      <c r="H45" s="20">
        <f t="shared" ref="H45" si="15">SUM(H46:H52)</f>
        <v>0</v>
      </c>
      <c r="I45" s="20">
        <f t="shared" ref="I45" si="16">SUM(I46:I52)</f>
        <v>0</v>
      </c>
      <c r="J45" s="20">
        <f t="shared" ref="J45" si="17">SUM(J46:J52)</f>
        <v>0</v>
      </c>
      <c r="K45" s="20">
        <f t="shared" ref="K45" si="18">SUM(K46:K52)</f>
        <v>0</v>
      </c>
      <c r="L45" s="20">
        <f t="shared" ref="L45" si="19">SUM(L46:L52)</f>
        <v>0</v>
      </c>
      <c r="M45" s="20">
        <f t="shared" ref="M45" si="20">SUM(M46:M52)</f>
        <v>0</v>
      </c>
      <c r="N45" s="20">
        <f t="shared" ref="N45" si="21">SUM(N46:N52)</f>
        <v>0</v>
      </c>
      <c r="O45" s="20">
        <f t="shared" ref="O45" si="22">SUM(O46:O52)</f>
        <v>0</v>
      </c>
      <c r="P45" s="20">
        <f t="shared" ref="P45" si="23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5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5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5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30" x14ac:dyDescent="0.25">
      <c r="A49" s="6" t="s">
        <v>49</v>
      </c>
      <c r="B49" s="19">
        <v>0</v>
      </c>
      <c r="C49" s="6"/>
      <c r="D49" s="19">
        <f t="shared" si="5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30" x14ac:dyDescent="0.25">
      <c r="A50" s="6" t="s">
        <v>50</v>
      </c>
      <c r="B50" s="19">
        <v>0</v>
      </c>
      <c r="C50" s="6"/>
      <c r="D50" s="19">
        <f t="shared" si="5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5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5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39">
        <f>+B54+B55+B56+B57+B58+B59+B61+B60+B62</f>
        <v>187670</v>
      </c>
      <c r="C53" s="3"/>
      <c r="D53" s="14">
        <f>SUM(E53:P53)</f>
        <v>169223.8</v>
      </c>
      <c r="E53" s="20">
        <f>SUM(E54:E62)</f>
        <v>0</v>
      </c>
      <c r="F53" s="20">
        <f t="shared" ref="F53:K53" si="24">SUM(F54:F62)</f>
        <v>0</v>
      </c>
      <c r="G53" s="20">
        <f t="shared" si="24"/>
        <v>0</v>
      </c>
      <c r="H53" s="14">
        <f t="shared" si="24"/>
        <v>7670</v>
      </c>
      <c r="I53" s="20">
        <f t="shared" si="24"/>
        <v>161553.79999999999</v>
      </c>
      <c r="J53" s="20">
        <f t="shared" si="24"/>
        <v>0</v>
      </c>
      <c r="K53" s="20">
        <f t="shared" si="24"/>
        <v>0</v>
      </c>
      <c r="L53" s="20">
        <f t="shared" ref="L53" si="25">SUM(L54:L62)</f>
        <v>0</v>
      </c>
      <c r="M53" s="20">
        <f t="shared" ref="M53" si="26">SUM(M54:M62)</f>
        <v>0</v>
      </c>
      <c r="N53" s="20">
        <f t="shared" ref="N53" si="27">SUM(N54:N62)</f>
        <v>0</v>
      </c>
      <c r="O53" s="20">
        <f t="shared" ref="O53" si="28">SUM(O54:O62)</f>
        <v>0</v>
      </c>
      <c r="P53" s="14">
        <f t="shared" ref="P53" si="29">SUM(P54:P62)</f>
        <v>0</v>
      </c>
    </row>
    <row r="54" spans="1:17" x14ac:dyDescent="0.25">
      <c r="A54" s="6" t="s">
        <v>29</v>
      </c>
      <c r="B54" s="32">
        <v>86670</v>
      </c>
      <c r="C54" s="6"/>
      <c r="D54" s="18">
        <f t="shared" si="5"/>
        <v>86623.8</v>
      </c>
      <c r="E54" s="19">
        <v>0</v>
      </c>
      <c r="F54" s="19">
        <v>0</v>
      </c>
      <c r="G54" s="19">
        <v>0</v>
      </c>
      <c r="H54" s="18">
        <v>7670</v>
      </c>
      <c r="I54" s="18">
        <v>78953.8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32">
        <v>101000</v>
      </c>
      <c r="C55" s="6"/>
      <c r="D55" s="18">
        <f t="shared" si="5"/>
        <v>82600</v>
      </c>
      <c r="E55" s="19">
        <v>0</v>
      </c>
      <c r="F55" s="19">
        <v>0</v>
      </c>
      <c r="G55" s="19">
        <v>0</v>
      </c>
      <c r="H55" s="19">
        <v>0</v>
      </c>
      <c r="I55" s="18">
        <v>82600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5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30" x14ac:dyDescent="0.25">
      <c r="A57" s="6" t="s">
        <v>32</v>
      </c>
      <c r="B57" s="19">
        <v>0</v>
      </c>
      <c r="C57" s="6"/>
      <c r="D57" s="19">
        <f t="shared" si="5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5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5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5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5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41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0">SUM(F64:F67)</f>
        <v>0</v>
      </c>
      <c r="G63" s="20">
        <f t="shared" si="30"/>
        <v>0</v>
      </c>
      <c r="H63" s="20">
        <f t="shared" si="30"/>
        <v>0</v>
      </c>
      <c r="I63" s="20">
        <f t="shared" si="30"/>
        <v>0</v>
      </c>
      <c r="J63" s="20">
        <f t="shared" si="30"/>
        <v>0</v>
      </c>
      <c r="K63" s="20">
        <f t="shared" si="30"/>
        <v>0</v>
      </c>
      <c r="L63" s="20">
        <f t="shared" si="30"/>
        <v>0</v>
      </c>
      <c r="M63" s="20">
        <f t="shared" ref="M63" si="31">SUM(M64:M67)</f>
        <v>0</v>
      </c>
      <c r="N63" s="20">
        <f t="shared" ref="N63" si="32">SUM(N64:N67)</f>
        <v>0</v>
      </c>
      <c r="O63" s="20">
        <f t="shared" ref="O63" si="33">SUM(O64:O67)</f>
        <v>0</v>
      </c>
      <c r="P63" s="20">
        <f t="shared" ref="P63" si="34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5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5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5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5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41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5">SUM(F69:F70)</f>
        <v>0</v>
      </c>
      <c r="G68" s="20">
        <f t="shared" si="35"/>
        <v>0</v>
      </c>
      <c r="H68" s="20">
        <f t="shared" si="35"/>
        <v>0</v>
      </c>
      <c r="I68" s="20">
        <f t="shared" si="35"/>
        <v>0</v>
      </c>
      <c r="J68" s="20">
        <f t="shared" si="35"/>
        <v>0</v>
      </c>
      <c r="K68" s="20">
        <f t="shared" si="35"/>
        <v>0</v>
      </c>
      <c r="L68" s="20">
        <f t="shared" si="35"/>
        <v>0</v>
      </c>
      <c r="M68" s="20">
        <f t="shared" ref="M68" si="36">SUM(M69:M70)</f>
        <v>0</v>
      </c>
      <c r="N68" s="20">
        <f t="shared" ref="N68" si="37">SUM(N69:N70)</f>
        <v>0</v>
      </c>
      <c r="O68" s="20">
        <f t="shared" ref="O68" si="38">SUM(O69:O70)</f>
        <v>0</v>
      </c>
      <c r="P68" s="20">
        <f t="shared" ref="P68" si="39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5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30" x14ac:dyDescent="0.25">
      <c r="A70" s="6" t="s">
        <v>63</v>
      </c>
      <c r="B70" s="19">
        <v>0</v>
      </c>
      <c r="C70" s="6"/>
      <c r="D70" s="19">
        <f t="shared" si="5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41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0">SUM(F72:F74)</f>
        <v>0</v>
      </c>
      <c r="G71" s="20">
        <f t="shared" si="40"/>
        <v>0</v>
      </c>
      <c r="H71" s="20">
        <f t="shared" si="40"/>
        <v>0</v>
      </c>
      <c r="I71" s="20">
        <f t="shared" si="40"/>
        <v>0</v>
      </c>
      <c r="J71" s="20">
        <f t="shared" si="40"/>
        <v>0</v>
      </c>
      <c r="K71" s="20">
        <f t="shared" si="40"/>
        <v>0</v>
      </c>
      <c r="L71" s="20">
        <f t="shared" si="40"/>
        <v>0</v>
      </c>
      <c r="M71" s="20">
        <f t="shared" ref="M71" si="41">SUM(M72:M74)</f>
        <v>0</v>
      </c>
      <c r="N71" s="20">
        <f t="shared" ref="N71" si="42">SUM(N72:N74)</f>
        <v>0</v>
      </c>
      <c r="O71" s="20">
        <f t="shared" ref="O71" si="43">SUM(O72:O74)</f>
        <v>0</v>
      </c>
      <c r="P71" s="20">
        <f t="shared" ref="P71" si="44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5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5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5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42">
        <f>+B71+B68+B63+B53+B45+B37+B27+B17+B11</f>
        <v>178341119</v>
      </c>
      <c r="C75" s="8"/>
      <c r="D75" s="26">
        <f>SUM(D11+D17+D27+D37+D45+D53+D63+D68+D71)</f>
        <v>118480339.60999998</v>
      </c>
      <c r="E75" s="26">
        <f>SUM(E11+E17+E27+E37+E45+E53+E63+E68+E71)</f>
        <v>10343261.74</v>
      </c>
      <c r="F75" s="26">
        <f t="shared" ref="F75:P75" si="45">SUM(F11+F17+F27+F37+F45+F53+F63+F68+F71)</f>
        <v>9762875.8000000007</v>
      </c>
      <c r="G75" s="26">
        <f t="shared" si="45"/>
        <v>11987438.82</v>
      </c>
      <c r="H75" s="26">
        <f t="shared" si="45"/>
        <v>12054512.09</v>
      </c>
      <c r="I75" s="26">
        <f t="shared" si="45"/>
        <v>14780021.469999999</v>
      </c>
      <c r="J75" s="26">
        <f t="shared" si="45"/>
        <v>13539630.969999999</v>
      </c>
      <c r="K75" s="26">
        <f t="shared" si="45"/>
        <v>16058357.540000001</v>
      </c>
      <c r="L75" s="26">
        <f t="shared" si="45"/>
        <v>15350988.539999999</v>
      </c>
      <c r="M75" s="26">
        <f t="shared" si="45"/>
        <v>14603252.639999999</v>
      </c>
      <c r="N75" s="26">
        <f t="shared" si="45"/>
        <v>0</v>
      </c>
      <c r="O75" s="26">
        <f t="shared" si="45"/>
        <v>0</v>
      </c>
      <c r="P75" s="26">
        <f t="shared" si="45"/>
        <v>0</v>
      </c>
    </row>
    <row r="76" spans="1:17" x14ac:dyDescent="0.25">
      <c r="A76" s="4"/>
      <c r="B76" s="4"/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41">
        <f>+B79+B80</f>
        <v>0</v>
      </c>
      <c r="C78" s="3"/>
      <c r="D78" s="20">
        <f>SUM(E78:P78)</f>
        <v>0</v>
      </c>
      <c r="E78" s="20">
        <f t="shared" ref="E78:P78" si="46">SUM(F78:Q78)</f>
        <v>0</v>
      </c>
      <c r="F78" s="20">
        <f t="shared" si="46"/>
        <v>0</v>
      </c>
      <c r="G78" s="20">
        <f t="shared" si="46"/>
        <v>0</v>
      </c>
      <c r="H78" s="20">
        <f t="shared" si="46"/>
        <v>0</v>
      </c>
      <c r="I78" s="20">
        <f t="shared" si="46"/>
        <v>0</v>
      </c>
      <c r="J78" s="20">
        <f t="shared" si="46"/>
        <v>0</v>
      </c>
      <c r="K78" s="20">
        <f t="shared" si="46"/>
        <v>0</v>
      </c>
      <c r="L78" s="20">
        <f t="shared" si="46"/>
        <v>0</v>
      </c>
      <c r="M78" s="20">
        <f t="shared" si="46"/>
        <v>0</v>
      </c>
      <c r="N78" s="20">
        <f t="shared" si="46"/>
        <v>0</v>
      </c>
      <c r="O78" s="20">
        <f t="shared" si="46"/>
        <v>0</v>
      </c>
      <c r="P78" s="20">
        <f t="shared" si="46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7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7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41">
        <f>+B82+B83</f>
        <v>0</v>
      </c>
      <c r="C81" s="3"/>
      <c r="D81" s="20">
        <f t="shared" si="47"/>
        <v>0</v>
      </c>
      <c r="E81" s="20">
        <f t="shared" ref="E81" si="48">SUM(F81:Q81)</f>
        <v>0</v>
      </c>
      <c r="F81" s="20">
        <f t="shared" ref="F81" si="49">SUM(G81:R81)</f>
        <v>0</v>
      </c>
      <c r="G81" s="20">
        <f t="shared" ref="G81" si="50">SUM(H81:S81)</f>
        <v>0</v>
      </c>
      <c r="H81" s="20">
        <f t="shared" ref="H81" si="51">SUM(I81:T81)</f>
        <v>0</v>
      </c>
      <c r="I81" s="20">
        <f t="shared" ref="I81" si="52">SUM(J81:U81)</f>
        <v>0</v>
      </c>
      <c r="J81" s="20">
        <f t="shared" ref="J81" si="53">SUM(K81:V81)</f>
        <v>0</v>
      </c>
      <c r="K81" s="20">
        <f t="shared" ref="K81" si="54">SUM(L81:W81)</f>
        <v>0</v>
      </c>
      <c r="L81" s="20">
        <f t="shared" ref="L81" si="55">SUM(M81:X81)</f>
        <v>0</v>
      </c>
      <c r="M81" s="20">
        <f t="shared" ref="M81" si="56">SUM(N81:Y81)</f>
        <v>0</v>
      </c>
      <c r="N81" s="20">
        <f t="shared" ref="N81" si="57">SUM(O81:Z81)</f>
        <v>0</v>
      </c>
      <c r="O81" s="20">
        <f t="shared" ref="O81" si="58">SUM(P81:AA81)</f>
        <v>0</v>
      </c>
      <c r="P81" s="20">
        <f t="shared" ref="P81" si="59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7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7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41">
        <f>+B85</f>
        <v>0</v>
      </c>
      <c r="C84" s="3"/>
      <c r="D84" s="20">
        <f t="shared" ref="D84" si="60">SUM(E84:P84)</f>
        <v>0</v>
      </c>
      <c r="E84" s="20">
        <f t="shared" ref="E84" si="61">SUM(F84:Q84)</f>
        <v>0</v>
      </c>
      <c r="F84" s="20">
        <f t="shared" ref="F84" si="62">SUM(G84:R84)</f>
        <v>0</v>
      </c>
      <c r="G84" s="20">
        <f t="shared" ref="G84" si="63">SUM(H84:S84)</f>
        <v>0</v>
      </c>
      <c r="H84" s="20">
        <f t="shared" ref="H84" si="64">SUM(I84:T84)</f>
        <v>0</v>
      </c>
      <c r="I84" s="20">
        <f t="shared" ref="I84" si="65">SUM(J84:U84)</f>
        <v>0</v>
      </c>
      <c r="J84" s="20">
        <f t="shared" ref="J84" si="66">SUM(K84:V84)</f>
        <v>0</v>
      </c>
      <c r="K84" s="20">
        <f t="shared" ref="K84" si="67">SUM(L84:W84)</f>
        <v>0</v>
      </c>
      <c r="L84" s="20">
        <f t="shared" ref="L84" si="68">SUM(M84:X84)</f>
        <v>0</v>
      </c>
      <c r="M84" s="20">
        <f t="shared" ref="M84" si="69">SUM(N84:Y84)</f>
        <v>0</v>
      </c>
      <c r="N84" s="20">
        <f t="shared" ref="N84" si="70">SUM(O84:Z84)</f>
        <v>0</v>
      </c>
      <c r="O84" s="20">
        <f t="shared" ref="O84" si="71">SUM(P84:AA84)</f>
        <v>0</v>
      </c>
      <c r="P84" s="20">
        <f t="shared" ref="P84" si="72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7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43">
        <f>+B84+B81+B78</f>
        <v>0</v>
      </c>
      <c r="C86" s="35"/>
      <c r="D86" s="20">
        <f t="shared" si="47"/>
        <v>0</v>
      </c>
      <c r="E86" s="20">
        <f t="shared" ref="E86" si="73">SUM(F86:Q86)</f>
        <v>0</v>
      </c>
      <c r="F86" s="20">
        <f t="shared" ref="F86" si="74">SUM(G86:R86)</f>
        <v>0</v>
      </c>
      <c r="G86" s="20">
        <f t="shared" ref="G86" si="75">SUM(H86:S86)</f>
        <v>0</v>
      </c>
      <c r="H86" s="20">
        <f t="shared" ref="H86" si="76">SUM(I86:T86)</f>
        <v>0</v>
      </c>
      <c r="I86" s="20">
        <f t="shared" ref="I86" si="77">SUM(J86:U86)</f>
        <v>0</v>
      </c>
      <c r="J86" s="20">
        <f t="shared" ref="J86" si="78">SUM(K86:V86)</f>
        <v>0</v>
      </c>
      <c r="K86" s="20">
        <f t="shared" ref="K86" si="79">SUM(L86:W86)</f>
        <v>0</v>
      </c>
      <c r="L86" s="20">
        <f t="shared" ref="L86" si="80">SUM(M86:X86)</f>
        <v>0</v>
      </c>
      <c r="M86" s="20">
        <f t="shared" ref="M86" si="81">SUM(N86:Y86)</f>
        <v>0</v>
      </c>
      <c r="N86" s="20">
        <f t="shared" ref="N86" si="82">SUM(O86:Z86)</f>
        <v>0</v>
      </c>
      <c r="O86" s="20">
        <f t="shared" ref="O86" si="83">SUM(P86:AA86)</f>
        <v>0</v>
      </c>
      <c r="P86" s="20">
        <f t="shared" ref="P86" si="84">SUM(Q86:AB86)</f>
        <v>0</v>
      </c>
    </row>
    <row r="88" spans="1:16" ht="31.5" x14ac:dyDescent="0.25">
      <c r="A88" s="9" t="s">
        <v>78</v>
      </c>
      <c r="B88" s="44">
        <f>+B75+B86</f>
        <v>178341119</v>
      </c>
      <c r="C88" s="9"/>
      <c r="D88" s="27">
        <f t="shared" ref="D88:P88" si="85">SUM(D75+D86)</f>
        <v>118480339.60999998</v>
      </c>
      <c r="E88" s="27">
        <f t="shared" si="85"/>
        <v>10343261.74</v>
      </c>
      <c r="F88" s="27">
        <f>SUM(F75+F86)</f>
        <v>9762875.8000000007</v>
      </c>
      <c r="G88" s="27">
        <f t="shared" si="85"/>
        <v>11987438.82</v>
      </c>
      <c r="H88" s="27">
        <f t="shared" si="85"/>
        <v>12054512.09</v>
      </c>
      <c r="I88" s="27">
        <f t="shared" si="85"/>
        <v>14780021.469999999</v>
      </c>
      <c r="J88" s="27">
        <f t="shared" si="85"/>
        <v>13539630.969999999</v>
      </c>
      <c r="K88" s="27">
        <f t="shared" si="85"/>
        <v>16058357.540000001</v>
      </c>
      <c r="L88" s="27">
        <f t="shared" si="85"/>
        <v>15350988.539999999</v>
      </c>
      <c r="M88" s="27">
        <f t="shared" si="85"/>
        <v>14603252.639999999</v>
      </c>
      <c r="N88" s="27">
        <f t="shared" si="85"/>
        <v>0</v>
      </c>
      <c r="O88" s="27">
        <f t="shared" si="85"/>
        <v>0</v>
      </c>
      <c r="P88" s="27">
        <f t="shared" si="85"/>
        <v>0</v>
      </c>
    </row>
    <row r="89" spans="1:16" x14ac:dyDescent="0.25">
      <c r="A89" t="s">
        <v>106</v>
      </c>
    </row>
    <row r="90" spans="1:16" x14ac:dyDescent="0.25">
      <c r="A90" t="s">
        <v>108</v>
      </c>
    </row>
    <row r="91" spans="1:16" x14ac:dyDescent="0.25">
      <c r="A91" t="s">
        <v>111</v>
      </c>
    </row>
    <row r="94" spans="1:16" x14ac:dyDescent="0.25">
      <c r="A94" s="21" t="s">
        <v>99</v>
      </c>
      <c r="B94" s="21"/>
      <c r="C94" s="21"/>
      <c r="D94" s="21" t="s">
        <v>104</v>
      </c>
      <c r="G94" s="21" t="s">
        <v>103</v>
      </c>
    </row>
    <row r="95" spans="1:16" x14ac:dyDescent="0.25">
      <c r="A95" s="21"/>
      <c r="B95" s="21"/>
      <c r="C95" s="21"/>
      <c r="D95" s="21"/>
      <c r="G95" s="21"/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1"/>
      <c r="B97" s="21"/>
      <c r="C97" s="21"/>
      <c r="D97" s="21"/>
      <c r="G97" s="21"/>
    </row>
    <row r="98" spans="1:7" x14ac:dyDescent="0.25">
      <c r="A98" s="22" t="s">
        <v>100</v>
      </c>
      <c r="B98" s="22"/>
      <c r="C98" s="22"/>
      <c r="D98" s="23"/>
      <c r="G98" s="23" t="s">
        <v>107</v>
      </c>
    </row>
    <row r="99" spans="1:7" x14ac:dyDescent="0.25">
      <c r="A99" s="21" t="s">
        <v>101</v>
      </c>
      <c r="B99" s="21"/>
      <c r="C99" s="21"/>
      <c r="D99" s="24"/>
      <c r="G99" s="24" t="s">
        <v>102</v>
      </c>
    </row>
    <row r="100" spans="1:7" x14ac:dyDescent="0.25">
      <c r="G100" s="24"/>
    </row>
  </sheetData>
  <mergeCells count="7">
    <mergeCell ref="A1:P1"/>
    <mergeCell ref="A2:P2"/>
    <mergeCell ref="A5:P5"/>
    <mergeCell ref="A6:P6"/>
    <mergeCell ref="A7:P7"/>
    <mergeCell ref="A4:P4"/>
    <mergeCell ref="A3:P3"/>
  </mergeCells>
  <pageMargins left="0.70866141732283472" right="0.70866141732283472" top="0.74803149606299213" bottom="0.74803149606299213" header="0.31496062992125984" footer="0.31496062992125984"/>
  <pageSetup paperSize="5" scale="55" orientation="landscape" r:id="rId1"/>
  <rowBreaks count="1" manualBreakCount="1">
    <brk id="76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Accinformacion 1</cp:lastModifiedBy>
  <cp:lastPrinted>2021-10-08T19:06:39Z</cp:lastPrinted>
  <dcterms:created xsi:type="dcterms:W3CDTF">2018-04-17T18:57:16Z</dcterms:created>
  <dcterms:modified xsi:type="dcterms:W3CDTF">2021-12-14T14:05:53Z</dcterms:modified>
</cp:coreProperties>
</file>