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1600" windowHeight="9135" firstSheet="18" activeTab="18"/>
  </bookViews>
  <sheets>
    <sheet name="SUMINISTRO ENERO 2018  " sheetId="11" r:id="rId1"/>
    <sheet name="SALIDAS - ENERO 18" sheetId="5" r:id="rId2"/>
    <sheet name="REG SALIDAS DIARIO ENERO 18" sheetId="6" r:id="rId3"/>
    <sheet name="ENTRADAS Y SALIDAS MAT.LIMPIEZA" sheetId="7" state="hidden" r:id="rId4"/>
    <sheet name="SUMINISTRO MATERIAL DE LIMPIEZA" sheetId="9" state="hidden" r:id="rId5"/>
    <sheet name="enero" sheetId="13" state="hidden" r:id="rId6"/>
    <sheet name="SUMINISTRO FEBRERO 2018" sheetId="15" r:id="rId7"/>
    <sheet name="SALIDAS - FEBRERO 18" sheetId="16" r:id="rId8"/>
    <sheet name="REG SALIDAS DIARIO FEBRERO 18" sheetId="17" r:id="rId9"/>
    <sheet name="MATERIAL DE LIMPIEZA FEBRERO" sheetId="20" state="hidden" r:id="rId10"/>
    <sheet name="MATERIAL DE LIMPIEZA" sheetId="18" state="hidden" r:id="rId11"/>
    <sheet name="RESUMEN MATERIAL DE LIMPIEZA " sheetId="19" state="hidden" r:id="rId12"/>
    <sheet name="SUMINISTRO MARZO 2018" sheetId="21" r:id="rId13"/>
    <sheet name="SALIDAS - MARZO 18" sheetId="22" r:id="rId14"/>
    <sheet name="REG SALIDAS DIARIO MARZO 2018" sheetId="23" r:id="rId15"/>
    <sheet name="SUMINISTRO ABRIL 18" sheetId="24" r:id="rId16"/>
    <sheet name="SALIDAS- ABRIL 18" sheetId="25" r:id="rId17"/>
    <sheet name="REG SALIDAS DIARIO ABRIL 18" sheetId="26" r:id="rId18"/>
    <sheet name="SUMINISTRO MAYO 18" sheetId="27" r:id="rId19"/>
    <sheet name="SALIDAS-MAYO 18" sheetId="28" state="hidden" r:id="rId20"/>
    <sheet name="REG SALIDAS DIARIO MAYO 18" sheetId="29" state="hidden" r:id="rId21"/>
    <sheet name="PROMEDIO PONDERADO" sheetId="30" state="hidden" r:id="rId22"/>
    <sheet name="Hoja1" sheetId="31" r:id="rId23"/>
  </sheets>
  <externalReferences>
    <externalReference r:id="rId24"/>
    <externalReference r:id="rId25"/>
  </externalReferences>
  <definedNames>
    <definedName name="_xlnm._FilterDatabase" localSheetId="0" hidden="1">'SUMINISTRO ENERO 2018  '!$A$8:$M$125</definedName>
    <definedName name="_xlnm._FilterDatabase" localSheetId="6" hidden="1">'SUMINISTRO FEBRERO 2018'!$A$8:$M$125</definedName>
    <definedName name="Años_préstamo">#REF!</definedName>
    <definedName name="Capital">#REF!</definedName>
    <definedName name="Datos">#REF!</definedName>
    <definedName name="Día_de_pago">DATE(YEAR(Inicio_prestamo),MONTH(Inicio_prestamo)+Payment_Number,DAY(Inicio_prestamo))</definedName>
    <definedName name="Fecha_de_pago">#REF!</definedName>
    <definedName name="Fila_de_encabezado">ROW(#REF!)</definedName>
    <definedName name="Importe_del_préstamo">#REF!</definedName>
    <definedName name="Impresión_completa">#REF!</definedName>
    <definedName name="Inicio_prestamo">#REF!</definedName>
    <definedName name="Int">#REF!</definedName>
    <definedName name="Int_acum">#REF!</definedName>
    <definedName name="Interés_total">#REF!</definedName>
    <definedName name="Núm_de_pago">#REF!</definedName>
    <definedName name="Núm_pagos_al_año">#REF!</definedName>
    <definedName name="Número_de_pagos">MATCH(0.01,Saldo_final,-1)+1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Restablecer_área_de_impresión">OFFSET(Impresión_completa,0,0,Última_fila)</definedName>
    <definedName name="Saldo_final">#REF!</definedName>
    <definedName name="Saldo_inicial">#REF!</definedName>
    <definedName name="Tasa_de_interés">#REF!</definedName>
    <definedName name="Tasa_de_interés_programada">#REF!</definedName>
    <definedName name="_xlnm.Print_Titles" localSheetId="2">'REG SALIDAS DIARIO ENERO 18'!$1:$8</definedName>
    <definedName name="_xlnm.Print_Titles" localSheetId="1">'SALIDAS - ENERO 18'!$1:$8</definedName>
    <definedName name="_xlnm.Print_Titles" localSheetId="0">'SUMINISTRO ENERO 2018  '!$8:$8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</definedNames>
  <calcPr calcId="124519"/>
  <fileRecoveryPr autoRecover="0"/>
</workbook>
</file>

<file path=xl/calcChain.xml><?xml version="1.0" encoding="utf-8"?>
<calcChain xmlns="http://schemas.openxmlformats.org/spreadsheetml/2006/main">
  <c r="B52" i="30"/>
  <c r="D51"/>
  <c r="D50"/>
  <c r="B47"/>
  <c r="D46"/>
  <c r="D45"/>
  <c r="B41"/>
  <c r="D40"/>
  <c r="D39"/>
  <c r="B35"/>
  <c r="D34"/>
  <c r="D33"/>
  <c r="B30"/>
  <c r="D29"/>
  <c r="D28"/>
  <c r="B24"/>
  <c r="D23"/>
  <c r="D22"/>
  <c r="B19"/>
  <c r="D18"/>
  <c r="D17"/>
  <c r="D52" l="1"/>
  <c r="E52" s="1"/>
  <c r="D47"/>
  <c r="E47" s="1"/>
  <c r="D41"/>
  <c r="E41" s="1"/>
  <c r="D35"/>
  <c r="E35" s="1"/>
  <c r="D30"/>
  <c r="E30" s="1"/>
  <c r="D24"/>
  <c r="E24" s="1"/>
  <c r="D19"/>
  <c r="E19" s="1"/>
  <c r="B12" l="1"/>
  <c r="D11"/>
  <c r="D10"/>
  <c r="D4"/>
  <c r="D12" l="1"/>
  <c r="E12" s="1"/>
  <c r="K124" i="29"/>
  <c r="H124"/>
  <c r="B6" i="30"/>
  <c r="D5"/>
  <c r="D6" s="1"/>
  <c r="E6" s="1"/>
  <c r="L125" i="27" l="1"/>
  <c r="L59"/>
  <c r="I125"/>
  <c r="C11" i="29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6"/>
  <c r="C37"/>
  <c r="C38"/>
  <c r="C39"/>
  <c r="C40"/>
  <c r="C41"/>
  <c r="C42"/>
  <c r="C43"/>
  <c r="C44"/>
  <c r="C45"/>
  <c r="C46"/>
  <c r="C47"/>
  <c r="C48"/>
  <c r="C49"/>
  <c r="C50"/>
  <c r="C51"/>
  <c r="C53"/>
  <c r="C54"/>
  <c r="C55"/>
  <c r="C56"/>
  <c r="C57"/>
  <c r="C59"/>
  <c r="C60"/>
  <c r="C61"/>
  <c r="C62"/>
  <c r="C63"/>
  <c r="C64"/>
  <c r="C65"/>
  <c r="C66"/>
  <c r="C67"/>
  <c r="C68"/>
  <c r="C69"/>
  <c r="C70"/>
  <c r="C71"/>
  <c r="C72"/>
  <c r="C74"/>
  <c r="C75"/>
  <c r="C76"/>
  <c r="C77"/>
  <c r="C78"/>
  <c r="C79"/>
  <c r="C80"/>
  <c r="C81"/>
  <c r="C82"/>
  <c r="C83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0"/>
  <c r="L58"/>
  <c r="L124" s="1"/>
  <c r="J58" l="1"/>
  <c r="I58"/>
  <c r="I124" s="1"/>
  <c r="G58"/>
  <c r="G124" s="1"/>
  <c r="F84"/>
  <c r="C84" s="1"/>
  <c r="C83" i="28" s="1"/>
  <c r="K85" i="27" s="1"/>
  <c r="M85" s="1"/>
  <c r="F73" i="29"/>
  <c r="C73" s="1"/>
  <c r="F58"/>
  <c r="F124" s="1"/>
  <c r="E85"/>
  <c r="C85" s="1"/>
  <c r="E58"/>
  <c r="C58" s="1"/>
  <c r="E52"/>
  <c r="C52" s="1"/>
  <c r="E35"/>
  <c r="D124"/>
  <c r="C122" i="28"/>
  <c r="K124" i="27" s="1"/>
  <c r="M124" s="1"/>
  <c r="C121" i="28"/>
  <c r="K123" i="27" s="1"/>
  <c r="M123" s="1"/>
  <c r="C120" i="28"/>
  <c r="K122" i="27" s="1"/>
  <c r="M122" s="1"/>
  <c r="C119" i="28"/>
  <c r="K121" i="27" s="1"/>
  <c r="M121" s="1"/>
  <c r="C118" i="28"/>
  <c r="K120" i="27" s="1"/>
  <c r="M120" s="1"/>
  <c r="C117" i="28"/>
  <c r="K119" i="27" s="1"/>
  <c r="M119" s="1"/>
  <c r="C116" i="28"/>
  <c r="K118" i="27" s="1"/>
  <c r="M118" s="1"/>
  <c r="C115" i="28"/>
  <c r="K117" i="27" s="1"/>
  <c r="M117" s="1"/>
  <c r="C114" i="28"/>
  <c r="K116" i="27" s="1"/>
  <c r="M116" s="1"/>
  <c r="C113" i="28"/>
  <c r="K115" i="27" s="1"/>
  <c r="M115" s="1"/>
  <c r="C112" i="28"/>
  <c r="K114" i="27" s="1"/>
  <c r="M114" s="1"/>
  <c r="C111" i="28"/>
  <c r="K113" i="27" s="1"/>
  <c r="M113" s="1"/>
  <c r="C110" i="28"/>
  <c r="K112" i="27" s="1"/>
  <c r="M112" s="1"/>
  <c r="C109" i="28"/>
  <c r="K111" i="27" s="1"/>
  <c r="M111" s="1"/>
  <c r="C108" i="28"/>
  <c r="K110" i="27" s="1"/>
  <c r="M110" s="1"/>
  <c r="C107" i="28"/>
  <c r="K109" i="27" s="1"/>
  <c r="M109" s="1"/>
  <c r="C106" i="28"/>
  <c r="K108" i="27" s="1"/>
  <c r="M108" s="1"/>
  <c r="C105" i="28"/>
  <c r="K107" i="27" s="1"/>
  <c r="M107" s="1"/>
  <c r="C104" i="28"/>
  <c r="K106" i="27" s="1"/>
  <c r="M106" s="1"/>
  <c r="C103" i="28"/>
  <c r="K105" i="27" s="1"/>
  <c r="M105" s="1"/>
  <c r="C102" i="28"/>
  <c r="K104" i="27" s="1"/>
  <c r="M104" s="1"/>
  <c r="C101" i="28"/>
  <c r="K103" i="27" s="1"/>
  <c r="M103" s="1"/>
  <c r="C100" i="28"/>
  <c r="K102" i="27" s="1"/>
  <c r="M102" s="1"/>
  <c r="C99" i="28"/>
  <c r="K101" i="27" s="1"/>
  <c r="M101" s="1"/>
  <c r="C98" i="28"/>
  <c r="K100" i="27" s="1"/>
  <c r="M100" s="1"/>
  <c r="C97" i="28"/>
  <c r="K99" i="27" s="1"/>
  <c r="M99" s="1"/>
  <c r="C96" i="28"/>
  <c r="K98" i="27" s="1"/>
  <c r="M98" s="1"/>
  <c r="C95" i="28"/>
  <c r="K97" i="27" s="1"/>
  <c r="M97" s="1"/>
  <c r="C94" i="28"/>
  <c r="K96" i="27" s="1"/>
  <c r="M96" s="1"/>
  <c r="C93" i="28"/>
  <c r="K95" i="27" s="1"/>
  <c r="M95" s="1"/>
  <c r="C92" i="28"/>
  <c r="K94" i="27" s="1"/>
  <c r="M94" s="1"/>
  <c r="C91" i="28"/>
  <c r="K93" i="27" s="1"/>
  <c r="M93" s="1"/>
  <c r="C90" i="28"/>
  <c r="K92" i="27" s="1"/>
  <c r="M92" s="1"/>
  <c r="C89" i="28"/>
  <c r="K91" i="27" s="1"/>
  <c r="M91" s="1"/>
  <c r="C88" i="28"/>
  <c r="K90" i="27" s="1"/>
  <c r="M90" s="1"/>
  <c r="C87" i="28"/>
  <c r="K89" i="27" s="1"/>
  <c r="M89" s="1"/>
  <c r="C86" i="28"/>
  <c r="K88" i="27" s="1"/>
  <c r="M88" s="1"/>
  <c r="C85" i="28"/>
  <c r="K87" i="27" s="1"/>
  <c r="M87" s="1"/>
  <c r="C84" i="28"/>
  <c r="K86" i="27" s="1"/>
  <c r="M86" s="1"/>
  <c r="C82" i="28"/>
  <c r="K84" i="27" s="1"/>
  <c r="M84" s="1"/>
  <c r="C81" i="28"/>
  <c r="K83" i="27" s="1"/>
  <c r="M83" s="1"/>
  <c r="C80" i="28"/>
  <c r="K82" i="27" s="1"/>
  <c r="M82" s="1"/>
  <c r="C79" i="28"/>
  <c r="K81" i="27" s="1"/>
  <c r="M81" s="1"/>
  <c r="C78" i="28"/>
  <c r="K80" i="27" s="1"/>
  <c r="M80" s="1"/>
  <c r="C77" i="28"/>
  <c r="K79" i="27" s="1"/>
  <c r="M79" s="1"/>
  <c r="C76" i="28"/>
  <c r="K78" i="27" s="1"/>
  <c r="M78" s="1"/>
  <c r="C75" i="28"/>
  <c r="K77" i="27" s="1"/>
  <c r="M77" s="1"/>
  <c r="C74" i="28"/>
  <c r="K76" i="27" s="1"/>
  <c r="M76" s="1"/>
  <c r="C73" i="28"/>
  <c r="K75" i="27" s="1"/>
  <c r="M75" s="1"/>
  <c r="C72" i="28"/>
  <c r="K74" i="27" s="1"/>
  <c r="M74" s="1"/>
  <c r="C71" i="28"/>
  <c r="K73" i="27" s="1"/>
  <c r="M73" s="1"/>
  <c r="C70" i="28"/>
  <c r="K72" i="27" s="1"/>
  <c r="M72" s="1"/>
  <c r="C69" i="28"/>
  <c r="K71" i="27" s="1"/>
  <c r="M71" s="1"/>
  <c r="C68" i="28"/>
  <c r="K70" i="27" s="1"/>
  <c r="M70" s="1"/>
  <c r="C67" i="28"/>
  <c r="K69" i="27" s="1"/>
  <c r="M69" s="1"/>
  <c r="C66" i="28"/>
  <c r="K68" i="27" s="1"/>
  <c r="M68" s="1"/>
  <c r="C65" i="28"/>
  <c r="K67" i="27" s="1"/>
  <c r="M67" s="1"/>
  <c r="C64" i="28"/>
  <c r="K66" i="27" s="1"/>
  <c r="M66" s="1"/>
  <c r="C63" i="28"/>
  <c r="K65" i="27" s="1"/>
  <c r="M65" s="1"/>
  <c r="C62" i="28"/>
  <c r="K64" i="27" s="1"/>
  <c r="M64" s="1"/>
  <c r="C61" i="28"/>
  <c r="K63" i="27" s="1"/>
  <c r="M63" s="1"/>
  <c r="C60" i="28"/>
  <c r="K62" i="27" s="1"/>
  <c r="M62" s="1"/>
  <c r="C59" i="28"/>
  <c r="K61" i="27" s="1"/>
  <c r="M61" s="1"/>
  <c r="C58" i="28"/>
  <c r="K60" i="27" s="1"/>
  <c r="M60" s="1"/>
  <c r="J124" i="29"/>
  <c r="C56" i="28"/>
  <c r="K58" i="27" s="1"/>
  <c r="M58" s="1"/>
  <c r="C55" i="28"/>
  <c r="K57" i="27" s="1"/>
  <c r="M57" s="1"/>
  <c r="C54" i="28"/>
  <c r="K56" i="27" s="1"/>
  <c r="M56" s="1"/>
  <c r="C53" i="28"/>
  <c r="K55" i="27" s="1"/>
  <c r="M55" s="1"/>
  <c r="C52" i="28"/>
  <c r="K54" i="27" s="1"/>
  <c r="M54" s="1"/>
  <c r="C51" i="28"/>
  <c r="K53" i="27" s="1"/>
  <c r="M53" s="1"/>
  <c r="C50" i="28"/>
  <c r="K52" i="27" s="1"/>
  <c r="M52" s="1"/>
  <c r="C49" i="28"/>
  <c r="K51" i="27" s="1"/>
  <c r="M51" s="1"/>
  <c r="C48" i="28"/>
  <c r="K50" i="27" s="1"/>
  <c r="M50" s="1"/>
  <c r="C47" i="28"/>
  <c r="K49" i="27" s="1"/>
  <c r="M49" s="1"/>
  <c r="C46" i="28"/>
  <c r="K48" i="27" s="1"/>
  <c r="M48" s="1"/>
  <c r="C45" i="28"/>
  <c r="K47" i="27" s="1"/>
  <c r="M47" s="1"/>
  <c r="C44" i="28"/>
  <c r="K46" i="27" s="1"/>
  <c r="M46" s="1"/>
  <c r="C43" i="28"/>
  <c r="K45" i="27" s="1"/>
  <c r="M45" s="1"/>
  <c r="C42" i="28"/>
  <c r="K44" i="27" s="1"/>
  <c r="M44" s="1"/>
  <c r="C41" i="28"/>
  <c r="K43" i="27" s="1"/>
  <c r="M43" s="1"/>
  <c r="C40" i="28"/>
  <c r="K42" i="27" s="1"/>
  <c r="M42" s="1"/>
  <c r="C39" i="28"/>
  <c r="K39" i="27" s="1"/>
  <c r="M39" s="1"/>
  <c r="C38" i="28"/>
  <c r="K38" i="27" s="1"/>
  <c r="M38" s="1"/>
  <c r="C37" i="28"/>
  <c r="K37" i="27" s="1"/>
  <c r="M37" s="1"/>
  <c r="C36" i="28"/>
  <c r="K36" i="27" s="1"/>
  <c r="M36" s="1"/>
  <c r="C35" i="28"/>
  <c r="K35" i="27" s="1"/>
  <c r="M35" s="1"/>
  <c r="C33" i="28"/>
  <c r="K33" i="27" s="1"/>
  <c r="M33" s="1"/>
  <c r="C32" i="28"/>
  <c r="K32" i="27" s="1"/>
  <c r="M32" s="1"/>
  <c r="C31" i="28"/>
  <c r="K31" i="27" s="1"/>
  <c r="M31" s="1"/>
  <c r="C30" i="28"/>
  <c r="K30" i="27" s="1"/>
  <c r="M30" s="1"/>
  <c r="C29" i="28"/>
  <c r="K29" i="27" s="1"/>
  <c r="M29" s="1"/>
  <c r="C28" i="28"/>
  <c r="K28" i="27" s="1"/>
  <c r="M28" s="1"/>
  <c r="C27" i="28"/>
  <c r="K27" i="27" s="1"/>
  <c r="M27" s="1"/>
  <c r="C26" i="28"/>
  <c r="K26" i="27" s="1"/>
  <c r="M26" s="1"/>
  <c r="C25" i="28"/>
  <c r="K25" i="27" s="1"/>
  <c r="M25" s="1"/>
  <c r="C24" i="28"/>
  <c r="K24" i="27" s="1"/>
  <c r="M24" s="1"/>
  <c r="C23" i="28"/>
  <c r="K23" i="27" s="1"/>
  <c r="M23" s="1"/>
  <c r="C22" i="28"/>
  <c r="K22" i="27" s="1"/>
  <c r="M22" s="1"/>
  <c r="C21" i="28"/>
  <c r="K21" i="27" s="1"/>
  <c r="M21" s="1"/>
  <c r="C20" i="28"/>
  <c r="K20" i="27" s="1"/>
  <c r="M20" s="1"/>
  <c r="C19" i="28"/>
  <c r="K19" i="27" s="1"/>
  <c r="M19" s="1"/>
  <c r="C18" i="28"/>
  <c r="K18" i="27" s="1"/>
  <c r="M18" s="1"/>
  <c r="C17" i="28"/>
  <c r="K17" i="27" s="1"/>
  <c r="M17" s="1"/>
  <c r="C16" i="28"/>
  <c r="K16" i="27" s="1"/>
  <c r="M16" s="1"/>
  <c r="C15" i="28"/>
  <c r="K15" i="27" s="1"/>
  <c r="M15" s="1"/>
  <c r="C14" i="28"/>
  <c r="K14" i="27" s="1"/>
  <c r="M14" s="1"/>
  <c r="C13" i="28"/>
  <c r="K13" i="27" s="1"/>
  <c r="M13" s="1"/>
  <c r="C12" i="28"/>
  <c r="K12" i="27" s="1"/>
  <c r="M12" s="1"/>
  <c r="C11" i="28"/>
  <c r="K11" i="27" s="1"/>
  <c r="M11" s="1"/>
  <c r="C10" i="28"/>
  <c r="K10" i="27" s="1"/>
  <c r="M10" s="1"/>
  <c r="C9" i="28"/>
  <c r="H125" i="27"/>
  <c r="N123"/>
  <c r="O123" s="1"/>
  <c r="N121"/>
  <c r="O121" s="1"/>
  <c r="N119"/>
  <c r="O119" s="1"/>
  <c r="N117"/>
  <c r="O117" s="1"/>
  <c r="N115"/>
  <c r="O115" s="1"/>
  <c r="N113"/>
  <c r="O113" s="1"/>
  <c r="G112"/>
  <c r="N111"/>
  <c r="O111" s="1"/>
  <c r="N110"/>
  <c r="O110" s="1"/>
  <c r="N109"/>
  <c r="O109" s="1"/>
  <c r="N108"/>
  <c r="O108" s="1"/>
  <c r="N107"/>
  <c r="O107" s="1"/>
  <c r="N106"/>
  <c r="O106" s="1"/>
  <c r="G106"/>
  <c r="N105"/>
  <c r="O105" s="1"/>
  <c r="G105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G95"/>
  <c r="G94"/>
  <c r="N93"/>
  <c r="G93"/>
  <c r="G92"/>
  <c r="N91"/>
  <c r="G91"/>
  <c r="O91" s="1"/>
  <c r="N89"/>
  <c r="O89" s="1"/>
  <c r="N87"/>
  <c r="O87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G63"/>
  <c r="N62"/>
  <c r="O62" s="1"/>
  <c r="N60"/>
  <c r="O60" s="1"/>
  <c r="N57"/>
  <c r="O57" s="1"/>
  <c r="N55"/>
  <c r="O55" s="1"/>
  <c r="N51"/>
  <c r="O51" s="1"/>
  <c r="N47"/>
  <c r="O47" s="1"/>
  <c r="N43"/>
  <c r="N42"/>
  <c r="O42" s="1"/>
  <c r="N38"/>
  <c r="O38" s="1"/>
  <c r="N36"/>
  <c r="O36" s="1"/>
  <c r="N32"/>
  <c r="O32" s="1"/>
  <c r="N28"/>
  <c r="O28" s="1"/>
  <c r="N24"/>
  <c r="O24" s="1"/>
  <c r="G21"/>
  <c r="G20"/>
  <c r="G19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O95" l="1"/>
  <c r="N20"/>
  <c r="O20" s="1"/>
  <c r="N22"/>
  <c r="O22" s="1"/>
  <c r="N26"/>
  <c r="O26" s="1"/>
  <c r="N30"/>
  <c r="O30" s="1"/>
  <c r="N35"/>
  <c r="O35" s="1"/>
  <c r="N37"/>
  <c r="O37" s="1"/>
  <c r="N39"/>
  <c r="O39" s="1"/>
  <c r="N45"/>
  <c r="O45" s="1"/>
  <c r="N49"/>
  <c r="O49" s="1"/>
  <c r="N53"/>
  <c r="O53" s="1"/>
  <c r="O93"/>
  <c r="K9"/>
  <c r="N19"/>
  <c r="O19" s="1"/>
  <c r="N21"/>
  <c r="N23"/>
  <c r="O23" s="1"/>
  <c r="N25"/>
  <c r="O25" s="1"/>
  <c r="N27"/>
  <c r="O27" s="1"/>
  <c r="N29"/>
  <c r="O29" s="1"/>
  <c r="N31"/>
  <c r="O31" s="1"/>
  <c r="N33"/>
  <c r="O33" s="1"/>
  <c r="N44"/>
  <c r="O44" s="1"/>
  <c r="N46"/>
  <c r="O46" s="1"/>
  <c r="N48"/>
  <c r="O48" s="1"/>
  <c r="N50"/>
  <c r="O50" s="1"/>
  <c r="N52"/>
  <c r="O52" s="1"/>
  <c r="N54"/>
  <c r="O54" s="1"/>
  <c r="N56"/>
  <c r="O56" s="1"/>
  <c r="N58"/>
  <c r="O58" s="1"/>
  <c r="N61"/>
  <c r="O61" s="1"/>
  <c r="N86"/>
  <c r="O86" s="1"/>
  <c r="N88"/>
  <c r="O88" s="1"/>
  <c r="N90"/>
  <c r="O90" s="1"/>
  <c r="N92"/>
  <c r="O92" s="1"/>
  <c r="N94"/>
  <c r="O94" s="1"/>
  <c r="N112"/>
  <c r="N114"/>
  <c r="O114" s="1"/>
  <c r="N116"/>
  <c r="O116" s="1"/>
  <c r="N118"/>
  <c r="O118" s="1"/>
  <c r="N120"/>
  <c r="O120" s="1"/>
  <c r="N122"/>
  <c r="O122" s="1"/>
  <c r="N124"/>
  <c r="O124" s="1"/>
  <c r="O43"/>
  <c r="O112"/>
  <c r="O21"/>
  <c r="E124" i="29"/>
  <c r="C35"/>
  <c r="C34" i="28" s="1"/>
  <c r="K34" i="27" s="1"/>
  <c r="C10" i="2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V58"/>
  <c r="M34" i="27" l="1"/>
  <c r="N34"/>
  <c r="O34" s="1"/>
  <c r="M9"/>
  <c r="N9"/>
  <c r="C124" i="29"/>
  <c r="C57" i="28"/>
  <c r="K59" i="27" s="1"/>
  <c r="M59" s="1"/>
  <c r="C16" i="25"/>
  <c r="K16" i="24" s="1"/>
  <c r="C17" i="25"/>
  <c r="K17" i="24" s="1"/>
  <c r="C18" i="25"/>
  <c r="K18" i="24" s="1"/>
  <c r="C19" i="25"/>
  <c r="K19" i="24" s="1"/>
  <c r="C20" i="25"/>
  <c r="K20" i="24" s="1"/>
  <c r="C21" i="25"/>
  <c r="K21" i="24" s="1"/>
  <c r="C22" i="25"/>
  <c r="K22" i="24" s="1"/>
  <c r="C23" i="25"/>
  <c r="K23" i="24" s="1"/>
  <c r="C24" i="25"/>
  <c r="K24" i="24" s="1"/>
  <c r="C25" i="25"/>
  <c r="K25" i="24" s="1"/>
  <c r="C26" i="25"/>
  <c r="K26" i="24" s="1"/>
  <c r="C27" i="25"/>
  <c r="K27" i="24" s="1"/>
  <c r="C28" i="25"/>
  <c r="K28" i="24" s="1"/>
  <c r="C29" i="25"/>
  <c r="K29" i="24" s="1"/>
  <c r="C30" i="25"/>
  <c r="K30" i="24" s="1"/>
  <c r="C31" i="25"/>
  <c r="K31" i="24" s="1"/>
  <c r="C32" i="25"/>
  <c r="K32" i="24" s="1"/>
  <c r="C33" i="25"/>
  <c r="K33" i="24" s="1"/>
  <c r="C34" i="25"/>
  <c r="K34" i="24" s="1"/>
  <c r="C35" i="25"/>
  <c r="K35" i="24" s="1"/>
  <c r="C36" i="25"/>
  <c r="K36" i="24" s="1"/>
  <c r="C37" i="25"/>
  <c r="K37" i="24" s="1"/>
  <c r="C38" i="25"/>
  <c r="K38" i="24" s="1"/>
  <c r="C39" i="25"/>
  <c r="K39" i="24" s="1"/>
  <c r="C40" i="25"/>
  <c r="K40" i="24" s="1"/>
  <c r="C41" i="25"/>
  <c r="K41" i="24" s="1"/>
  <c r="C42" i="25"/>
  <c r="K42" i="24" s="1"/>
  <c r="C43" i="25"/>
  <c r="K43" i="24" s="1"/>
  <c r="C44" i="25"/>
  <c r="K44" i="24" s="1"/>
  <c r="C45" i="25"/>
  <c r="K45" i="24" s="1"/>
  <c r="C46" i="25"/>
  <c r="K46" i="24" s="1"/>
  <c r="C47" i="25"/>
  <c r="K47" i="24" s="1"/>
  <c r="C48" i="25"/>
  <c r="K48" i="24" s="1"/>
  <c r="C49" i="25"/>
  <c r="K49" i="24" s="1"/>
  <c r="C50" i="25"/>
  <c r="K50" i="24" s="1"/>
  <c r="C51" i="25"/>
  <c r="K51" i="24" s="1"/>
  <c r="C52" i="25"/>
  <c r="K52" i="24" s="1"/>
  <c r="C53" i="25"/>
  <c r="K53" i="24" s="1"/>
  <c r="C54" i="25"/>
  <c r="K54" i="24" s="1"/>
  <c r="C55" i="25"/>
  <c r="K55" i="24" s="1"/>
  <c r="C56" i="25"/>
  <c r="K56" i="24" s="1"/>
  <c r="C58" i="25"/>
  <c r="K58" i="24" s="1"/>
  <c r="C59" i="25"/>
  <c r="K59" i="24" s="1"/>
  <c r="C60" i="25"/>
  <c r="K60" i="24" s="1"/>
  <c r="C61" i="25"/>
  <c r="K61" i="24" s="1"/>
  <c r="C62" i="25"/>
  <c r="K62" i="24" s="1"/>
  <c r="C63" i="25"/>
  <c r="K63" i="24" s="1"/>
  <c r="C64" i="25"/>
  <c r="K64" i="24" s="1"/>
  <c r="C65" i="25"/>
  <c r="K65" i="24" s="1"/>
  <c r="C66" i="25"/>
  <c r="K66" i="24" s="1"/>
  <c r="C67" i="25"/>
  <c r="K67" i="24" s="1"/>
  <c r="C68" i="25"/>
  <c r="K68" i="24" s="1"/>
  <c r="C69" i="25"/>
  <c r="K69" i="24" s="1"/>
  <c r="C70" i="25"/>
  <c r="K70" i="24" s="1"/>
  <c r="C71" i="25"/>
  <c r="K71" i="24" s="1"/>
  <c r="C72" i="25"/>
  <c r="K72" i="24" s="1"/>
  <c r="C73" i="25"/>
  <c r="K73" i="24" s="1"/>
  <c r="C74" i="25"/>
  <c r="K74" i="24" s="1"/>
  <c r="C75" i="25"/>
  <c r="K75" i="24" s="1"/>
  <c r="C76" i="25"/>
  <c r="K76" i="24" s="1"/>
  <c r="C77" i="25"/>
  <c r="K77" i="24" s="1"/>
  <c r="C78" i="25"/>
  <c r="K78" i="24" s="1"/>
  <c r="C79" i="25"/>
  <c r="K79" i="24" s="1"/>
  <c r="C80" i="25"/>
  <c r="K80" i="24" s="1"/>
  <c r="C81" i="25"/>
  <c r="K81" i="24" s="1"/>
  <c r="C82" i="25"/>
  <c r="K82" i="24" s="1"/>
  <c r="C83" i="25"/>
  <c r="K83" i="24" s="1"/>
  <c r="C84" i="25"/>
  <c r="K84" i="24" s="1"/>
  <c r="C85" i="25"/>
  <c r="K85" i="24" s="1"/>
  <c r="C86" i="25"/>
  <c r="K86" i="24" s="1"/>
  <c r="C87" i="25"/>
  <c r="K87" i="24" s="1"/>
  <c r="C88" i="25"/>
  <c r="K88" i="24" s="1"/>
  <c r="C89" i="25"/>
  <c r="K89" i="24" s="1"/>
  <c r="C90" i="25"/>
  <c r="K90" i="24" s="1"/>
  <c r="C91" i="25"/>
  <c r="K91" i="24" s="1"/>
  <c r="C92" i="25"/>
  <c r="K92" i="24" s="1"/>
  <c r="C93" i="25"/>
  <c r="K93" i="24" s="1"/>
  <c r="C94" i="25"/>
  <c r="K94" i="24" s="1"/>
  <c r="C95" i="25"/>
  <c r="K95" i="24" s="1"/>
  <c r="C96" i="25"/>
  <c r="K96" i="24" s="1"/>
  <c r="C97" i="25"/>
  <c r="K97" i="24" s="1"/>
  <c r="C98" i="25"/>
  <c r="K98" i="24" s="1"/>
  <c r="C99" i="25"/>
  <c r="K99" i="24" s="1"/>
  <c r="C100" i="25"/>
  <c r="K100" i="24" s="1"/>
  <c r="C101" i="25"/>
  <c r="K101" i="24" s="1"/>
  <c r="C102" i="25"/>
  <c r="K102" i="24" s="1"/>
  <c r="C103" i="25"/>
  <c r="K103" i="24" s="1"/>
  <c r="C104" i="25"/>
  <c r="K104" i="24" s="1"/>
  <c r="C105" i="25"/>
  <c r="K105" i="24" s="1"/>
  <c r="C106" i="25"/>
  <c r="K106" i="24" s="1"/>
  <c r="C107" i="25"/>
  <c r="K107" i="24" s="1"/>
  <c r="C108" i="25"/>
  <c r="K108" i="24" s="1"/>
  <c r="C109" i="25"/>
  <c r="K109" i="24" s="1"/>
  <c r="C110" i="25"/>
  <c r="K110" i="24" s="1"/>
  <c r="C111" i="25"/>
  <c r="K111" i="24" s="1"/>
  <c r="C112" i="25"/>
  <c r="K112" i="24" s="1"/>
  <c r="C113" i="25"/>
  <c r="K113" i="24" s="1"/>
  <c r="C114" i="25"/>
  <c r="K114" i="24" s="1"/>
  <c r="C115" i="25"/>
  <c r="K115" i="24" s="1"/>
  <c r="C116" i="25"/>
  <c r="K116" i="24" s="1"/>
  <c r="C117" i="25"/>
  <c r="K117" i="24" s="1"/>
  <c r="C118" i="25"/>
  <c r="K118" i="24" s="1"/>
  <c r="C119" i="25"/>
  <c r="K119" i="24" s="1"/>
  <c r="C120" i="25"/>
  <c r="K120" i="24" s="1"/>
  <c r="C121" i="25"/>
  <c r="K121" i="24" s="1"/>
  <c r="C122" i="25"/>
  <c r="K122" i="24" s="1"/>
  <c r="C10" i="25"/>
  <c r="K10" i="24" s="1"/>
  <c r="C11" i="25"/>
  <c r="K11" i="24" s="1"/>
  <c r="C12" i="25"/>
  <c r="K12" i="24" s="1"/>
  <c r="C13" i="25"/>
  <c r="K13" i="24" s="1"/>
  <c r="C14" i="25"/>
  <c r="K14" i="24" s="1"/>
  <c r="C15" i="25"/>
  <c r="K15" i="24" s="1"/>
  <c r="C9" i="25"/>
  <c r="K9" i="24" s="1"/>
  <c r="J58" i="26"/>
  <c r="I58"/>
  <c r="H58"/>
  <c r="G58"/>
  <c r="E58"/>
  <c r="C57" i="25" s="1"/>
  <c r="K57" i="24" s="1"/>
  <c r="M125" i="27" l="1"/>
  <c r="N59"/>
  <c r="O59" s="1"/>
  <c r="O9"/>
  <c r="K125"/>
  <c r="C123" i="28"/>
  <c r="J123" i="24"/>
  <c r="I123"/>
  <c r="H123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G110"/>
  <c r="L109"/>
  <c r="M109" s="1"/>
  <c r="L108"/>
  <c r="M108" s="1"/>
  <c r="L107"/>
  <c r="M107" s="1"/>
  <c r="L106"/>
  <c r="M106" s="1"/>
  <c r="L105"/>
  <c r="M105" s="1"/>
  <c r="L104"/>
  <c r="M104" s="1"/>
  <c r="G104"/>
  <c r="L103"/>
  <c r="M103" s="1"/>
  <c r="G103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G93"/>
  <c r="L92"/>
  <c r="G92"/>
  <c r="L91"/>
  <c r="G91"/>
  <c r="L90"/>
  <c r="G90"/>
  <c r="L89"/>
  <c r="G89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G6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G4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G21"/>
  <c r="L20"/>
  <c r="M20" s="1"/>
  <c r="G20"/>
  <c r="L19"/>
  <c r="M19" s="1"/>
  <c r="G19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K123"/>
  <c r="C123" i="25"/>
  <c r="O125" i="27" l="1"/>
  <c r="N125"/>
  <c r="M41" i="24"/>
  <c r="M89"/>
  <c r="M90"/>
  <c r="M91"/>
  <c r="M92"/>
  <c r="M93"/>
  <c r="M110"/>
  <c r="L123"/>
  <c r="V124" i="26"/>
  <c r="U124"/>
  <c r="T124"/>
  <c r="S124"/>
  <c r="R124"/>
  <c r="Q124"/>
  <c r="P124"/>
  <c r="O124"/>
  <c r="N124"/>
  <c r="M124"/>
  <c r="L124"/>
  <c r="K124"/>
  <c r="I124"/>
  <c r="H124"/>
  <c r="F124"/>
  <c r="D124"/>
  <c r="J124"/>
  <c r="E124"/>
  <c r="G124"/>
  <c r="J123" i="21"/>
  <c r="M123" i="24" l="1"/>
  <c r="C124" i="26"/>
  <c r="F57" i="23"/>
  <c r="H123" i="15"/>
  <c r="H123" i="21"/>
  <c r="G51" i="23"/>
  <c r="I123" i="21" l="1"/>
  <c r="G110"/>
  <c r="G104"/>
  <c r="G103"/>
  <c r="G93"/>
  <c r="G92"/>
  <c r="G91"/>
  <c r="G90"/>
  <c r="G89"/>
  <c r="G61"/>
  <c r="G41"/>
  <c r="G21"/>
  <c r="G20"/>
  <c r="G19"/>
  <c r="K57" i="23"/>
  <c r="J57"/>
  <c r="I57" l="1"/>
  <c r="H57"/>
  <c r="G57"/>
  <c r="G34"/>
  <c r="F36"/>
  <c r="E84"/>
  <c r="E57"/>
  <c r="W123"/>
  <c r="V123"/>
  <c r="U123"/>
  <c r="T123"/>
  <c r="S123"/>
  <c r="R123"/>
  <c r="Q123"/>
  <c r="P123"/>
  <c r="O123"/>
  <c r="N123"/>
  <c r="M123"/>
  <c r="L123"/>
  <c r="J123"/>
  <c r="D123"/>
  <c r="C122"/>
  <c r="C122" i="22" s="1"/>
  <c r="K122" i="21" s="1"/>
  <c r="L122" s="1"/>
  <c r="M122" s="1"/>
  <c r="C121" i="23"/>
  <c r="C121" i="22" s="1"/>
  <c r="K121" i="21" s="1"/>
  <c r="L121" s="1"/>
  <c r="M121" s="1"/>
  <c r="C120" i="23"/>
  <c r="C120" i="22" s="1"/>
  <c r="K120" i="21" s="1"/>
  <c r="L120" s="1"/>
  <c r="M120" s="1"/>
  <c r="C119" i="23"/>
  <c r="C119" i="22" s="1"/>
  <c r="K119" i="21" s="1"/>
  <c r="L119" s="1"/>
  <c r="M119" s="1"/>
  <c r="C118" i="23"/>
  <c r="C118" i="22" s="1"/>
  <c r="K118" i="21" s="1"/>
  <c r="L118" s="1"/>
  <c r="M118" s="1"/>
  <c r="C117" i="23"/>
  <c r="C117" i="22" s="1"/>
  <c r="K117" i="21" s="1"/>
  <c r="L117" s="1"/>
  <c r="M117" s="1"/>
  <c r="C116" i="23"/>
  <c r="C116" i="22" s="1"/>
  <c r="K116" i="21" s="1"/>
  <c r="L116" s="1"/>
  <c r="M116" s="1"/>
  <c r="C115" i="23"/>
  <c r="C115" i="22" s="1"/>
  <c r="K115" i="21" s="1"/>
  <c r="L115" s="1"/>
  <c r="M115" s="1"/>
  <c r="C114" i="23"/>
  <c r="C114" i="22" s="1"/>
  <c r="K114" i="21" s="1"/>
  <c r="L114" s="1"/>
  <c r="M114" s="1"/>
  <c r="C113" i="23"/>
  <c r="C113" i="22" s="1"/>
  <c r="K113" i="21" s="1"/>
  <c r="L113" s="1"/>
  <c r="M113" s="1"/>
  <c r="C112" i="23"/>
  <c r="C112" i="22" s="1"/>
  <c r="K112" i="21" s="1"/>
  <c r="L112" s="1"/>
  <c r="M112" s="1"/>
  <c r="C111" i="23"/>
  <c r="C111" i="22" s="1"/>
  <c r="K111" i="21" s="1"/>
  <c r="L111" s="1"/>
  <c r="M111" s="1"/>
  <c r="C110" i="23"/>
  <c r="C110" i="22" s="1"/>
  <c r="K110" i="21" s="1"/>
  <c r="L110" s="1"/>
  <c r="M110" s="1"/>
  <c r="C109" i="23"/>
  <c r="C109" i="22" s="1"/>
  <c r="K109" i="21" s="1"/>
  <c r="L109" s="1"/>
  <c r="M109" s="1"/>
  <c r="C108" i="23"/>
  <c r="C108" i="22" s="1"/>
  <c r="K108" i="21" s="1"/>
  <c r="L108" s="1"/>
  <c r="M108" s="1"/>
  <c r="C107" i="23"/>
  <c r="C107" i="22" s="1"/>
  <c r="K107" i="21" s="1"/>
  <c r="L107" s="1"/>
  <c r="M107" s="1"/>
  <c r="C106" i="23"/>
  <c r="C106" i="22" s="1"/>
  <c r="K106" i="21" s="1"/>
  <c r="L106" s="1"/>
  <c r="M106" s="1"/>
  <c r="C105" i="23"/>
  <c r="C105" i="22" s="1"/>
  <c r="K105" i="21" s="1"/>
  <c r="L105" s="1"/>
  <c r="M105" s="1"/>
  <c r="C104" i="23"/>
  <c r="C104" i="22" s="1"/>
  <c r="K104" i="21" s="1"/>
  <c r="L104" s="1"/>
  <c r="M104" s="1"/>
  <c r="C103" i="23"/>
  <c r="C103" i="22" s="1"/>
  <c r="K103" i="21" s="1"/>
  <c r="L103" s="1"/>
  <c r="M103" s="1"/>
  <c r="C102" i="23"/>
  <c r="C102" i="22" s="1"/>
  <c r="K102" i="21" s="1"/>
  <c r="L102" s="1"/>
  <c r="M102" s="1"/>
  <c r="C101" i="23"/>
  <c r="C101" i="22" s="1"/>
  <c r="K101" i="21" s="1"/>
  <c r="L101" s="1"/>
  <c r="M101" s="1"/>
  <c r="C100" i="23"/>
  <c r="C100" i="22" s="1"/>
  <c r="K100" i="21" s="1"/>
  <c r="L100" s="1"/>
  <c r="M100" s="1"/>
  <c r="C99" i="23"/>
  <c r="C99" i="22" s="1"/>
  <c r="K99" i="21" s="1"/>
  <c r="L99" s="1"/>
  <c r="M99" s="1"/>
  <c r="C98" i="23"/>
  <c r="C98" i="22" s="1"/>
  <c r="K98" i="21" s="1"/>
  <c r="L98" s="1"/>
  <c r="M98" s="1"/>
  <c r="C97" i="23"/>
  <c r="C97" i="22" s="1"/>
  <c r="K97" i="21" s="1"/>
  <c r="L97" s="1"/>
  <c r="M97" s="1"/>
  <c r="C96" i="23"/>
  <c r="C96" i="22" s="1"/>
  <c r="K96" i="21" s="1"/>
  <c r="L96" s="1"/>
  <c r="M96" s="1"/>
  <c r="C95" i="23"/>
  <c r="C95" i="22" s="1"/>
  <c r="K95" i="21" s="1"/>
  <c r="L95" s="1"/>
  <c r="M95" s="1"/>
  <c r="C94" i="23"/>
  <c r="C94" i="22" s="1"/>
  <c r="K94" i="21" s="1"/>
  <c r="L94" s="1"/>
  <c r="M94" s="1"/>
  <c r="C93" i="23"/>
  <c r="C93" i="22" s="1"/>
  <c r="K93" i="21" s="1"/>
  <c r="L93" s="1"/>
  <c r="M93" s="1"/>
  <c r="C92" i="23"/>
  <c r="C92" i="22" s="1"/>
  <c r="K92" i="21" s="1"/>
  <c r="L92" s="1"/>
  <c r="M92" s="1"/>
  <c r="C91" i="23"/>
  <c r="C91" i="22" s="1"/>
  <c r="K91" i="21" s="1"/>
  <c r="L91" s="1"/>
  <c r="M91" s="1"/>
  <c r="C90" i="23"/>
  <c r="C90" i="22" s="1"/>
  <c r="K90" i="21" s="1"/>
  <c r="L90" s="1"/>
  <c r="M90" s="1"/>
  <c r="C89" i="23"/>
  <c r="C89" i="22" s="1"/>
  <c r="K89" i="21" s="1"/>
  <c r="L89" s="1"/>
  <c r="M89" s="1"/>
  <c r="C88" i="23"/>
  <c r="C88" i="22" s="1"/>
  <c r="K88" i="21" s="1"/>
  <c r="L88" s="1"/>
  <c r="M88" s="1"/>
  <c r="C87" i="23"/>
  <c r="C87" i="22" s="1"/>
  <c r="K87" i="21" s="1"/>
  <c r="L87" s="1"/>
  <c r="M87" s="1"/>
  <c r="C86" i="23"/>
  <c r="C86" i="22" s="1"/>
  <c r="K86" i="21" s="1"/>
  <c r="L86" s="1"/>
  <c r="M86" s="1"/>
  <c r="C85" i="23"/>
  <c r="C85" i="22" s="1"/>
  <c r="K85" i="21" s="1"/>
  <c r="L85" s="1"/>
  <c r="M85" s="1"/>
  <c r="C84" i="23"/>
  <c r="C84" i="22" s="1"/>
  <c r="K84" i="21" s="1"/>
  <c r="L84" s="1"/>
  <c r="M84" s="1"/>
  <c r="C83" i="23"/>
  <c r="C83" i="22" s="1"/>
  <c r="K83" i="21" s="1"/>
  <c r="L83" s="1"/>
  <c r="M83" s="1"/>
  <c r="C82" i="23"/>
  <c r="C82" i="22" s="1"/>
  <c r="K82" i="21" s="1"/>
  <c r="L82" s="1"/>
  <c r="M82" s="1"/>
  <c r="C81" i="23"/>
  <c r="C81" i="22" s="1"/>
  <c r="K81" i="21" s="1"/>
  <c r="L81" s="1"/>
  <c r="M81" s="1"/>
  <c r="C80" i="23"/>
  <c r="C80" i="22" s="1"/>
  <c r="K80" i="21" s="1"/>
  <c r="L80" s="1"/>
  <c r="M80" s="1"/>
  <c r="C79" i="23"/>
  <c r="C79" i="22" s="1"/>
  <c r="K79" i="21" s="1"/>
  <c r="L79" s="1"/>
  <c r="M79" s="1"/>
  <c r="C78" i="23"/>
  <c r="C78" i="22" s="1"/>
  <c r="K78" i="21" s="1"/>
  <c r="L78" s="1"/>
  <c r="M78" s="1"/>
  <c r="C77" i="23"/>
  <c r="C77" i="22" s="1"/>
  <c r="K77" i="21" s="1"/>
  <c r="L77" s="1"/>
  <c r="M77" s="1"/>
  <c r="C76" i="23"/>
  <c r="C76" i="22" s="1"/>
  <c r="K76" i="21" s="1"/>
  <c r="L76" s="1"/>
  <c r="M76" s="1"/>
  <c r="C75" i="23"/>
  <c r="C75" i="22" s="1"/>
  <c r="K75" i="21" s="1"/>
  <c r="L75" s="1"/>
  <c r="M75" s="1"/>
  <c r="C74" i="23"/>
  <c r="C74" i="22" s="1"/>
  <c r="K74" i="21" s="1"/>
  <c r="L74" s="1"/>
  <c r="M74" s="1"/>
  <c r="C73" i="23"/>
  <c r="C73" i="22" s="1"/>
  <c r="K73" i="21" s="1"/>
  <c r="L73" s="1"/>
  <c r="M73" s="1"/>
  <c r="C72" i="23"/>
  <c r="C72" i="22" s="1"/>
  <c r="K72" i="21" s="1"/>
  <c r="L72" s="1"/>
  <c r="M72" s="1"/>
  <c r="C71" i="23"/>
  <c r="C71" i="22" s="1"/>
  <c r="K71" i="21" s="1"/>
  <c r="L71" s="1"/>
  <c r="M71" s="1"/>
  <c r="C70" i="23"/>
  <c r="C70" i="22" s="1"/>
  <c r="K70" i="21" s="1"/>
  <c r="L70" s="1"/>
  <c r="M70" s="1"/>
  <c r="C69" i="23"/>
  <c r="C69" i="22" s="1"/>
  <c r="K69" i="21" s="1"/>
  <c r="L69" s="1"/>
  <c r="M69" s="1"/>
  <c r="C68" i="23"/>
  <c r="C68" i="22" s="1"/>
  <c r="K68" i="21" s="1"/>
  <c r="L68" s="1"/>
  <c r="M68" s="1"/>
  <c r="C67" i="23"/>
  <c r="C67" i="22" s="1"/>
  <c r="K67" i="21" s="1"/>
  <c r="L67" s="1"/>
  <c r="M67" s="1"/>
  <c r="C66" i="23"/>
  <c r="C66" i="22" s="1"/>
  <c r="K66" i="21" s="1"/>
  <c r="L66" s="1"/>
  <c r="M66" s="1"/>
  <c r="C65" i="23"/>
  <c r="C65" i="22" s="1"/>
  <c r="K65" i="21" s="1"/>
  <c r="L65" s="1"/>
  <c r="M65" s="1"/>
  <c r="C64" i="23"/>
  <c r="C64" i="22" s="1"/>
  <c r="K64" i="21" s="1"/>
  <c r="L64" s="1"/>
  <c r="M64" s="1"/>
  <c r="C63" i="23"/>
  <c r="C63" i="22" s="1"/>
  <c r="K63" i="21" s="1"/>
  <c r="L63" s="1"/>
  <c r="M63" s="1"/>
  <c r="C62" i="23"/>
  <c r="C62" i="22" s="1"/>
  <c r="K62" i="21" s="1"/>
  <c r="L62" s="1"/>
  <c r="M62" s="1"/>
  <c r="C61" i="23"/>
  <c r="C61" i="22" s="1"/>
  <c r="K61" i="21" s="1"/>
  <c r="L61" s="1"/>
  <c r="M61" s="1"/>
  <c r="C60" i="23"/>
  <c r="C60" i="22" s="1"/>
  <c r="K60" i="21" s="1"/>
  <c r="L60" s="1"/>
  <c r="M60" s="1"/>
  <c r="K123" i="23"/>
  <c r="G123"/>
  <c r="C59"/>
  <c r="C59" i="22" s="1"/>
  <c r="K59" i="21" s="1"/>
  <c r="L59" s="1"/>
  <c r="M59" s="1"/>
  <c r="C58" i="23"/>
  <c r="C58" i="22" s="1"/>
  <c r="K58" i="21" s="1"/>
  <c r="L58" s="1"/>
  <c r="M58" s="1"/>
  <c r="F123" i="23"/>
  <c r="C57"/>
  <c r="C57" i="22" s="1"/>
  <c r="K57" i="21" s="1"/>
  <c r="L57" s="1"/>
  <c r="M57" s="1"/>
  <c r="C56" i="23"/>
  <c r="C56" i="22" s="1"/>
  <c r="K56" i="21" s="1"/>
  <c r="L56" s="1"/>
  <c r="M56" s="1"/>
  <c r="C55" i="23"/>
  <c r="C55" i="22" s="1"/>
  <c r="K55" i="21" s="1"/>
  <c r="L55" s="1"/>
  <c r="M55" s="1"/>
  <c r="C54" i="23"/>
  <c r="C54" i="22" s="1"/>
  <c r="K54" i="21" s="1"/>
  <c r="L54" s="1"/>
  <c r="M54" s="1"/>
  <c r="C53" i="23"/>
  <c r="C53" i="22" s="1"/>
  <c r="K53" i="21" s="1"/>
  <c r="L53" s="1"/>
  <c r="M53" s="1"/>
  <c r="C52" i="23"/>
  <c r="C52" i="22" s="1"/>
  <c r="K52" i="21" s="1"/>
  <c r="L52" s="1"/>
  <c r="M52" s="1"/>
  <c r="C51" i="23"/>
  <c r="C51" i="22" s="1"/>
  <c r="K51" i="21" s="1"/>
  <c r="L51" s="1"/>
  <c r="M51" s="1"/>
  <c r="C50" i="23"/>
  <c r="C50" i="22" s="1"/>
  <c r="K50" i="21" s="1"/>
  <c r="L50" s="1"/>
  <c r="M50" s="1"/>
  <c r="C49" i="23"/>
  <c r="C49" i="22" s="1"/>
  <c r="K49" i="21" s="1"/>
  <c r="L49" s="1"/>
  <c r="M49" s="1"/>
  <c r="C48" i="23"/>
  <c r="C48" i="22" s="1"/>
  <c r="K48" i="21" s="1"/>
  <c r="L48" s="1"/>
  <c r="M48" s="1"/>
  <c r="C47" i="23"/>
  <c r="C47" i="22" s="1"/>
  <c r="K47" i="21" s="1"/>
  <c r="L47" s="1"/>
  <c r="M47" s="1"/>
  <c r="C46" i="23"/>
  <c r="C46" i="22" s="1"/>
  <c r="K46" i="21" s="1"/>
  <c r="L46" s="1"/>
  <c r="M46" s="1"/>
  <c r="C45" i="23"/>
  <c r="C45" i="22" s="1"/>
  <c r="K45" i="21" s="1"/>
  <c r="L45" s="1"/>
  <c r="M45" s="1"/>
  <c r="C44" i="23"/>
  <c r="C44" i="22" s="1"/>
  <c r="K44" i="21" s="1"/>
  <c r="L44" s="1"/>
  <c r="M44" s="1"/>
  <c r="C43" i="23"/>
  <c r="C43" i="22" s="1"/>
  <c r="K43" i="21" s="1"/>
  <c r="L43" s="1"/>
  <c r="M43" s="1"/>
  <c r="C42" i="23"/>
  <c r="C42" i="22" s="1"/>
  <c r="K42" i="21" s="1"/>
  <c r="L42" s="1"/>
  <c r="M42" s="1"/>
  <c r="C41" i="23"/>
  <c r="C41" i="22" s="1"/>
  <c r="K41" i="21" s="1"/>
  <c r="L41" s="1"/>
  <c r="M41" s="1"/>
  <c r="C40" i="23"/>
  <c r="C40" i="22" s="1"/>
  <c r="K40" i="21" s="1"/>
  <c r="L40" s="1"/>
  <c r="M40" s="1"/>
  <c r="H123" i="23"/>
  <c r="C38"/>
  <c r="C38" i="22" s="1"/>
  <c r="K38" i="21" s="1"/>
  <c r="L38" s="1"/>
  <c r="M38" s="1"/>
  <c r="C37" i="23"/>
  <c r="C37" i="22" s="1"/>
  <c r="K37" i="21" s="1"/>
  <c r="L37" s="1"/>
  <c r="M37" s="1"/>
  <c r="C36" i="23"/>
  <c r="C36" i="22" s="1"/>
  <c r="K36" i="21" s="1"/>
  <c r="L36" s="1"/>
  <c r="M36" s="1"/>
  <c r="I123" i="23"/>
  <c r="C35"/>
  <c r="C35" i="22" s="1"/>
  <c r="K35" i="21" s="1"/>
  <c r="L35" s="1"/>
  <c r="M35" s="1"/>
  <c r="C34" i="23"/>
  <c r="C34" i="22" s="1"/>
  <c r="K34" i="21" s="1"/>
  <c r="L34" s="1"/>
  <c r="M34" s="1"/>
  <c r="C33" i="23"/>
  <c r="C33" i="22" s="1"/>
  <c r="K33" i="21" s="1"/>
  <c r="L33" s="1"/>
  <c r="M33" s="1"/>
  <c r="C32" i="23"/>
  <c r="C32" i="22" s="1"/>
  <c r="K32" i="21" s="1"/>
  <c r="L32" s="1"/>
  <c r="M32" s="1"/>
  <c r="C31" i="23"/>
  <c r="C31" i="22" s="1"/>
  <c r="K31" i="21" s="1"/>
  <c r="L31" s="1"/>
  <c r="M31" s="1"/>
  <c r="C30" i="23"/>
  <c r="C30" i="22" s="1"/>
  <c r="K30" i="21" s="1"/>
  <c r="L30" s="1"/>
  <c r="M30" s="1"/>
  <c r="C29" i="23"/>
  <c r="C29" i="22" s="1"/>
  <c r="K29" i="21" s="1"/>
  <c r="L29" s="1"/>
  <c r="M29" s="1"/>
  <c r="C28" i="23"/>
  <c r="C28" i="22" s="1"/>
  <c r="K28" i="21" s="1"/>
  <c r="L28" s="1"/>
  <c r="M28" s="1"/>
  <c r="C27" i="23"/>
  <c r="C27" i="22" s="1"/>
  <c r="K27" i="21" s="1"/>
  <c r="L27" s="1"/>
  <c r="M27" s="1"/>
  <c r="C26" i="23"/>
  <c r="C26" i="22" s="1"/>
  <c r="K26" i="21" s="1"/>
  <c r="L26" s="1"/>
  <c r="M26" s="1"/>
  <c r="C25" i="23"/>
  <c r="C25" i="22" s="1"/>
  <c r="K25" i="21" s="1"/>
  <c r="L25" s="1"/>
  <c r="M25" s="1"/>
  <c r="C24" i="23"/>
  <c r="C24" i="22" s="1"/>
  <c r="K24" i="21" s="1"/>
  <c r="L24" s="1"/>
  <c r="M24" s="1"/>
  <c r="C23" i="23"/>
  <c r="C23" i="22" s="1"/>
  <c r="K23" i="21" s="1"/>
  <c r="L23" s="1"/>
  <c r="M23" s="1"/>
  <c r="C22" i="23"/>
  <c r="C22" i="22" s="1"/>
  <c r="K22" i="21" s="1"/>
  <c r="L22" s="1"/>
  <c r="M22" s="1"/>
  <c r="C21" i="23"/>
  <c r="C21" i="22" s="1"/>
  <c r="K21" i="21" s="1"/>
  <c r="L21" s="1"/>
  <c r="M21" s="1"/>
  <c r="C20" i="23"/>
  <c r="C20" i="22" s="1"/>
  <c r="K20" i="21" s="1"/>
  <c r="L20" s="1"/>
  <c r="M20" s="1"/>
  <c r="C19" i="23"/>
  <c r="C19" i="22" s="1"/>
  <c r="K19" i="21" s="1"/>
  <c r="L19" s="1"/>
  <c r="M19" s="1"/>
  <c r="C18" i="23"/>
  <c r="C18" i="22" s="1"/>
  <c r="K18" i="21" s="1"/>
  <c r="L18" s="1"/>
  <c r="M18" s="1"/>
  <c r="C17" i="23"/>
  <c r="C17" i="22" s="1"/>
  <c r="K17" i="21" s="1"/>
  <c r="L17" s="1"/>
  <c r="M17" s="1"/>
  <c r="C16" i="23"/>
  <c r="C16" i="22" s="1"/>
  <c r="K16" i="21" s="1"/>
  <c r="L16" s="1"/>
  <c r="M16" s="1"/>
  <c r="C15" i="23"/>
  <c r="C15" i="22" s="1"/>
  <c r="K15" i="21" s="1"/>
  <c r="L15" s="1"/>
  <c r="M15" s="1"/>
  <c r="C14" i="23"/>
  <c r="C14" i="22" s="1"/>
  <c r="K14" i="21" s="1"/>
  <c r="L14" s="1"/>
  <c r="M14" s="1"/>
  <c r="C13" i="23"/>
  <c r="C13" i="22" s="1"/>
  <c r="K13" i="21" s="1"/>
  <c r="L13" s="1"/>
  <c r="M13" s="1"/>
  <c r="C12" i="23"/>
  <c r="C12" i="22" s="1"/>
  <c r="K12" i="21" s="1"/>
  <c r="L12" s="1"/>
  <c r="M12" s="1"/>
  <c r="C11" i="23"/>
  <c r="C11" i="22" s="1"/>
  <c r="K11" i="21" s="1"/>
  <c r="L11" s="1"/>
  <c r="M11" s="1"/>
  <c r="C10" i="23"/>
  <c r="C10" i="22" s="1"/>
  <c r="K10" i="21" s="1"/>
  <c r="L10" s="1"/>
  <c r="M10" s="1"/>
  <c r="C9" i="23"/>
  <c r="C9" i="22" s="1"/>
  <c r="K9" i="21" s="1"/>
  <c r="L9" s="1"/>
  <c r="M9" s="1"/>
  <c r="D123" i="17"/>
  <c r="E123" i="23" l="1"/>
  <c r="C39"/>
  <c r="C122" i="17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89"/>
  <c r="C88"/>
  <c r="C87"/>
  <c r="C86"/>
  <c r="C85"/>
  <c r="C83"/>
  <c r="C82"/>
  <c r="C81"/>
  <c r="C80"/>
  <c r="C79"/>
  <c r="C78"/>
  <c r="C77"/>
  <c r="C76"/>
  <c r="C75"/>
  <c r="C74"/>
  <c r="C72"/>
  <c r="C71"/>
  <c r="C70"/>
  <c r="C69"/>
  <c r="C68"/>
  <c r="C67"/>
  <c r="C66"/>
  <c r="C65"/>
  <c r="C64"/>
  <c r="C63"/>
  <c r="C62"/>
  <c r="C61"/>
  <c r="C60"/>
  <c r="C58"/>
  <c r="C56"/>
  <c r="C55"/>
  <c r="C54"/>
  <c r="C53"/>
  <c r="C52"/>
  <c r="C50"/>
  <c r="C49"/>
  <c r="C48"/>
  <c r="C47"/>
  <c r="C46"/>
  <c r="C45"/>
  <c r="C44"/>
  <c r="C43"/>
  <c r="C42"/>
  <c r="C41"/>
  <c r="C40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90"/>
  <c r="C123" i="23" l="1"/>
  <c r="C39" i="22"/>
  <c r="K123" i="6"/>
  <c r="L123"/>
  <c r="K39" i="21" l="1"/>
  <c r="C123" i="22"/>
  <c r="J123" i="11"/>
  <c r="C99" i="5"/>
  <c r="L39" i="21" l="1"/>
  <c r="K123"/>
  <c r="H123" i="11"/>
  <c r="M39" i="21" l="1"/>
  <c r="M123" s="1"/>
  <c r="L123"/>
  <c r="I35" i="17"/>
  <c r="C35" s="1"/>
  <c r="J123"/>
  <c r="K59"/>
  <c r="K84"/>
  <c r="C84" s="1"/>
  <c r="I51"/>
  <c r="C51" s="1"/>
  <c r="I59"/>
  <c r="H39"/>
  <c r="H59"/>
  <c r="G59"/>
  <c r="F57"/>
  <c r="E59"/>
  <c r="E39"/>
  <c r="C39" s="1"/>
  <c r="E73"/>
  <c r="C73" s="1"/>
  <c r="E57"/>
  <c r="C57" s="1"/>
  <c r="C99" i="16"/>
  <c r="K99" i="15" s="1"/>
  <c r="AB35" i="20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F35"/>
  <c r="D35"/>
  <c r="AC34"/>
  <c r="AD34" s="1"/>
  <c r="AC33"/>
  <c r="AD33" s="1"/>
  <c r="AC32"/>
  <c r="AD32" s="1"/>
  <c r="AC31"/>
  <c r="AD31" s="1"/>
  <c r="AC30"/>
  <c r="AD30" s="1"/>
  <c r="AC29"/>
  <c r="AD29" s="1"/>
  <c r="AC28"/>
  <c r="AD28" s="1"/>
  <c r="AC27"/>
  <c r="AD27" s="1"/>
  <c r="AC26"/>
  <c r="AD26" s="1"/>
  <c r="AC25"/>
  <c r="AD25" s="1"/>
  <c r="E35"/>
  <c r="AC23"/>
  <c r="AD23" s="1"/>
  <c r="AC22"/>
  <c r="AD22" s="1"/>
  <c r="AC21"/>
  <c r="AD21" s="1"/>
  <c r="AC20"/>
  <c r="AD20" s="1"/>
  <c r="AC19"/>
  <c r="AD19" s="1"/>
  <c r="AC18"/>
  <c r="AD18" s="1"/>
  <c r="AC17"/>
  <c r="AD17" s="1"/>
  <c r="AC16"/>
  <c r="AD16" s="1"/>
  <c r="AC15"/>
  <c r="AD15" s="1"/>
  <c r="AC14"/>
  <c r="AD14" s="1"/>
  <c r="AC13"/>
  <c r="AD13" s="1"/>
  <c r="H35"/>
  <c r="AC12"/>
  <c r="AD12" s="1"/>
  <c r="AC11"/>
  <c r="AD11" s="1"/>
  <c r="AC10"/>
  <c r="AD10" s="1"/>
  <c r="AC9"/>
  <c r="AD9" s="1"/>
  <c r="G35"/>
  <c r="AC7"/>
  <c r="H37" i="19"/>
  <c r="J36"/>
  <c r="I36"/>
  <c r="G36"/>
  <c r="J35"/>
  <c r="I35"/>
  <c r="G35"/>
  <c r="J34"/>
  <c r="I34"/>
  <c r="G34"/>
  <c r="J33"/>
  <c r="I33"/>
  <c r="K33" s="1"/>
  <c r="L33" s="1"/>
  <c r="G33"/>
  <c r="J32"/>
  <c r="I32"/>
  <c r="G32"/>
  <c r="J31"/>
  <c r="I31"/>
  <c r="G31"/>
  <c r="J30"/>
  <c r="I30"/>
  <c r="G30"/>
  <c r="J29"/>
  <c r="I29"/>
  <c r="K29" s="1"/>
  <c r="L29" s="1"/>
  <c r="G29"/>
  <c r="J28"/>
  <c r="I28"/>
  <c r="G28"/>
  <c r="J27"/>
  <c r="I27"/>
  <c r="G27"/>
  <c r="J26"/>
  <c r="I26"/>
  <c r="G26"/>
  <c r="J25"/>
  <c r="I25"/>
  <c r="K25" s="1"/>
  <c r="L25" s="1"/>
  <c r="G25"/>
  <c r="J24"/>
  <c r="I24"/>
  <c r="G24"/>
  <c r="J23"/>
  <c r="I23"/>
  <c r="G23"/>
  <c r="J22"/>
  <c r="I22"/>
  <c r="G22"/>
  <c r="J21"/>
  <c r="I21"/>
  <c r="K21" s="1"/>
  <c r="L21" s="1"/>
  <c r="G21"/>
  <c r="J20"/>
  <c r="I20"/>
  <c r="G20"/>
  <c r="J19"/>
  <c r="I19"/>
  <c r="G19"/>
  <c r="J18"/>
  <c r="I18"/>
  <c r="G18"/>
  <c r="J17"/>
  <c r="I17"/>
  <c r="K17" s="1"/>
  <c r="L17" s="1"/>
  <c r="G17"/>
  <c r="J16"/>
  <c r="I16"/>
  <c r="G16"/>
  <c r="J15"/>
  <c r="I15"/>
  <c r="G15"/>
  <c r="J14"/>
  <c r="I14"/>
  <c r="G14"/>
  <c r="J13"/>
  <c r="I13"/>
  <c r="K13" s="1"/>
  <c r="L13" s="1"/>
  <c r="G13"/>
  <c r="J12"/>
  <c r="I12"/>
  <c r="G12"/>
  <c r="J11"/>
  <c r="I11"/>
  <c r="G11"/>
  <c r="J10"/>
  <c r="I10"/>
  <c r="G10"/>
  <c r="J9"/>
  <c r="I9"/>
  <c r="G9"/>
  <c r="AB34" i="18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F34"/>
  <c r="D34"/>
  <c r="C34"/>
  <c r="H33"/>
  <c r="AC33" s="1"/>
  <c r="AD33" s="1"/>
  <c r="H32"/>
  <c r="AC32" s="1"/>
  <c r="AD32" s="1"/>
  <c r="AC31"/>
  <c r="AD31" s="1"/>
  <c r="AD30"/>
  <c r="AC30"/>
  <c r="AC29"/>
  <c r="AD29" s="1"/>
  <c r="AC28"/>
  <c r="AD28" s="1"/>
  <c r="AC27"/>
  <c r="AD27" s="1"/>
  <c r="H26"/>
  <c r="AC26" s="1"/>
  <c r="AD26" s="1"/>
  <c r="H25"/>
  <c r="AC25" s="1"/>
  <c r="AD25" s="1"/>
  <c r="H24"/>
  <c r="AC24" s="1"/>
  <c r="AD24" s="1"/>
  <c r="H23"/>
  <c r="G23"/>
  <c r="E23"/>
  <c r="E34" s="1"/>
  <c r="AC22"/>
  <c r="AD22" s="1"/>
  <c r="AD21"/>
  <c r="AC21"/>
  <c r="H20"/>
  <c r="AC20" s="1"/>
  <c r="AD20" s="1"/>
  <c r="AC19"/>
  <c r="AD19" s="1"/>
  <c r="AC18"/>
  <c r="AD18" s="1"/>
  <c r="AC17"/>
  <c r="AD17" s="1"/>
  <c r="H16"/>
  <c r="AC16" s="1"/>
  <c r="AD16" s="1"/>
  <c r="AC15"/>
  <c r="AD15" s="1"/>
  <c r="H14"/>
  <c r="AC14" s="1"/>
  <c r="AD14" s="1"/>
  <c r="AC13"/>
  <c r="AD13" s="1"/>
  <c r="AC12"/>
  <c r="AD12" s="1"/>
  <c r="H11"/>
  <c r="G11"/>
  <c r="AC10"/>
  <c r="AD10" s="1"/>
  <c r="AC9"/>
  <c r="AD9" s="1"/>
  <c r="AC8"/>
  <c r="AD8" s="1"/>
  <c r="G7"/>
  <c r="G34" s="1"/>
  <c r="AD6"/>
  <c r="AC6"/>
  <c r="AC11" l="1"/>
  <c r="AD11" s="1"/>
  <c r="G37" i="19"/>
  <c r="C59" i="17"/>
  <c r="AC7" i="18"/>
  <c r="AD7" s="1"/>
  <c r="AD34" s="1"/>
  <c r="I37" i="19"/>
  <c r="H34" i="18"/>
  <c r="AC23"/>
  <c r="AD23" s="1"/>
  <c r="K11" i="19"/>
  <c r="L11" s="1"/>
  <c r="K15"/>
  <c r="L15" s="1"/>
  <c r="K19"/>
  <c r="L19" s="1"/>
  <c r="K23"/>
  <c r="L23" s="1"/>
  <c r="K27"/>
  <c r="L27" s="1"/>
  <c r="K31"/>
  <c r="L31" s="1"/>
  <c r="K35"/>
  <c r="L35" s="1"/>
  <c r="AD7" i="20"/>
  <c r="AC8"/>
  <c r="AD8" s="1"/>
  <c r="AC24"/>
  <c r="AD24" s="1"/>
  <c r="J37" i="19"/>
  <c r="K10"/>
  <c r="L10" s="1"/>
  <c r="K12"/>
  <c r="L12" s="1"/>
  <c r="K14"/>
  <c r="L14" s="1"/>
  <c r="K16"/>
  <c r="L16" s="1"/>
  <c r="K18"/>
  <c r="L18" s="1"/>
  <c r="K20"/>
  <c r="L20" s="1"/>
  <c r="K22"/>
  <c r="L22" s="1"/>
  <c r="K24"/>
  <c r="L24" s="1"/>
  <c r="K26"/>
  <c r="L26" s="1"/>
  <c r="K28"/>
  <c r="L28" s="1"/>
  <c r="K30"/>
  <c r="L30" s="1"/>
  <c r="K32"/>
  <c r="L32" s="1"/>
  <c r="K34"/>
  <c r="L34" s="1"/>
  <c r="K36"/>
  <c r="L36" s="1"/>
  <c r="K9"/>
  <c r="AC34" i="18" l="1"/>
  <c r="AC35" i="20"/>
  <c r="AD35"/>
  <c r="K37" i="19"/>
  <c r="L9"/>
  <c r="L37" s="1"/>
  <c r="X123" i="17" l="1"/>
  <c r="W123"/>
  <c r="V123"/>
  <c r="U123"/>
  <c r="T123"/>
  <c r="S123"/>
  <c r="R123"/>
  <c r="Q123"/>
  <c r="P123"/>
  <c r="O123"/>
  <c r="N123"/>
  <c r="M123"/>
  <c r="L123"/>
  <c r="K123"/>
  <c r="G123"/>
  <c r="C122" i="16"/>
  <c r="K122" i="15" s="1"/>
  <c r="L122" s="1"/>
  <c r="M122" s="1"/>
  <c r="C121" i="16"/>
  <c r="K121" i="15" s="1"/>
  <c r="C120" i="16"/>
  <c r="K120" i="15" s="1"/>
  <c r="C119" i="16"/>
  <c r="K119" i="15" s="1"/>
  <c r="L119" s="1"/>
  <c r="M119" s="1"/>
  <c r="C118" i="16"/>
  <c r="K118" i="15" s="1"/>
  <c r="L118" s="1"/>
  <c r="M118" s="1"/>
  <c r="C117" i="16"/>
  <c r="K117" i="15" s="1"/>
  <c r="C116" i="16"/>
  <c r="K116" i="15" s="1"/>
  <c r="C115" i="16"/>
  <c r="K115" i="15" s="1"/>
  <c r="L115" s="1"/>
  <c r="M115" s="1"/>
  <c r="C114" i="16"/>
  <c r="K114" i="15" s="1"/>
  <c r="L114" s="1"/>
  <c r="M114" s="1"/>
  <c r="C113" i="16"/>
  <c r="K113" i="15" s="1"/>
  <c r="C112" i="16"/>
  <c r="K112" i="15" s="1"/>
  <c r="C111" i="16"/>
  <c r="K111" i="15" s="1"/>
  <c r="L111" s="1"/>
  <c r="M111" s="1"/>
  <c r="C110" i="16"/>
  <c r="K110" i="15" s="1"/>
  <c r="L110" s="1"/>
  <c r="C109" i="16"/>
  <c r="K109" i="15" s="1"/>
  <c r="C108" i="16"/>
  <c r="K108" i="15" s="1"/>
  <c r="L108" s="1"/>
  <c r="M108" s="1"/>
  <c r="C107" i="16"/>
  <c r="K107" i="15" s="1"/>
  <c r="L107" s="1"/>
  <c r="M107" s="1"/>
  <c r="C106" i="16"/>
  <c r="K106" i="15" s="1"/>
  <c r="L106" s="1"/>
  <c r="M106" s="1"/>
  <c r="C105" i="16"/>
  <c r="K105" i="15" s="1"/>
  <c r="C104" i="16"/>
  <c r="K104" i="15" s="1"/>
  <c r="L104" s="1"/>
  <c r="C103" i="16"/>
  <c r="K103" i="15" s="1"/>
  <c r="C102" i="16"/>
  <c r="K102" i="15" s="1"/>
  <c r="L102" s="1"/>
  <c r="M102" s="1"/>
  <c r="C101" i="16"/>
  <c r="K101" i="15" s="1"/>
  <c r="C100" i="16"/>
  <c r="K100" i="15" s="1"/>
  <c r="C98" i="16"/>
  <c r="K98" i="15" s="1"/>
  <c r="L98" s="1"/>
  <c r="M98" s="1"/>
  <c r="C97" i="16"/>
  <c r="K97" i="15" s="1"/>
  <c r="L97" s="1"/>
  <c r="M97" s="1"/>
  <c r="C96" i="16"/>
  <c r="K96" i="15" s="1"/>
  <c r="C95" i="16"/>
  <c r="K95" i="15" s="1"/>
  <c r="L95" s="1"/>
  <c r="M95" s="1"/>
  <c r="C94" i="16"/>
  <c r="K94" i="15" s="1"/>
  <c r="L94" s="1"/>
  <c r="M94" s="1"/>
  <c r="C93" i="16"/>
  <c r="K93" i="15" s="1"/>
  <c r="L93" s="1"/>
  <c r="C89" i="16"/>
  <c r="K89" i="15" s="1"/>
  <c r="C92" i="16"/>
  <c r="K92" i="15" s="1"/>
  <c r="L92" s="1"/>
  <c r="C91" i="16"/>
  <c r="K91" i="15" s="1"/>
  <c r="C90" i="16"/>
  <c r="C88"/>
  <c r="K88" i="15" s="1"/>
  <c r="C87" i="16"/>
  <c r="K87" i="15" s="1"/>
  <c r="C86" i="16"/>
  <c r="C85"/>
  <c r="C84"/>
  <c r="K84" i="15" s="1"/>
  <c r="C83" i="16"/>
  <c r="K83" i="15" s="1"/>
  <c r="C82" i="16"/>
  <c r="C81"/>
  <c r="C80"/>
  <c r="K80" i="15" s="1"/>
  <c r="C79" i="16"/>
  <c r="K79" i="15" s="1"/>
  <c r="C78" i="16"/>
  <c r="C77"/>
  <c r="C76"/>
  <c r="K76" i="15" s="1"/>
  <c r="C75" i="16"/>
  <c r="K75" i="15" s="1"/>
  <c r="C74" i="16"/>
  <c r="C73"/>
  <c r="C72"/>
  <c r="K72" i="15" s="1"/>
  <c r="C71" i="16"/>
  <c r="K71" i="15" s="1"/>
  <c r="C70" i="16"/>
  <c r="C69"/>
  <c r="C68"/>
  <c r="K68" i="15" s="1"/>
  <c r="C67" i="16"/>
  <c r="K67" i="15" s="1"/>
  <c r="C66" i="16"/>
  <c r="C65"/>
  <c r="C64"/>
  <c r="K64" i="15" s="1"/>
  <c r="C63" i="16"/>
  <c r="K63" i="15" s="1"/>
  <c r="C62" i="16"/>
  <c r="C61"/>
  <c r="C60"/>
  <c r="K60" i="15" s="1"/>
  <c r="C59" i="16"/>
  <c r="K59" i="15" s="1"/>
  <c r="L59" s="1"/>
  <c r="M59" s="1"/>
  <c r="C58" i="16"/>
  <c r="C57"/>
  <c r="C56"/>
  <c r="K56" i="15" s="1"/>
  <c r="C55" i="16"/>
  <c r="K55" i="15" s="1"/>
  <c r="L55" s="1"/>
  <c r="M55" s="1"/>
  <c r="C54" i="16"/>
  <c r="K54" i="15" s="1"/>
  <c r="C53" i="16"/>
  <c r="C52"/>
  <c r="K52" i="15" s="1"/>
  <c r="F123" i="17"/>
  <c r="C51" i="16"/>
  <c r="C50"/>
  <c r="C49"/>
  <c r="K49" i="15" s="1"/>
  <c r="H123" i="17"/>
  <c r="C48" i="16"/>
  <c r="K48" i="15" s="1"/>
  <c r="C47" i="16"/>
  <c r="K47" i="15" s="1"/>
  <c r="C46" i="16"/>
  <c r="K46" i="15" s="1"/>
  <c r="C45" i="16"/>
  <c r="K45" i="15" s="1"/>
  <c r="C44" i="16"/>
  <c r="C43"/>
  <c r="C42"/>
  <c r="K42" i="15" s="1"/>
  <c r="C41" i="16"/>
  <c r="K41" i="15" s="1"/>
  <c r="C40" i="16"/>
  <c r="C39"/>
  <c r="C38"/>
  <c r="K38" i="15" s="1"/>
  <c r="C37" i="16"/>
  <c r="K37" i="15" s="1"/>
  <c r="C36" i="16"/>
  <c r="K36" i="15" s="1"/>
  <c r="C35" i="16"/>
  <c r="K35" i="15" s="1"/>
  <c r="L35" s="1"/>
  <c r="M35" s="1"/>
  <c r="C34" i="16"/>
  <c r="K34" i="15" s="1"/>
  <c r="C33" i="16"/>
  <c r="K33" i="15" s="1"/>
  <c r="L33" s="1"/>
  <c r="M33" s="1"/>
  <c r="C32" i="16"/>
  <c r="K32" i="15" s="1"/>
  <c r="C31" i="16"/>
  <c r="K31" i="15" s="1"/>
  <c r="L31" s="1"/>
  <c r="M31" s="1"/>
  <c r="C30" i="16"/>
  <c r="K30" i="15" s="1"/>
  <c r="C29" i="16"/>
  <c r="K29" i="15" s="1"/>
  <c r="C28" i="16"/>
  <c r="K28" i="15" s="1"/>
  <c r="L28" s="1"/>
  <c r="M28" s="1"/>
  <c r="C27" i="16"/>
  <c r="K27" i="15" s="1"/>
  <c r="L27" s="1"/>
  <c r="M27" s="1"/>
  <c r="C26" i="16"/>
  <c r="K26" i="15" s="1"/>
  <c r="E123" i="17"/>
  <c r="C24" i="16"/>
  <c r="K24" i="15" s="1"/>
  <c r="C23" i="16"/>
  <c r="K23" i="15" s="1"/>
  <c r="L23" s="1"/>
  <c r="M23" s="1"/>
  <c r="C22" i="16"/>
  <c r="K22" i="15" s="1"/>
  <c r="C21" i="16"/>
  <c r="K21" i="15" s="1"/>
  <c r="C20" i="16"/>
  <c r="K20" i="15" s="1"/>
  <c r="L20" s="1"/>
  <c r="I123" i="17"/>
  <c r="C19" i="16"/>
  <c r="K19" i="15" s="1"/>
  <c r="C18" i="16"/>
  <c r="K18" i="15" s="1"/>
  <c r="L18" s="1"/>
  <c r="M18" s="1"/>
  <c r="C17" i="16"/>
  <c r="K17" i="15" s="1"/>
  <c r="L17" s="1"/>
  <c r="M17" s="1"/>
  <c r="C16" i="16"/>
  <c r="K16" i="15" s="1"/>
  <c r="L16" s="1"/>
  <c r="M16" s="1"/>
  <c r="C15" i="16"/>
  <c r="K15" i="15" s="1"/>
  <c r="C14" i="16"/>
  <c r="K14" i="15" s="1"/>
  <c r="L14" s="1"/>
  <c r="M14" s="1"/>
  <c r="C13" i="16"/>
  <c r="K13" i="15" s="1"/>
  <c r="L13" s="1"/>
  <c r="M13" s="1"/>
  <c r="C12" i="16"/>
  <c r="K12" i="15" s="1"/>
  <c r="L12" s="1"/>
  <c r="M12" s="1"/>
  <c r="C11" i="16"/>
  <c r="K11" i="15" s="1"/>
  <c r="L11" s="1"/>
  <c r="C10" i="16"/>
  <c r="K10" i="15" s="1"/>
  <c r="L10" s="1"/>
  <c r="M10" s="1"/>
  <c r="C9" i="16"/>
  <c r="K9" i="15" s="1"/>
  <c r="L9" s="1"/>
  <c r="I123"/>
  <c r="L121"/>
  <c r="M121" s="1"/>
  <c r="L120"/>
  <c r="M120" s="1"/>
  <c r="L117"/>
  <c r="M117" s="1"/>
  <c r="L116"/>
  <c r="M116" s="1"/>
  <c r="L113"/>
  <c r="M113" s="1"/>
  <c r="L112"/>
  <c r="M112" s="1"/>
  <c r="G110"/>
  <c r="L109"/>
  <c r="M109" s="1"/>
  <c r="L105"/>
  <c r="M105" s="1"/>
  <c r="G104"/>
  <c r="L103"/>
  <c r="G103"/>
  <c r="L101"/>
  <c r="M101" s="1"/>
  <c r="L100"/>
  <c r="M100" s="1"/>
  <c r="L99"/>
  <c r="M99" s="1"/>
  <c r="L96"/>
  <c r="M96" s="1"/>
  <c r="G93"/>
  <c r="G92"/>
  <c r="G91"/>
  <c r="G90"/>
  <c r="L89"/>
  <c r="G89"/>
  <c r="L88"/>
  <c r="M88" s="1"/>
  <c r="L87"/>
  <c r="M87" s="1"/>
  <c r="L84"/>
  <c r="M84" s="1"/>
  <c r="L83"/>
  <c r="M83" s="1"/>
  <c r="L80"/>
  <c r="M80" s="1"/>
  <c r="L79"/>
  <c r="M79" s="1"/>
  <c r="L76"/>
  <c r="M76" s="1"/>
  <c r="L75"/>
  <c r="M75" s="1"/>
  <c r="L72"/>
  <c r="M72" s="1"/>
  <c r="L71"/>
  <c r="M71" s="1"/>
  <c r="L68"/>
  <c r="M68" s="1"/>
  <c r="L67"/>
  <c r="M67" s="1"/>
  <c r="L64"/>
  <c r="M64" s="1"/>
  <c r="L63"/>
  <c r="M63" s="1"/>
  <c r="G61"/>
  <c r="L60"/>
  <c r="M60" s="1"/>
  <c r="L56"/>
  <c r="M56" s="1"/>
  <c r="L54"/>
  <c r="M54" s="1"/>
  <c r="L52"/>
  <c r="M52" s="1"/>
  <c r="L49"/>
  <c r="M49" s="1"/>
  <c r="L46"/>
  <c r="M46" s="1"/>
  <c r="L45"/>
  <c r="M45" s="1"/>
  <c r="L42"/>
  <c r="M42" s="1"/>
  <c r="L41"/>
  <c r="G41"/>
  <c r="L37"/>
  <c r="M37" s="1"/>
  <c r="L36"/>
  <c r="M36" s="1"/>
  <c r="L34"/>
  <c r="M34" s="1"/>
  <c r="L32"/>
  <c r="M32" s="1"/>
  <c r="L30"/>
  <c r="M30" s="1"/>
  <c r="L29"/>
  <c r="M29" s="1"/>
  <c r="L26"/>
  <c r="M26" s="1"/>
  <c r="L24"/>
  <c r="M24" s="1"/>
  <c r="L22"/>
  <c r="M22" s="1"/>
  <c r="L21"/>
  <c r="G21"/>
  <c r="G20"/>
  <c r="L19"/>
  <c r="G19"/>
  <c r="L15"/>
  <c r="M15" s="1"/>
  <c r="M11"/>
  <c r="Y123" i="17" l="1"/>
  <c r="K40" i="15"/>
  <c r="L40" s="1"/>
  <c r="M40" s="1"/>
  <c r="K44"/>
  <c r="L44" s="1"/>
  <c r="M44" s="1"/>
  <c r="K51"/>
  <c r="L51" s="1"/>
  <c r="M51" s="1"/>
  <c r="K58"/>
  <c r="L58" s="1"/>
  <c r="M58" s="1"/>
  <c r="K62"/>
  <c r="L62" s="1"/>
  <c r="M62" s="1"/>
  <c r="K66"/>
  <c r="L66" s="1"/>
  <c r="M66" s="1"/>
  <c r="K70"/>
  <c r="L70" s="1"/>
  <c r="M70" s="1"/>
  <c r="K74"/>
  <c r="L74" s="1"/>
  <c r="M74" s="1"/>
  <c r="L78"/>
  <c r="M78" s="1"/>
  <c r="K78"/>
  <c r="K82"/>
  <c r="L82" s="1"/>
  <c r="M82" s="1"/>
  <c r="L86"/>
  <c r="M86" s="1"/>
  <c r="K86"/>
  <c r="K39"/>
  <c r="L39" s="1"/>
  <c r="M39" s="1"/>
  <c r="L43"/>
  <c r="M43" s="1"/>
  <c r="K43"/>
  <c r="K50"/>
  <c r="L50" s="1"/>
  <c r="M50" s="1"/>
  <c r="L53"/>
  <c r="M53" s="1"/>
  <c r="K53"/>
  <c r="K57"/>
  <c r="L57" s="1"/>
  <c r="M57" s="1"/>
  <c r="L61"/>
  <c r="K61"/>
  <c r="K65"/>
  <c r="L65" s="1"/>
  <c r="M65" s="1"/>
  <c r="L69"/>
  <c r="M69" s="1"/>
  <c r="K69"/>
  <c r="K73"/>
  <c r="L73" s="1"/>
  <c r="M73" s="1"/>
  <c r="L77"/>
  <c r="M77" s="1"/>
  <c r="K77"/>
  <c r="L81"/>
  <c r="M81" s="1"/>
  <c r="K81"/>
  <c r="L85"/>
  <c r="M85" s="1"/>
  <c r="K85"/>
  <c r="L90"/>
  <c r="K90"/>
  <c r="L38"/>
  <c r="M38" s="1"/>
  <c r="L91"/>
  <c r="M91" s="1"/>
  <c r="L47"/>
  <c r="M47" s="1"/>
  <c r="G123"/>
  <c r="C25" i="16"/>
  <c r="K25" i="15" s="1"/>
  <c r="M20"/>
  <c r="M21"/>
  <c r="M41"/>
  <c r="M61"/>
  <c r="M89"/>
  <c r="M90"/>
  <c r="M92"/>
  <c r="M93"/>
  <c r="M103"/>
  <c r="M104"/>
  <c r="M110"/>
  <c r="M9"/>
  <c r="M19"/>
  <c r="I123" i="11"/>
  <c r="G110"/>
  <c r="G104"/>
  <c r="G103"/>
  <c r="G93"/>
  <c r="G92"/>
  <c r="G90"/>
  <c r="G91"/>
  <c r="G89"/>
  <c r="G61"/>
  <c r="G41"/>
  <c r="G21"/>
  <c r="G20"/>
  <c r="G19"/>
  <c r="C123" i="17" l="1"/>
  <c r="Y124" s="1"/>
  <c r="L48" i="15"/>
  <c r="K99" i="11"/>
  <c r="G123"/>
  <c r="C100" i="6"/>
  <c r="C100" i="5" s="1"/>
  <c r="K100" i="11" s="1"/>
  <c r="L100" s="1"/>
  <c r="L99" l="1"/>
  <c r="C124" i="16"/>
  <c r="M48" i="15"/>
  <c r="G36" i="13"/>
  <c r="F36"/>
  <c r="O35"/>
  <c r="N35"/>
  <c r="J35"/>
  <c r="K35" s="1"/>
  <c r="H35"/>
  <c r="N34"/>
  <c r="O34" s="1"/>
  <c r="J34"/>
  <c r="K34" s="1"/>
  <c r="H34"/>
  <c r="N33"/>
  <c r="O33" s="1"/>
  <c r="K33"/>
  <c r="H33"/>
  <c r="N32"/>
  <c r="O32" s="1"/>
  <c r="K32"/>
  <c r="H32"/>
  <c r="N31"/>
  <c r="O31" s="1"/>
  <c r="K31"/>
  <c r="H31"/>
  <c r="N30"/>
  <c r="O30" s="1"/>
  <c r="K30"/>
  <c r="H30"/>
  <c r="N29"/>
  <c r="O29" s="1"/>
  <c r="K29"/>
  <c r="H29"/>
  <c r="N28"/>
  <c r="O28" s="1"/>
  <c r="K28"/>
  <c r="J28"/>
  <c r="H28"/>
  <c r="N27"/>
  <c r="O27" s="1"/>
  <c r="J27"/>
  <c r="K27" s="1"/>
  <c r="H27"/>
  <c r="O26"/>
  <c r="N26"/>
  <c r="J26"/>
  <c r="K26" s="1"/>
  <c r="H26"/>
  <c r="N25"/>
  <c r="O25" s="1"/>
  <c r="M25"/>
  <c r="J25"/>
  <c r="K25" s="1"/>
  <c r="H25"/>
  <c r="O24"/>
  <c r="N24"/>
  <c r="K24"/>
  <c r="H24"/>
  <c r="O23"/>
  <c r="N23"/>
  <c r="K23"/>
  <c r="H23"/>
  <c r="O22"/>
  <c r="N22"/>
  <c r="J22"/>
  <c r="K22" s="1"/>
  <c r="H22"/>
  <c r="O21"/>
  <c r="N21"/>
  <c r="K21"/>
  <c r="H21"/>
  <c r="O20"/>
  <c r="N20"/>
  <c r="J20"/>
  <c r="K20" s="1"/>
  <c r="H20"/>
  <c r="N19"/>
  <c r="O19" s="1"/>
  <c r="J19"/>
  <c r="K19" s="1"/>
  <c r="H19"/>
  <c r="N18"/>
  <c r="O18" s="1"/>
  <c r="K18"/>
  <c r="H18"/>
  <c r="N17"/>
  <c r="O17" s="1"/>
  <c r="K17"/>
  <c r="H17"/>
  <c r="N16"/>
  <c r="O16" s="1"/>
  <c r="K16"/>
  <c r="H16"/>
  <c r="N15"/>
  <c r="O15" s="1"/>
  <c r="K15"/>
  <c r="H15"/>
  <c r="N14"/>
  <c r="O14" s="1"/>
  <c r="K14"/>
  <c r="H14"/>
  <c r="N13"/>
  <c r="O13" s="1"/>
  <c r="K13"/>
  <c r="H13"/>
  <c r="N12"/>
  <c r="O12" s="1"/>
  <c r="J12"/>
  <c r="K12" s="1"/>
  <c r="H12"/>
  <c r="O11"/>
  <c r="N11"/>
  <c r="K11"/>
  <c r="H11"/>
  <c r="O10"/>
  <c r="N10"/>
  <c r="K10"/>
  <c r="H10"/>
  <c r="O9"/>
  <c r="N9"/>
  <c r="K9"/>
  <c r="H9"/>
  <c r="G36" i="9"/>
  <c r="F36"/>
  <c r="L35"/>
  <c r="N35" s="1"/>
  <c r="O35" s="1"/>
  <c r="J35"/>
  <c r="K35" s="1"/>
  <c r="H35"/>
  <c r="L34"/>
  <c r="J34"/>
  <c r="I34"/>
  <c r="H34"/>
  <c r="L33"/>
  <c r="I33"/>
  <c r="K33" s="1"/>
  <c r="H33"/>
  <c r="L32"/>
  <c r="I32"/>
  <c r="H32"/>
  <c r="L31"/>
  <c r="I31"/>
  <c r="K31" s="1"/>
  <c r="H31"/>
  <c r="L30"/>
  <c r="I30"/>
  <c r="H30"/>
  <c r="L29"/>
  <c r="I29"/>
  <c r="K29" s="1"/>
  <c r="H29"/>
  <c r="L28"/>
  <c r="I28"/>
  <c r="H28"/>
  <c r="L27"/>
  <c r="J27"/>
  <c r="I27"/>
  <c r="H27"/>
  <c r="L26"/>
  <c r="J26"/>
  <c r="I26"/>
  <c r="O26" s="1"/>
  <c r="H26"/>
  <c r="L25"/>
  <c r="M25" s="1"/>
  <c r="J25"/>
  <c r="I25"/>
  <c r="H25"/>
  <c r="L24"/>
  <c r="I24"/>
  <c r="H24"/>
  <c r="L23"/>
  <c r="I23"/>
  <c r="K23" s="1"/>
  <c r="H23"/>
  <c r="L22"/>
  <c r="J22"/>
  <c r="I22"/>
  <c r="H22"/>
  <c r="L21"/>
  <c r="I21"/>
  <c r="H21"/>
  <c r="L20"/>
  <c r="N20" s="1"/>
  <c r="O20" s="1"/>
  <c r="J20"/>
  <c r="K20" s="1"/>
  <c r="H20"/>
  <c r="L19"/>
  <c r="J19"/>
  <c r="I19"/>
  <c r="K19" s="1"/>
  <c r="H19"/>
  <c r="L18"/>
  <c r="I18"/>
  <c r="K18" s="1"/>
  <c r="H18"/>
  <c r="L17"/>
  <c r="I17"/>
  <c r="H17"/>
  <c r="L16"/>
  <c r="I16"/>
  <c r="K16" s="1"/>
  <c r="H16"/>
  <c r="L15"/>
  <c r="I15"/>
  <c r="H15"/>
  <c r="L14"/>
  <c r="I14"/>
  <c r="K14" s="1"/>
  <c r="H14"/>
  <c r="L13"/>
  <c r="I13"/>
  <c r="H13"/>
  <c r="L12"/>
  <c r="J12"/>
  <c r="I12"/>
  <c r="H12"/>
  <c r="L11"/>
  <c r="I11"/>
  <c r="H11"/>
  <c r="L10"/>
  <c r="I10"/>
  <c r="H10"/>
  <c r="L9"/>
  <c r="I9"/>
  <c r="H9"/>
  <c r="H36" s="1"/>
  <c r="AB34" i="7"/>
  <c r="AA34"/>
  <c r="Z34"/>
  <c r="Y34"/>
  <c r="X34"/>
  <c r="W34"/>
  <c r="V34"/>
  <c r="U34"/>
  <c r="T34"/>
  <c r="S34"/>
  <c r="R34"/>
  <c r="Q34"/>
  <c r="P34"/>
  <c r="K34"/>
  <c r="J34"/>
  <c r="D34"/>
  <c r="C34"/>
  <c r="O33"/>
  <c r="N33"/>
  <c r="L33"/>
  <c r="H33"/>
  <c r="F33"/>
  <c r="E33"/>
  <c r="AC33" s="1"/>
  <c r="AD33" s="1"/>
  <c r="O32"/>
  <c r="F32"/>
  <c r="AC32" s="1"/>
  <c r="AD32" s="1"/>
  <c r="AC31"/>
  <c r="AD31" s="1"/>
  <c r="AC30"/>
  <c r="AD30" s="1"/>
  <c r="AD29"/>
  <c r="AC29"/>
  <c r="AC28"/>
  <c r="AD28" s="1"/>
  <c r="AC27"/>
  <c r="AD27" s="1"/>
  <c r="O26"/>
  <c r="N26"/>
  <c r="AC26" s="1"/>
  <c r="AD26" s="1"/>
  <c r="O25"/>
  <c r="M25"/>
  <c r="AC25" s="1"/>
  <c r="AD25" s="1"/>
  <c r="H25"/>
  <c r="AD24"/>
  <c r="AC24"/>
  <c r="O23"/>
  <c r="N23"/>
  <c r="M23"/>
  <c r="M34" s="1"/>
  <c r="I23"/>
  <c r="I34" s="1"/>
  <c r="H23"/>
  <c r="H34" s="1"/>
  <c r="G23"/>
  <c r="F23"/>
  <c r="E23"/>
  <c r="F22"/>
  <c r="F34" s="1"/>
  <c r="G21"/>
  <c r="AC21" s="1"/>
  <c r="AD21" s="1"/>
  <c r="AC20"/>
  <c r="AD20" s="1"/>
  <c r="AD19"/>
  <c r="AC19"/>
  <c r="AC18"/>
  <c r="AD18" s="1"/>
  <c r="AC17"/>
  <c r="AD17" s="1"/>
  <c r="AC16"/>
  <c r="AD16" s="1"/>
  <c r="AD15"/>
  <c r="AC15"/>
  <c r="AC14"/>
  <c r="AD14" s="1"/>
  <c r="AC13"/>
  <c r="AD13" s="1"/>
  <c r="AC12"/>
  <c r="AD12" s="1"/>
  <c r="O11"/>
  <c r="N11"/>
  <c r="L11"/>
  <c r="AC10"/>
  <c r="AD10" s="1"/>
  <c r="AC9"/>
  <c r="AD9" s="1"/>
  <c r="AD8"/>
  <c r="AC8"/>
  <c r="N7"/>
  <c r="L7"/>
  <c r="AC7" s="1"/>
  <c r="AD7" s="1"/>
  <c r="AC6"/>
  <c r="AB123" i="6"/>
  <c r="AA123"/>
  <c r="Z123"/>
  <c r="Y123"/>
  <c r="X123"/>
  <c r="W123"/>
  <c r="V123"/>
  <c r="U123"/>
  <c r="T123"/>
  <c r="S123"/>
  <c r="R123"/>
  <c r="Q123"/>
  <c r="P123"/>
  <c r="J123"/>
  <c r="F123"/>
  <c r="C122"/>
  <c r="C122" i="5" s="1"/>
  <c r="K122" i="11" s="1"/>
  <c r="L122" s="1"/>
  <c r="C121" i="6"/>
  <c r="C121" i="5" s="1"/>
  <c r="K121" i="11" s="1"/>
  <c r="L121" s="1"/>
  <c r="C120" i="6"/>
  <c r="C119"/>
  <c r="C118"/>
  <c r="C118" i="5" s="1"/>
  <c r="K118" i="11" s="1"/>
  <c r="L118" s="1"/>
  <c r="C117" i="6"/>
  <c r="C117" i="5" s="1"/>
  <c r="K117" i="11" s="1"/>
  <c r="L117" s="1"/>
  <c r="C116" i="6"/>
  <c r="C116" i="5" s="1"/>
  <c r="K116" i="11" s="1"/>
  <c r="L116" s="1"/>
  <c r="C115" i="6"/>
  <c r="C115" i="5" s="1"/>
  <c r="C114" i="6"/>
  <c r="C114" i="5" s="1"/>
  <c r="K114" i="11" s="1"/>
  <c r="L114" s="1"/>
  <c r="C113" i="6"/>
  <c r="C113" i="5" s="1"/>
  <c r="K113" i="11" s="1"/>
  <c r="L113" s="1"/>
  <c r="C112" i="6"/>
  <c r="C111"/>
  <c r="C110"/>
  <c r="C110" i="5" s="1"/>
  <c r="K110" i="11" s="1"/>
  <c r="L110" s="1"/>
  <c r="C109" i="6"/>
  <c r="H108"/>
  <c r="C108" s="1"/>
  <c r="C107"/>
  <c r="C105"/>
  <c r="C105" i="5" s="1"/>
  <c r="K105" i="11" s="1"/>
  <c r="L105" s="1"/>
  <c r="C106" i="6"/>
  <c r="C106" i="5" s="1"/>
  <c r="K106" i="11" s="1"/>
  <c r="L106" s="1"/>
  <c r="O104" i="6"/>
  <c r="H104"/>
  <c r="C104" s="1"/>
  <c r="C103"/>
  <c r="C102"/>
  <c r="C102" i="5" s="1"/>
  <c r="K102" i="11" s="1"/>
  <c r="L102" s="1"/>
  <c r="H101" i="6"/>
  <c r="C101" s="1"/>
  <c r="C98"/>
  <c r="C98" i="5" s="1"/>
  <c r="K98" i="11" s="1"/>
  <c r="L98" s="1"/>
  <c r="C97" i="6"/>
  <c r="C97" i="5" s="1"/>
  <c r="K97" i="11" s="1"/>
  <c r="L97" s="1"/>
  <c r="C96" i="6"/>
  <c r="C95"/>
  <c r="C94"/>
  <c r="H93"/>
  <c r="C93" s="1"/>
  <c r="C92"/>
  <c r="C92" i="5" s="1"/>
  <c r="K92" i="11" s="1"/>
  <c r="L92" s="1"/>
  <c r="H91" i="6"/>
  <c r="C91" s="1"/>
  <c r="H90"/>
  <c r="C90" s="1"/>
  <c r="H89"/>
  <c r="C89" s="1"/>
  <c r="C88"/>
  <c r="C87"/>
  <c r="C87" i="5" s="1"/>
  <c r="K87" i="11" s="1"/>
  <c r="L87" s="1"/>
  <c r="C86" i="6"/>
  <c r="C85"/>
  <c r="C85" i="5" s="1"/>
  <c r="K85" i="11" s="1"/>
  <c r="L85" s="1"/>
  <c r="M85" s="1"/>
  <c r="D84" i="6"/>
  <c r="C84" s="1"/>
  <c r="M83"/>
  <c r="C83" s="1"/>
  <c r="C82"/>
  <c r="C81"/>
  <c r="C81" i="5" s="1"/>
  <c r="K81" i="11" s="1"/>
  <c r="L81" s="1"/>
  <c r="M81" s="1"/>
  <c r="C80" i="6"/>
  <c r="C79"/>
  <c r="C79" i="5" s="1"/>
  <c r="K79" i="11" s="1"/>
  <c r="L79" s="1"/>
  <c r="M79" s="1"/>
  <c r="C78" i="6"/>
  <c r="C77"/>
  <c r="C77" i="5" s="1"/>
  <c r="K77" i="11" s="1"/>
  <c r="L77" s="1"/>
  <c r="M77" s="1"/>
  <c r="C76" i="6"/>
  <c r="C75"/>
  <c r="C75" i="5" s="1"/>
  <c r="K75" i="11" s="1"/>
  <c r="L75" s="1"/>
  <c r="C74" i="6"/>
  <c r="C73"/>
  <c r="C73" i="5" s="1"/>
  <c r="K73" i="11" s="1"/>
  <c r="L73" s="1"/>
  <c r="C72" i="6"/>
  <c r="C71"/>
  <c r="C71" i="5" s="1"/>
  <c r="K71" i="11" s="1"/>
  <c r="L71" s="1"/>
  <c r="C70" i="6"/>
  <c r="C69"/>
  <c r="C69" i="5" s="1"/>
  <c r="K69" i="11" s="1"/>
  <c r="L69" s="1"/>
  <c r="M69" s="1"/>
  <c r="C68" i="6"/>
  <c r="C67"/>
  <c r="C67" i="5" s="1"/>
  <c r="K67" i="11" s="1"/>
  <c r="L67" s="1"/>
  <c r="M67" s="1"/>
  <c r="C66" i="6"/>
  <c r="C65"/>
  <c r="C65" i="5" s="1"/>
  <c r="K65" i="11" s="1"/>
  <c r="L65" s="1"/>
  <c r="M65" s="1"/>
  <c r="C64" i="6"/>
  <c r="C63"/>
  <c r="C63" i="5" s="1"/>
  <c r="K63" i="11" s="1"/>
  <c r="L63" s="1"/>
  <c r="M63" s="1"/>
  <c r="C62" i="6"/>
  <c r="C62" i="5" s="1"/>
  <c r="K62" i="11" s="1"/>
  <c r="L62" s="1"/>
  <c r="M62" s="1"/>
  <c r="H61" i="6"/>
  <c r="C61"/>
  <c r="C60"/>
  <c r="C60" i="5" s="1"/>
  <c r="K60" i="11" s="1"/>
  <c r="L60" s="1"/>
  <c r="M60" s="1"/>
  <c r="C59" i="6"/>
  <c r="C58"/>
  <c r="C58" i="5" s="1"/>
  <c r="K58" i="11" s="1"/>
  <c r="L58" s="1"/>
  <c r="M58" s="1"/>
  <c r="O57" i="6"/>
  <c r="O123" s="1"/>
  <c r="N57"/>
  <c r="N123" s="1"/>
  <c r="M57"/>
  <c r="I57"/>
  <c r="I123" s="1"/>
  <c r="H57"/>
  <c r="G57"/>
  <c r="D57"/>
  <c r="E56"/>
  <c r="C56" s="1"/>
  <c r="C55"/>
  <c r="C54"/>
  <c r="C54" i="5" s="1"/>
  <c r="K54" i="11" s="1"/>
  <c r="L54" s="1"/>
  <c r="M54" s="1"/>
  <c r="C53" i="6"/>
  <c r="C52"/>
  <c r="C52" i="5" s="1"/>
  <c r="K52" i="11" s="1"/>
  <c r="L52" s="1"/>
  <c r="M52" s="1"/>
  <c r="H51" i="6"/>
  <c r="E51"/>
  <c r="C50"/>
  <c r="C50" i="5" s="1"/>
  <c r="K50" i="11" s="1"/>
  <c r="L50" s="1"/>
  <c r="M50" s="1"/>
  <c r="C49" i="6"/>
  <c r="G48"/>
  <c r="C47"/>
  <c r="C47" i="5" s="1"/>
  <c r="K47" i="11" s="1"/>
  <c r="L47" s="1"/>
  <c r="M47" s="1"/>
  <c r="C46" i="6"/>
  <c r="C45"/>
  <c r="C45" i="5" s="1"/>
  <c r="K45" i="11" s="1"/>
  <c r="L45" s="1"/>
  <c r="M45" s="1"/>
  <c r="C44" i="6"/>
  <c r="C43"/>
  <c r="C43" i="5" s="1"/>
  <c r="K43" i="11" s="1"/>
  <c r="L43" s="1"/>
  <c r="M43" s="1"/>
  <c r="C42" i="6"/>
  <c r="H41"/>
  <c r="C41" s="1"/>
  <c r="C40"/>
  <c r="C40" i="5" s="1"/>
  <c r="K40" i="11" s="1"/>
  <c r="L40" s="1"/>
  <c r="M40" s="1"/>
  <c r="C39" i="6"/>
  <c r="C38"/>
  <c r="C38" i="5" s="1"/>
  <c r="K38" i="11" s="1"/>
  <c r="L38" s="1"/>
  <c r="M38" s="1"/>
  <c r="C37" i="6"/>
  <c r="H36"/>
  <c r="C36" s="1"/>
  <c r="M35"/>
  <c r="H35"/>
  <c r="M34"/>
  <c r="H34"/>
  <c r="C33"/>
  <c r="C32"/>
  <c r="C31"/>
  <c r="C31" i="5" s="1"/>
  <c r="K31" i="11" s="1"/>
  <c r="L31" s="1"/>
  <c r="M31" s="1"/>
  <c r="C30" i="6"/>
  <c r="C29"/>
  <c r="C28"/>
  <c r="C27"/>
  <c r="C27" i="5" s="1"/>
  <c r="K27" i="11" s="1"/>
  <c r="L27" s="1"/>
  <c r="M27" s="1"/>
  <c r="C26" i="6"/>
  <c r="D25"/>
  <c r="C24"/>
  <c r="C23"/>
  <c r="C22"/>
  <c r="C21"/>
  <c r="C20"/>
  <c r="H19"/>
  <c r="C18"/>
  <c r="C17"/>
  <c r="C17" i="5" s="1"/>
  <c r="K17" i="11" s="1"/>
  <c r="L17" s="1"/>
  <c r="M17" s="1"/>
  <c r="C16" i="6"/>
  <c r="C15"/>
  <c r="C15" i="5" s="1"/>
  <c r="K15" i="11" s="1"/>
  <c r="L15" s="1"/>
  <c r="M15" s="1"/>
  <c r="C14" i="6"/>
  <c r="C13"/>
  <c r="C13" i="5" s="1"/>
  <c r="K13" i="11" s="1"/>
  <c r="L13" s="1"/>
  <c r="M13" s="1"/>
  <c r="C12" i="6"/>
  <c r="C11"/>
  <c r="C11" i="5" s="1"/>
  <c r="K11" i="11" s="1"/>
  <c r="L11" s="1"/>
  <c r="M11" s="1"/>
  <c r="C10" i="6"/>
  <c r="C10" i="5" s="1"/>
  <c r="K10" i="11" s="1"/>
  <c r="L10" s="1"/>
  <c r="C9" i="6"/>
  <c r="C9" i="5" s="1"/>
  <c r="M75" i="11"/>
  <c r="M71"/>
  <c r="M118"/>
  <c r="M87"/>
  <c r="M73"/>
  <c r="K27" i="9" l="1"/>
  <c r="O34" i="7"/>
  <c r="G34"/>
  <c r="K36" i="13"/>
  <c r="C34" i="6"/>
  <c r="C51"/>
  <c r="N34" i="7"/>
  <c r="AC22"/>
  <c r="AD22" s="1"/>
  <c r="N9" i="9"/>
  <c r="O9" s="1"/>
  <c r="N28"/>
  <c r="O28" s="1"/>
  <c r="N32"/>
  <c r="O32" s="1"/>
  <c r="C21" i="5"/>
  <c r="K21" i="11" s="1"/>
  <c r="L21" s="1"/>
  <c r="M21" s="1"/>
  <c r="C33" i="5"/>
  <c r="K33" i="11" s="1"/>
  <c r="L33" s="1"/>
  <c r="M33" s="1"/>
  <c r="C14" i="5"/>
  <c r="K14" i="11" s="1"/>
  <c r="L14" s="1"/>
  <c r="M14" s="1"/>
  <c r="C26" i="5"/>
  <c r="K26" i="11" s="1"/>
  <c r="L26" s="1"/>
  <c r="M26" s="1"/>
  <c r="C30" i="5"/>
  <c r="K30" i="11" s="1"/>
  <c r="L30" s="1"/>
  <c r="M30" s="1"/>
  <c r="C51" i="5"/>
  <c r="K51" i="11" s="1"/>
  <c r="L51" s="1"/>
  <c r="M51" s="1"/>
  <c r="C83" i="5"/>
  <c r="K83" i="11" s="1"/>
  <c r="L83" s="1"/>
  <c r="M83" s="1"/>
  <c r="C91" i="5"/>
  <c r="K91" i="11" s="1"/>
  <c r="L91" s="1"/>
  <c r="M91" s="1"/>
  <c r="C95" i="5"/>
  <c r="K95" i="11" s="1"/>
  <c r="L95" s="1"/>
  <c r="M95" s="1"/>
  <c r="M102"/>
  <c r="C101" i="5"/>
  <c r="K101" i="11" s="1"/>
  <c r="L101" s="1"/>
  <c r="AC11" i="7"/>
  <c r="AD11" s="1"/>
  <c r="L34"/>
  <c r="C29" i="5"/>
  <c r="K29" i="11" s="1"/>
  <c r="L29" s="1"/>
  <c r="M29" s="1"/>
  <c r="C107" i="5"/>
  <c r="K107" i="11" s="1"/>
  <c r="L107" s="1"/>
  <c r="M107" s="1"/>
  <c r="C18" i="5"/>
  <c r="K18" i="11" s="1"/>
  <c r="L18" s="1"/>
  <c r="M18" s="1"/>
  <c r="G123" i="6"/>
  <c r="C48"/>
  <c r="O36" i="13"/>
  <c r="M106" i="11"/>
  <c r="C104" i="5"/>
  <c r="K104" i="11" s="1"/>
  <c r="L104" s="1"/>
  <c r="M104" s="1"/>
  <c r="M113"/>
  <c r="C111" i="5"/>
  <c r="K111" i="11" s="1"/>
  <c r="L111" s="1"/>
  <c r="AD6" i="7"/>
  <c r="C22" i="5"/>
  <c r="K22" i="11" s="1"/>
  <c r="L22" s="1"/>
  <c r="M22" s="1"/>
  <c r="C34" i="5"/>
  <c r="K34" i="11" s="1"/>
  <c r="L34" s="1"/>
  <c r="M34" s="1"/>
  <c r="C41" i="5"/>
  <c r="K41" i="11" s="1"/>
  <c r="L41" s="1"/>
  <c r="M41" s="1"/>
  <c r="AC23" i="7"/>
  <c r="AD23" s="1"/>
  <c r="H36" i="13"/>
  <c r="N36"/>
  <c r="C36" i="5"/>
  <c r="K36" i="11" s="1"/>
  <c r="L36" s="1"/>
  <c r="M36" s="1"/>
  <c r="C49" i="5"/>
  <c r="K49" i="11" s="1"/>
  <c r="L49" s="1"/>
  <c r="M49" s="1"/>
  <c r="C55" i="5"/>
  <c r="K55" i="11" s="1"/>
  <c r="L55" s="1"/>
  <c r="M55" s="1"/>
  <c r="C61" i="5"/>
  <c r="K61" i="11" s="1"/>
  <c r="L61" s="1"/>
  <c r="M61" s="1"/>
  <c r="C72" i="5"/>
  <c r="K72" i="11" s="1"/>
  <c r="L72" s="1"/>
  <c r="M72" s="1"/>
  <c r="C84" i="5"/>
  <c r="K84" i="11" s="1"/>
  <c r="L84" s="1"/>
  <c r="M84" s="1"/>
  <c r="C88" i="5"/>
  <c r="K88" i="11" s="1"/>
  <c r="L88" s="1"/>
  <c r="M88" s="1"/>
  <c r="C42" i="5"/>
  <c r="K42" i="11" s="1"/>
  <c r="L42" s="1"/>
  <c r="M42" s="1"/>
  <c r="C46" i="5"/>
  <c r="K46" i="11" s="1"/>
  <c r="L46" s="1"/>
  <c r="M46" s="1"/>
  <c r="C68" i="5"/>
  <c r="K68" i="11" s="1"/>
  <c r="L68" s="1"/>
  <c r="M68" s="1"/>
  <c r="C80" i="5"/>
  <c r="K80" i="11" s="1"/>
  <c r="L80" s="1"/>
  <c r="M80" s="1"/>
  <c r="C23" i="5"/>
  <c r="K23" i="11" s="1"/>
  <c r="L23" s="1"/>
  <c r="M23" s="1"/>
  <c r="C56" i="5"/>
  <c r="K56" i="11" s="1"/>
  <c r="L56" s="1"/>
  <c r="M56" s="1"/>
  <c r="C89" i="5"/>
  <c r="K89" i="11" s="1"/>
  <c r="L89" s="1"/>
  <c r="M89" s="1"/>
  <c r="C93" i="5"/>
  <c r="K93" i="11" s="1"/>
  <c r="L93" s="1"/>
  <c r="M93" s="1"/>
  <c r="M111"/>
  <c r="C109" i="5"/>
  <c r="K109" i="11" s="1"/>
  <c r="L109" s="1"/>
  <c r="M109" s="1"/>
  <c r="M122"/>
  <c r="C120" i="5"/>
  <c r="K120" i="11" s="1"/>
  <c r="L120" s="1"/>
  <c r="M120" s="1"/>
  <c r="E34" i="7"/>
  <c r="K12" i="9"/>
  <c r="C39" i="5"/>
  <c r="K39" i="11" s="1"/>
  <c r="L39" s="1"/>
  <c r="M39" s="1"/>
  <c r="C64" i="5"/>
  <c r="K64" i="11" s="1"/>
  <c r="L64" s="1"/>
  <c r="M64" s="1"/>
  <c r="C76" i="5"/>
  <c r="K76" i="11" s="1"/>
  <c r="L76" s="1"/>
  <c r="M76" s="1"/>
  <c r="C96" i="5"/>
  <c r="K96" i="11" s="1"/>
  <c r="L96" s="1"/>
  <c r="M96" s="1"/>
  <c r="M110"/>
  <c r="C108" i="5"/>
  <c r="K108" i="11" s="1"/>
  <c r="L108" s="1"/>
  <c r="M114"/>
  <c r="C112" i="5"/>
  <c r="K112" i="11" s="1"/>
  <c r="L112" s="1"/>
  <c r="M112" s="1"/>
  <c r="M121"/>
  <c r="C119" i="5"/>
  <c r="K119" i="11" s="1"/>
  <c r="L119" s="1"/>
  <c r="M119" s="1"/>
  <c r="C12" i="5"/>
  <c r="K12" i="11" s="1"/>
  <c r="L12" s="1"/>
  <c r="M12" s="1"/>
  <c r="C16" i="5"/>
  <c r="K16" i="11" s="1"/>
  <c r="L16" s="1"/>
  <c r="M16" s="1"/>
  <c r="C20" i="5"/>
  <c r="K20" i="11" s="1"/>
  <c r="L20" s="1"/>
  <c r="M20" s="1"/>
  <c r="C24" i="5"/>
  <c r="K24" i="11" s="1"/>
  <c r="L24" s="1"/>
  <c r="M24" s="1"/>
  <c r="C28" i="5"/>
  <c r="K28" i="11" s="1"/>
  <c r="L28" s="1"/>
  <c r="M28" s="1"/>
  <c r="C32" i="5"/>
  <c r="K32" i="11" s="1"/>
  <c r="L32" s="1"/>
  <c r="M32" s="1"/>
  <c r="C35" i="6"/>
  <c r="C37" i="5"/>
  <c r="K37" i="11" s="1"/>
  <c r="L37" s="1"/>
  <c r="M37" s="1"/>
  <c r="C44" i="5"/>
  <c r="K44" i="11" s="1"/>
  <c r="L44" s="1"/>
  <c r="M44" s="1"/>
  <c r="C53" i="5"/>
  <c r="K53" i="11" s="1"/>
  <c r="L53" s="1"/>
  <c r="M53" s="1"/>
  <c r="C57" i="6"/>
  <c r="C59" i="5"/>
  <c r="K59" i="11" s="1"/>
  <c r="L59" s="1"/>
  <c r="M59" s="1"/>
  <c r="C66" i="5"/>
  <c r="K66" i="11" s="1"/>
  <c r="L66" s="1"/>
  <c r="M66" s="1"/>
  <c r="C70" i="5"/>
  <c r="K70" i="11" s="1"/>
  <c r="L70" s="1"/>
  <c r="M70" s="1"/>
  <c r="C74" i="5"/>
  <c r="K74" i="11" s="1"/>
  <c r="L74" s="1"/>
  <c r="M74" s="1"/>
  <c r="C78" i="5"/>
  <c r="K78" i="11" s="1"/>
  <c r="L78" s="1"/>
  <c r="M78" s="1"/>
  <c r="C82" i="5"/>
  <c r="K82" i="11" s="1"/>
  <c r="L82" s="1"/>
  <c r="M82" s="1"/>
  <c r="C86" i="5"/>
  <c r="K86" i="11" s="1"/>
  <c r="L86" s="1"/>
  <c r="M86" s="1"/>
  <c r="M92"/>
  <c r="C90" i="5"/>
  <c r="K90" i="11" s="1"/>
  <c r="L90" s="1"/>
  <c r="M90" s="1"/>
  <c r="C94" i="5"/>
  <c r="K94" i="11" s="1"/>
  <c r="L94" s="1"/>
  <c r="M94" s="1"/>
  <c r="M105"/>
  <c r="C103" i="5"/>
  <c r="K103" i="11" s="1"/>
  <c r="L103" s="1"/>
  <c r="M103" s="1"/>
  <c r="N11" i="9"/>
  <c r="O11" s="1"/>
  <c r="N22"/>
  <c r="O22" s="1"/>
  <c r="N30"/>
  <c r="O30" s="1"/>
  <c r="K34"/>
  <c r="L25" i="15"/>
  <c r="K9" i="9"/>
  <c r="N10"/>
  <c r="O10" s="1"/>
  <c r="K11"/>
  <c r="N21"/>
  <c r="O21" s="1"/>
  <c r="N24"/>
  <c r="O24" s="1"/>
  <c r="K9" i="11"/>
  <c r="L36" i="9"/>
  <c r="N13"/>
  <c r="O13" s="1"/>
  <c r="N15"/>
  <c r="O15" s="1"/>
  <c r="N17"/>
  <c r="O17" s="1"/>
  <c r="K21"/>
  <c r="N25"/>
  <c r="O25" s="1"/>
  <c r="K25"/>
  <c r="K26"/>
  <c r="K10"/>
  <c r="M117" i="11"/>
  <c r="N34" i="9"/>
  <c r="O34" s="1"/>
  <c r="N12"/>
  <c r="O12" s="1"/>
  <c r="K13"/>
  <c r="N14"/>
  <c r="O14" s="1"/>
  <c r="K15"/>
  <c r="N16"/>
  <c r="O16" s="1"/>
  <c r="K17"/>
  <c r="N18"/>
  <c r="O18" s="1"/>
  <c r="K22"/>
  <c r="N23"/>
  <c r="O23" s="1"/>
  <c r="K24"/>
  <c r="N27"/>
  <c r="O27" s="1"/>
  <c r="K28"/>
  <c r="N29"/>
  <c r="O29" s="1"/>
  <c r="K30"/>
  <c r="N31"/>
  <c r="O31" s="1"/>
  <c r="K32"/>
  <c r="N33"/>
  <c r="O33" s="1"/>
  <c r="N19"/>
  <c r="O19" s="1"/>
  <c r="N26"/>
  <c r="D123" i="6"/>
  <c r="M108" i="11"/>
  <c r="H123" i="6"/>
  <c r="C25"/>
  <c r="M123"/>
  <c r="E123"/>
  <c r="C19"/>
  <c r="M116" i="11"/>
  <c r="M100"/>
  <c r="M97"/>
  <c r="AD34" i="7" l="1"/>
  <c r="C25" i="5"/>
  <c r="K25" i="11" s="1"/>
  <c r="L25" s="1"/>
  <c r="M25" s="1"/>
  <c r="C48" i="5"/>
  <c r="K48" i="11" s="1"/>
  <c r="L48" s="1"/>
  <c r="M48" s="1"/>
  <c r="C57" i="5"/>
  <c r="K57" i="11" s="1"/>
  <c r="L57" s="1"/>
  <c r="M57" s="1"/>
  <c r="C19" i="5"/>
  <c r="K19" i="11" s="1"/>
  <c r="L19" s="1"/>
  <c r="M19" s="1"/>
  <c r="C35" i="5"/>
  <c r="K35" i="11" s="1"/>
  <c r="L35" s="1"/>
  <c r="M35" s="1"/>
  <c r="AC34" i="7"/>
  <c r="L9" i="11"/>
  <c r="M9" s="1"/>
  <c r="M25" i="15"/>
  <c r="M123" s="1"/>
  <c r="L123"/>
  <c r="O36" i="9"/>
  <c r="K36"/>
  <c r="K115" i="11"/>
  <c r="N36" i="9"/>
  <c r="C123" i="6"/>
  <c r="M101" i="11"/>
  <c r="M98"/>
  <c r="M99"/>
  <c r="C123" i="5" l="1"/>
  <c r="L115" i="11"/>
  <c r="L123" s="1"/>
  <c r="M10"/>
  <c r="K123"/>
  <c r="M115" l="1"/>
  <c r="M123" s="1"/>
</calcChain>
</file>

<file path=xl/sharedStrings.xml><?xml version="1.0" encoding="utf-8"?>
<sst xmlns="http://schemas.openxmlformats.org/spreadsheetml/2006/main" count="38945" uniqueCount="328">
  <si>
    <t>CONSEJO NACIONAL DE DROGAS</t>
  </si>
  <si>
    <t>DIVISION DE CONTABILIDAD</t>
  </si>
  <si>
    <t>INVENTARIO DE MATERIAL GASTABLE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</si>
  <si>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</si>
  <si>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</si>
  <si>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</si>
  <si>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</si>
  <si>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</si>
  <si>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</si>
  <si>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</si>
  <si>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</si>
  <si>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</si>
  <si>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N/A</t>
  </si>
  <si>
    <t>Unidad</t>
  </si>
  <si>
    <t>Caja</t>
  </si>
  <si>
    <t>Resma</t>
  </si>
  <si>
    <t xml:space="preserve">Caja </t>
  </si>
  <si>
    <t xml:space="preserve"> </t>
  </si>
  <si>
    <t xml:space="preserve">Unidad </t>
  </si>
  <si>
    <t xml:space="preserve">Resmas </t>
  </si>
  <si>
    <t>TONER HP -CB-541 AZUL</t>
  </si>
  <si>
    <t xml:space="preserve">TONER HP-CB 542 A  AMARILLO </t>
  </si>
  <si>
    <t xml:space="preserve">TONER HP-CB543 ROJO </t>
  </si>
  <si>
    <t xml:space="preserve">Totales </t>
  </si>
  <si>
    <t>Preparado por:</t>
  </si>
  <si>
    <t>Revisado por:</t>
  </si>
  <si>
    <t>Aprobado por:</t>
  </si>
  <si>
    <t>YADELKIS M. DURAN RODRIGUEZ</t>
  </si>
  <si>
    <t>LICDA. LOIDA I. ARIAS RODRIGUEZ</t>
  </si>
  <si>
    <t>Auxiliar de Contabilidad</t>
  </si>
  <si>
    <t>Enc. División de Contabilidad</t>
  </si>
  <si>
    <t>Director Administrativo y Financiero</t>
  </si>
  <si>
    <t xml:space="preserve">GOMAS DE BORRAR </t>
  </si>
  <si>
    <t>LABEL</t>
  </si>
  <si>
    <t>MARCADORES PERMANENTES</t>
  </si>
  <si>
    <t>PORTA CLIPS</t>
  </si>
  <si>
    <t>SACA GRAPA</t>
  </si>
  <si>
    <t>SOBRE BLANCO # 10</t>
  </si>
  <si>
    <t>TONER PARA FAX CANNON FX-3</t>
  </si>
  <si>
    <t>BANDEJA DE ESCRITORIO</t>
  </si>
  <si>
    <t>BANDITA # 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</si>
  <si>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</si>
  <si>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</si>
  <si>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</si>
  <si>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</si>
  <si>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</si>
  <si>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</si>
  <si>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</si>
  <si>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</si>
  <si>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</si>
  <si>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</si>
  <si>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</si>
  <si>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</si>
  <si>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CD EN BLANCO</t>
  </si>
  <si>
    <t>CHINCHETAS 100 X 1</t>
  </si>
  <si>
    <t>CHINCHETAS 50 X 1</t>
  </si>
  <si>
    <t xml:space="preserve">CINTA ADHESIVA DE 2 </t>
  </si>
  <si>
    <t>CINTA ADHESIVAS TRANSP 3/4</t>
  </si>
  <si>
    <t>CINTA PARA IMPRESORA EPSON FX 2190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</si>
  <si>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</si>
  <si>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</si>
  <si>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</si>
  <si>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</si>
  <si>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CINTAS PARA MÁQUINA SUMADORA SHARP</t>
  </si>
  <si>
    <t>CLIPS GRANDES</t>
  </si>
  <si>
    <t>CLIPS PEQUEÑOS</t>
  </si>
  <si>
    <t>CORRECTOR LIQUIDO BLANCO</t>
  </si>
  <si>
    <t>DISPENSADOR DE CINTA 3/4</t>
  </si>
  <si>
    <t xml:space="preserve">DVD CON CARÁTULA </t>
  </si>
  <si>
    <t>ESPIRALES</t>
  </si>
  <si>
    <t>FELPAS NEGRA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</si>
  <si>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</si>
  <si>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</si>
  <si>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</si>
  <si>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</si>
  <si>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>GANCHOS DE FOLDER</t>
  </si>
  <si>
    <t>GRAPADORAS STANDARS</t>
  </si>
  <si>
    <t>GRAPAS ESTÁNDARS</t>
  </si>
  <si>
    <t>LAPICEROS</t>
  </si>
  <si>
    <t xml:space="preserve">LÁPIZ DE CARBÓN </t>
  </si>
  <si>
    <t>LIBRETA RAYADA 5 X 8</t>
  </si>
  <si>
    <t>LIBRETA RAYADA 8 1/2 X 11</t>
  </si>
  <si>
    <t>LIBRO RECORD 500 PAGS</t>
  </si>
  <si>
    <t>MARCADORES MÁGICOS</t>
  </si>
  <si>
    <t>PAPEL 8 1/2 X 11</t>
  </si>
  <si>
    <t>PAPEL 8 1/2 X 13</t>
  </si>
  <si>
    <t>PAPEL 8 1/2 X 14</t>
  </si>
  <si>
    <t>PAPEL CONTÍNUO 8 1/2 X 11</t>
  </si>
  <si>
    <t>PAPEL DE SUMADORA TIRILLA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</si>
  <si>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</si>
  <si>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</si>
  <si>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</si>
  <si>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</si>
  <si>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</t>
  </si>
  <si>
    <t>PAPEL TIMBRADO ESCUDO 8 1/2 X 11</t>
  </si>
  <si>
    <t>PAPEL ESCUDO EN HILO 8 1/2 X 11</t>
  </si>
  <si>
    <t xml:space="preserve">PERFORADORAS DE 2 HOYOS </t>
  </si>
  <si>
    <t>PORTADAS P/ ENCUADERNACIÓN</t>
  </si>
  <si>
    <t>POST-IT 3 X 2</t>
  </si>
  <si>
    <t>POST-IT 3 X 3</t>
  </si>
  <si>
    <t>REFILC P/FAX BROTHER 560/580 M</t>
  </si>
  <si>
    <t xml:space="preserve">REGLAS DE 12 PULGADAS </t>
  </si>
  <si>
    <t>RESALTADORES FLUORESCENTES</t>
  </si>
  <si>
    <t>SACA PUNTA ELÉCTRICO</t>
  </si>
  <si>
    <t>SACA PUNTA EN METAL PEQ.</t>
  </si>
  <si>
    <t>SOBRES  TIMBRADOS DE PALOMITA</t>
  </si>
  <si>
    <t xml:space="preserve">SOBRES  MANILA 10 X 13 </t>
  </si>
  <si>
    <t>SOBRES  MANILA 9 X 12</t>
  </si>
  <si>
    <t>SOBRES TIMBRADOS CON ESCUDO NACIONAL</t>
  </si>
  <si>
    <t xml:space="preserve">SOBRES TIMBRADOS ESC. NAC. EN HILO </t>
  </si>
  <si>
    <t>TIJERA</t>
  </si>
  <si>
    <t>TINTA EPSON CYAN 642</t>
  </si>
  <si>
    <t>TINTA EPSON MAGENTA 643</t>
  </si>
  <si>
    <t>TINTA EPSON YELLOW 644</t>
  </si>
  <si>
    <t>TINTAS GOTERA P SELLOS PRETINTADOS</t>
  </si>
  <si>
    <t>TONER 2041/2051</t>
  </si>
  <si>
    <t>TONER HP 6511A</t>
  </si>
  <si>
    <t>TONER HP 226 A</t>
  </si>
  <si>
    <t>TONER HP CE285A</t>
  </si>
  <si>
    <t>TONER HP CE505A</t>
  </si>
  <si>
    <t>TONER HP-CB540 NEGRO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</si>
  <si>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</si>
  <si>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</si>
  <si>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</si>
  <si>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</si>
  <si>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</si>
  <si>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</si>
  <si>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</si>
  <si>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</si>
  <si>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X464X466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</si>
  <si>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</si>
  <si>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</si>
  <si>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</si>
  <si>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</si>
  <si>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</si>
  <si>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>División de Contabilidad</t>
  </si>
  <si>
    <t>DESCRIPCIÓN DE MATERIAL</t>
  </si>
  <si>
    <t>UNIDAD DE MEDIDA</t>
  </si>
  <si>
    <t>LIC.DAVID MINAYA PEÑA,</t>
  </si>
  <si>
    <t>ALMACÉN DE SUMINISTRO</t>
  </si>
  <si>
    <t>Descripción del suministro</t>
  </si>
  <si>
    <t>D   Í   A</t>
  </si>
  <si>
    <t>CLIPS GRANDES No. 2</t>
  </si>
  <si>
    <t>CLIPS PEQUEÑOS  No. 1</t>
  </si>
  <si>
    <t xml:space="preserve">CANTIDAD EN UND.  DE MEDIDA </t>
  </si>
  <si>
    <t>PEGAMENTO EN BARRA (UHU)</t>
  </si>
  <si>
    <t>PAPEL BOND 20 -  8 1/2 X 11</t>
  </si>
  <si>
    <t>PAPEL HILO 8 1/2 X 11</t>
  </si>
  <si>
    <t xml:space="preserve">CAFÉ </t>
  </si>
  <si>
    <t>REPUESTOS AMBIENTADOR</t>
  </si>
  <si>
    <t>CREMORA</t>
  </si>
  <si>
    <t>BRILLO VERDE</t>
  </si>
  <si>
    <t>PAQUETE</t>
  </si>
  <si>
    <t>POTE</t>
  </si>
  <si>
    <t>ROLLO</t>
  </si>
  <si>
    <t>CAJA</t>
  </si>
  <si>
    <t>LATA</t>
  </si>
  <si>
    <t>EXISTENCIA</t>
  </si>
  <si>
    <t>CLORO</t>
  </si>
  <si>
    <t>ESCOBAS</t>
  </si>
  <si>
    <t>SUAPE</t>
  </si>
  <si>
    <t>AMBIENTADOR EN SPRAY</t>
  </si>
  <si>
    <t>REFILL</t>
  </si>
  <si>
    <t xml:space="preserve">AZÚCAR </t>
  </si>
  <si>
    <t xml:space="preserve">JABÓN LIQUIDO </t>
  </si>
  <si>
    <t>TÉ DE MANZANILLA</t>
  </si>
  <si>
    <t>VASOS PLÁSTICOS 7 Oz.</t>
  </si>
  <si>
    <t>TÉ DE ANIS- LA LEONESA</t>
  </si>
  <si>
    <t>TÉ ROJO -POMPADOUR</t>
  </si>
  <si>
    <t>TÉ FRIO 4C</t>
  </si>
  <si>
    <t>FUNDAS PLASTICAS 100/1</t>
  </si>
  <si>
    <t>Total</t>
  </si>
  <si>
    <t>AL 29 DE DICIEMBRE DEL 2017</t>
  </si>
  <si>
    <t>S  A  L  I  D  A  S    P O R     D   Í   A</t>
  </si>
  <si>
    <t>BALANCE INICIAL EN UNIDAD DE MEDIDA</t>
  </si>
  <si>
    <t xml:space="preserve">TOTAL SALIDAS CANTIDAD  EN UND.  DE MEDIDA </t>
  </si>
  <si>
    <t>UNIDAD</t>
  </si>
  <si>
    <t>PAQUETE  1 LB.</t>
  </si>
  <si>
    <t>GALÓN</t>
  </si>
  <si>
    <t>CUBETAS PLÁSTICAS</t>
  </si>
  <si>
    <t xml:space="preserve">UNIDAD  </t>
  </si>
  <si>
    <t>ESPONJAS</t>
  </si>
  <si>
    <t>PAPEL TOALLA</t>
  </si>
  <si>
    <t>VASOS PLÁSTICOS 3 Oz.</t>
  </si>
  <si>
    <t>ENTRADAS</t>
  </si>
  <si>
    <t>INVENTARIO DE MATERIAL DE LIMPIEZA Y COMESTIBLES</t>
  </si>
  <si>
    <r>
      <t xml:space="preserve">Valor en RD$ </t>
    </r>
    <r>
      <rPr>
        <b/>
        <sz val="9"/>
        <color rgb="FF0000FF"/>
        <rFont val="Arial"/>
        <family val="2"/>
      </rPr>
      <t>Existencia Mes Anterior</t>
    </r>
  </si>
  <si>
    <t>Total Existencia Mes Actual</t>
  </si>
  <si>
    <r>
      <t xml:space="preserve">Total RD$ </t>
    </r>
    <r>
      <rPr>
        <b/>
        <sz val="11"/>
        <color rgb="FF0000FF"/>
        <rFont val="Calibri"/>
        <family val="2"/>
      </rPr>
      <t>Existencia Mes Actual</t>
    </r>
  </si>
  <si>
    <t>AMBIENTADOR EN SPRAY 8 OZ.</t>
  </si>
  <si>
    <t>UND.</t>
  </si>
  <si>
    <t>AZÚCAR  CREMA  5 LBS.</t>
  </si>
  <si>
    <t>AZÚCAR SPLENDA  500/1</t>
  </si>
  <si>
    <t>CAFÉ 1 LIBRA.</t>
  </si>
  <si>
    <t>CHOCOLATE MUNÉ 24/1</t>
  </si>
  <si>
    <t>CREMORA 22 OZ.</t>
  </si>
  <si>
    <t>CUBETAS PLÁSTICAS DE 3 GLS.</t>
  </si>
  <si>
    <t xml:space="preserve">DESINFECTANTE </t>
  </si>
  <si>
    <t>FUNDAS PLÁSTICAS 100/1 - 60 GLS</t>
  </si>
  <si>
    <t>FARDO</t>
  </si>
  <si>
    <t>JABÓN LIQUIDO DE FREGAR</t>
  </si>
  <si>
    <t xml:space="preserve">PAPEL HIGIÉNICO SCOTT DOBLE </t>
  </si>
  <si>
    <t>REPUESTOS AMBIENTADOR ELÉCTRICO</t>
  </si>
  <si>
    <t>SERVILLETAS  500/1</t>
  </si>
  <si>
    <t>SUAPER CON PALO</t>
  </si>
  <si>
    <t>TÉ DE ANIS- LA LEONESA 25/1</t>
  </si>
  <si>
    <t>TÉ DE MANZANILLA 25/1</t>
  </si>
  <si>
    <t>TÉ FRIO 4C / 5 LIBS.</t>
  </si>
  <si>
    <t>TÉ ROJO -POMPADOUR 25/1</t>
  </si>
  <si>
    <t>VASOS PLÁSTICOS 7 Oz. 50/1</t>
  </si>
  <si>
    <t>LIC. AROSA ECHENIQUE</t>
  </si>
  <si>
    <t>LIC.DAVID MINAYA PEÑA</t>
  </si>
  <si>
    <t>CONTADOR</t>
  </si>
  <si>
    <t>Fecha: 28 de Diciembre 2017</t>
  </si>
  <si>
    <t>BRILLO DE ALAMBRE</t>
  </si>
  <si>
    <t>VASOS PLÁSTICOS 3 Oz. 50/1</t>
  </si>
  <si>
    <t>SERVILLETAS DE MESA 500/1</t>
  </si>
  <si>
    <t>PAPEL HIGIENICO SCOTT DOBLE</t>
  </si>
  <si>
    <t>AZÚCAR SPLENDA 500/1</t>
  </si>
  <si>
    <t>CHOCOLATE MUNÉ</t>
  </si>
  <si>
    <t>LIBRAS</t>
  </si>
  <si>
    <t>PAPEL HIGIÉNICO TOALLA</t>
  </si>
  <si>
    <t>SALIDAS  DE SUMINISTRO AL 31 DE ENERO 2018</t>
  </si>
  <si>
    <t>AL 31 DE ENERO DEL 2018</t>
  </si>
  <si>
    <t>TINTA EPSON NEGRA 641</t>
  </si>
  <si>
    <t>DETERGENTE EN POLVO 04 LBS</t>
  </si>
  <si>
    <t>DETERGENTE EN POLVO 02 LBS</t>
  </si>
  <si>
    <t>COSTO UNIATARIO</t>
  </si>
  <si>
    <t>TOTAL ENTRADAS EN RD$</t>
  </si>
  <si>
    <t>DETERGENTE EN POLVO 30 LIBRS,</t>
  </si>
  <si>
    <t>TOTAL SALIDAS EN RD$</t>
  </si>
  <si>
    <t>Cuenta</t>
  </si>
  <si>
    <t>2.3.9.2</t>
  </si>
  <si>
    <t>2.3.3.2</t>
  </si>
  <si>
    <t>2.3.5.5</t>
  </si>
  <si>
    <t>2.3.3.3</t>
  </si>
  <si>
    <t>2.3.3.1</t>
  </si>
  <si>
    <t>31.01.2018</t>
  </si>
  <si>
    <t>Fecha: 4 de Febrero 2018</t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</si>
  <si>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</t>
    </r>
    <r>
      <rPr>
        <b/>
        <sz val="10"/>
        <color rgb="FFC00000"/>
        <rFont val="Calibri"/>
        <family val="2"/>
        <scheme val="minor"/>
      </rPr>
      <t xml:space="preserve">9274 </t>
    </r>
    <r>
      <rPr>
        <b/>
        <sz val="10"/>
        <color theme="1"/>
        <rFont val="Calibri"/>
        <family val="2"/>
        <scheme val="minor"/>
      </rPr>
      <t>HASTA 9359</t>
    </r>
  </si>
  <si>
    <t>TONER CE-411A AZUL</t>
  </si>
  <si>
    <t>TONER CE-410A NEGRO</t>
  </si>
  <si>
    <t>TONER CE-412A AMARILLO</t>
  </si>
  <si>
    <t>TONER CE-413A MAGENTA</t>
  </si>
  <si>
    <t>TINTA EPSON AZUL 664220</t>
  </si>
  <si>
    <t>TINTA EPSON MAGENTA 664320</t>
  </si>
  <si>
    <t>TINTA EPSON NEGRA 664120</t>
  </si>
  <si>
    <t>TINTA EPSON AMARILLA 664420</t>
  </si>
  <si>
    <t>TONER CE-410A NEGRA</t>
  </si>
  <si>
    <t>TONER HP- LASERJET Q5949 ORIGINAL</t>
  </si>
  <si>
    <t xml:space="preserve">CINTA ADHESIVA DE 2" </t>
  </si>
  <si>
    <t>CINTA ADHESIVAS TRANSP 3/4"</t>
  </si>
  <si>
    <t>DISPENSADOR DE CINTA 3/4"</t>
  </si>
  <si>
    <t xml:space="preserve">SALIDAS  DE SUMINISTRO </t>
  </si>
  <si>
    <t>AL 31 DE ENERO 2018</t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</si>
  <si>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</t>
    </r>
    <r>
      <rPr>
        <b/>
        <sz val="10"/>
        <color rgb="FFFF0000"/>
        <rFont val="Calibri"/>
        <family val="2"/>
        <scheme val="minor"/>
      </rPr>
      <t>9274</t>
    </r>
    <r>
      <rPr>
        <b/>
        <sz val="10"/>
        <color theme="1"/>
        <rFont val="Calibri"/>
        <family val="2"/>
        <scheme val="minor"/>
      </rPr>
      <t xml:space="preserve"> HASTA </t>
    </r>
    <r>
      <rPr>
        <b/>
        <sz val="10"/>
        <color rgb="FFFF0000"/>
        <rFont val="Calibri"/>
        <family val="2"/>
        <scheme val="minor"/>
      </rPr>
      <t>9359</t>
    </r>
  </si>
  <si>
    <r>
      <t>TONER CE-410A NEGRO</t>
    </r>
    <r>
      <rPr>
        <b/>
        <sz val="8"/>
        <color rgb="FF0000FF"/>
        <rFont val="Arial"/>
        <family val="2"/>
      </rPr>
      <t xml:space="preserve"> (305A)</t>
    </r>
  </si>
  <si>
    <r>
      <t>TONER CE-412A AMARILLO</t>
    </r>
    <r>
      <rPr>
        <b/>
        <sz val="8"/>
        <color rgb="FF0000FF"/>
        <rFont val="Arial"/>
        <family val="2"/>
      </rPr>
      <t xml:space="preserve"> (305A)</t>
    </r>
  </si>
  <si>
    <r>
      <t xml:space="preserve">TONER CE-413A MAGENTA </t>
    </r>
    <r>
      <rPr>
        <b/>
        <sz val="8"/>
        <color rgb="FF0000FF"/>
        <rFont val="Arial"/>
        <family val="2"/>
      </rPr>
      <t xml:space="preserve"> (305A)</t>
    </r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</si>
  <si>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</si>
  <si>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</si>
  <si>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</si>
  <si>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>TONER CE-410A NEGRO</t>
    </r>
    <r>
      <rPr>
        <b/>
        <sz val="8"/>
        <rFont val="Arial"/>
        <family val="2"/>
      </rPr>
      <t xml:space="preserve"> (305A)</t>
    </r>
  </si>
  <si>
    <r>
      <t>TONER CE-412A AMARILLO</t>
    </r>
    <r>
      <rPr>
        <b/>
        <sz val="8"/>
        <rFont val="Arial"/>
        <family val="2"/>
      </rPr>
      <t xml:space="preserve"> (305A)</t>
    </r>
  </si>
  <si>
    <r>
      <t xml:space="preserve">TONER CE-413A MAGENTA </t>
    </r>
    <r>
      <rPr>
        <b/>
        <sz val="8"/>
        <rFont val="Arial"/>
        <family val="2"/>
      </rPr>
      <t xml:space="preserve"> (305A)</t>
    </r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</si>
  <si>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</t>
    </r>
    <r>
      <rPr>
        <b/>
        <sz val="10"/>
        <color rgb="FFFF0000"/>
        <rFont val="Calibri"/>
        <family val="2"/>
        <scheme val="minor"/>
      </rPr>
      <t>9360</t>
    </r>
    <r>
      <rPr>
        <b/>
        <sz val="10"/>
        <color theme="1"/>
        <rFont val="Calibri"/>
        <family val="2"/>
        <scheme val="minor"/>
      </rPr>
      <t xml:space="preserve"> HASTA 9423</t>
    </r>
  </si>
  <si>
    <t>SALIDAS  DE SUMINISTRO AL 29 DE DICIEMBRE 2017</t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</si>
  <si>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</t>
    </r>
    <r>
      <rPr>
        <b/>
        <sz val="10"/>
        <color rgb="FFC00000"/>
        <rFont val="Calibri"/>
        <family val="2"/>
        <scheme val="minor"/>
      </rPr>
      <t>9246</t>
    </r>
    <r>
      <rPr>
        <b/>
        <sz val="10"/>
        <color theme="1"/>
        <rFont val="Calibri"/>
        <family val="2"/>
        <scheme val="minor"/>
      </rPr>
      <t xml:space="preserve"> HASTA 9273</t>
    </r>
  </si>
  <si>
    <t>DETERGENTE EN POLVO 4 LBS</t>
  </si>
  <si>
    <t>DETERGENTE EN POLVO 2 LBS</t>
  </si>
  <si>
    <t>DETERGENTE EN POLVO 4 LB</t>
  </si>
  <si>
    <t>DETERGENTE EN POLVO 2 LB</t>
  </si>
  <si>
    <t>SALIDAS  DE SUMINISTRO AL 28 DE FEBRERO 2018</t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</si>
  <si>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</t>
    </r>
    <r>
      <rPr>
        <b/>
        <sz val="10"/>
        <color rgb="FFC00000"/>
        <rFont val="Calibri"/>
        <family val="2"/>
        <scheme val="minor"/>
      </rPr>
      <t>9274</t>
    </r>
    <r>
      <rPr>
        <b/>
        <sz val="10"/>
        <color theme="1"/>
        <rFont val="Calibri"/>
        <family val="2"/>
        <scheme val="minor"/>
      </rPr>
      <t xml:space="preserve"> HASTA 9359</t>
    </r>
  </si>
  <si>
    <t>TINTA EPSON YELLOW 664420</t>
  </si>
  <si>
    <t>28.02.2018</t>
  </si>
  <si>
    <t>AL 28 DE FEBRERO DEL 2018</t>
  </si>
  <si>
    <t>Fecha: 5 de Marzo 2018</t>
  </si>
  <si>
    <r>
      <t xml:space="preserve">Total RD$ </t>
    </r>
    <r>
      <rPr>
        <b/>
        <sz val="10"/>
        <color rgb="FF0000FF"/>
        <rFont val="Calibri"/>
        <family val="2"/>
      </rPr>
      <t>(Existencia Final)</t>
    </r>
  </si>
  <si>
    <r>
      <rPr>
        <b/>
        <sz val="10"/>
        <color theme="1"/>
        <rFont val="Calibri"/>
        <family val="2"/>
      </rPr>
      <t>Total RD$</t>
    </r>
    <r>
      <rPr>
        <b/>
        <sz val="10"/>
        <color rgb="FF0000FF"/>
        <rFont val="Calibri"/>
        <family val="2"/>
      </rPr>
      <t xml:space="preserve"> (Existencia Final)</t>
    </r>
  </si>
  <si>
    <t>AJUSTES (+ -)</t>
  </si>
  <si>
    <t>TINTA EPSON AZUL CYAN 664220</t>
  </si>
  <si>
    <t>Se ajusta en -1 para reintegrar salida de más</t>
  </si>
  <si>
    <t>Se ajusta en +1 para rebajar salida no reflejada</t>
  </si>
  <si>
    <t>DIVISIÓN DE CONTABILIDAD</t>
  </si>
  <si>
    <t>YADELKIS M. DURÁN RODRÍGUEZ</t>
  </si>
  <si>
    <t>LICDA. LOIDA I. ARIAS RODRÍGUEZ</t>
  </si>
  <si>
    <t>LIC. DAVID MINAYA PEÑA,</t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</si>
  <si>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</si>
  <si>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t>AL 28 DE FEBRERO 2018</t>
  </si>
  <si>
    <t>SALIDAS  DE SUMINISTRO AL 30 DE MARZO 2018</t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</si>
  <si>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</t>
    </r>
    <r>
      <rPr>
        <b/>
        <sz val="10"/>
        <color rgb="FFFF0000"/>
        <rFont val="Calibri"/>
        <family val="2"/>
        <scheme val="minor"/>
      </rPr>
      <t>9424</t>
    </r>
    <r>
      <rPr>
        <b/>
        <sz val="10"/>
        <color theme="1"/>
        <rFont val="Calibri"/>
        <family val="2"/>
        <scheme val="minor"/>
      </rPr>
      <t xml:space="preserve"> HASTA 9483</t>
    </r>
  </si>
  <si>
    <t>29.03.2018</t>
  </si>
  <si>
    <t>AL 29 DE MARZO DEL 2018</t>
  </si>
  <si>
    <t>AL 29 DE MARZO 2018</t>
  </si>
  <si>
    <t>Fecha: 5 de Abril 2018</t>
  </si>
  <si>
    <t>Fecha: 4 de Mayo 2018</t>
  </si>
  <si>
    <t>PAPEL TIMBRADO ESCUDO N  1/2 X 11</t>
  </si>
  <si>
    <t>AL 27 DE ABRIL DEL 2018</t>
  </si>
  <si>
    <t>27.04.2018</t>
  </si>
  <si>
    <t>LIC. DAVID MINAYA PEÑA</t>
  </si>
  <si>
    <t>contadora</t>
  </si>
  <si>
    <t>AL 27 DE ABRIL 2018</t>
  </si>
  <si>
    <t>SALIDAS  DE SUMINISTRO AL 27 DE ABRIL 2018</t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</si>
  <si>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</t>
    </r>
    <r>
      <rPr>
        <b/>
        <sz val="10"/>
        <color rgb="FFFF0000"/>
        <rFont val="Calibri"/>
        <family val="2"/>
        <scheme val="minor"/>
      </rPr>
      <t>9484</t>
    </r>
    <r>
      <rPr>
        <b/>
        <sz val="10"/>
        <color theme="1"/>
        <rFont val="Calibri"/>
        <family val="2"/>
        <scheme val="minor"/>
      </rPr>
      <t xml:space="preserve"> HASTA </t>
    </r>
    <r>
      <rPr>
        <b/>
        <sz val="10"/>
        <color rgb="FFFF0000"/>
        <rFont val="Calibri"/>
        <family val="2"/>
        <scheme val="minor"/>
      </rPr>
      <t>9534</t>
    </r>
  </si>
  <si>
    <t>Fecha: 4 de Junio 2018</t>
  </si>
  <si>
    <t>31.05.2018</t>
  </si>
  <si>
    <t>Valor entrada</t>
  </si>
  <si>
    <t>Valor salida</t>
  </si>
  <si>
    <t>ENTRADA</t>
  </si>
  <si>
    <t>RESMAS DE PAPEL BOND 8 1/2 X 11</t>
  </si>
  <si>
    <t>CINTAS PARA MAQ. SUMADORA SHARP</t>
  </si>
  <si>
    <t>DVD CON CARATULAS</t>
  </si>
  <si>
    <t>ESPIRALES 12 MM</t>
  </si>
  <si>
    <t>ESPIRALES 19 MM</t>
  </si>
  <si>
    <t>LAPIZ DE CARBON</t>
  </si>
  <si>
    <t>LIBRETAS RAYADAS 5X8</t>
  </si>
  <si>
    <t>LIBRETAS RAYADAS 8 1/2 X 11</t>
  </si>
  <si>
    <t>POST IT 3X3</t>
  </si>
  <si>
    <t>SOBRES MANILA 10 X 13</t>
  </si>
  <si>
    <t>SOBRES MANILA 9 X 12</t>
  </si>
  <si>
    <t>30.05.2018</t>
  </si>
  <si>
    <t>AL 30 DE MAYO DEL 2018</t>
  </si>
  <si>
    <t>AL 30 DE MAYO 2018</t>
  </si>
  <si>
    <t>SALIDAS  DE SUMINISTRO AL 30 DE MAYO 2018</t>
  </si>
  <si>
    <r>
      <rPr>
        <b/>
        <sz val="10"/>
        <color rgb="FF0000FF"/>
        <rFont val="Calibri"/>
        <family val="2"/>
        <scheme val="minor"/>
      </rPr>
      <t>FORMULARIOS SECUENCIA:</t>
    </r>
    <r>
      <rPr>
        <b/>
        <sz val="10"/>
        <color theme="1"/>
        <rFont val="Calibri"/>
        <family val="2"/>
        <scheme val="minor"/>
      </rPr>
      <t xml:space="preserve">  DESDE 9535 HASTA 9603</t>
    </r>
  </si>
  <si>
    <t>Contadora</t>
  </si>
  <si>
    <t>5,668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</si>
</sst>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dd/mm/yyyy;@"/>
    <numFmt numFmtId="165" formatCode="#,##0.00_ ;[Red]\-#,##0.00\ "/>
    <numFmt numFmtId="166" formatCode="_-* #,##0.000_-;\-* #,##0.000_-;_-* &quot;-&quot;??_-;_-@_-"/>
    <numFmt numFmtId="167" formatCode="_-* #,##0_-;\-* #,##0_-;_-* &quot;-&quot;??_-;_-@_-"/>
    <numFmt numFmtId="168" formatCode="_-* #,##0.00\ &quot;€&quot;_-;\-* #,##0.00\ &quot;€&quot;_-;_-* &quot;-&quot;??\ &quot;€&quot;_-;_-@_-"/>
  </numFmts>
  <fonts count="6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9"/>
      <color rgb="FF0000FF"/>
      <name val="Arial"/>
      <family val="2"/>
    </font>
    <font>
      <b/>
      <sz val="11"/>
      <color rgb="FF0000FF"/>
      <name val="Calibri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  <charset val="204"/>
    </font>
    <font>
      <sz val="11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C00000"/>
      <name val="Arial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charset val="204"/>
    </font>
    <font>
      <b/>
      <sz val="10"/>
      <color rgb="FF00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1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7"/>
      <color rgb="FF0000FF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DFB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43" fontId="2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3" fillId="0" borderId="0"/>
    <xf numFmtId="168" fontId="64" fillId="0" borderId="0" applyFont="0" applyFill="0" applyBorder="0" applyAlignment="0" applyProtection="0"/>
    <xf numFmtId="0" fontId="65" fillId="17" borderId="0" applyNumberFormat="0" applyBorder="0" applyAlignment="0" applyProtection="0"/>
    <xf numFmtId="0" fontId="66" fillId="15" borderId="24" applyNumberFormat="0" applyAlignment="0" applyProtection="0"/>
    <xf numFmtId="0" fontId="67" fillId="16" borderId="24" applyNumberFormat="0" applyAlignment="0" applyProtection="0"/>
  </cellStyleXfs>
  <cellXfs count="377">
    <xf numFmtId="0" fontId="0" fillId="0" borderId="0" xfId="0"/>
    <xf numFmtId="0" fontId="1" fillId="0" borderId="0" xfId="1"/>
    <xf numFmtId="0" fontId="1" fillId="0" borderId="0" xfId="1" applyFill="1"/>
    <xf numFmtId="43" fontId="1" fillId="0" borderId="0" xfId="1" applyNumberFormat="1"/>
    <xf numFmtId="4" fontId="1" fillId="0" borderId="0" xfId="1" applyNumberForma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17" fillId="0" borderId="4" xfId="0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0" fillId="0" borderId="0" xfId="0" applyFont="1"/>
    <xf numFmtId="0" fontId="18" fillId="4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8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9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6" borderId="0" xfId="0" applyFont="1" applyFill="1"/>
    <xf numFmtId="0" fontId="25" fillId="0" borderId="4" xfId="0" applyFont="1" applyFill="1" applyBorder="1"/>
    <xf numFmtId="0" fontId="16" fillId="0" borderId="0" xfId="0" applyFont="1" applyFill="1" applyAlignment="1">
      <alignment horizontal="center"/>
    </xf>
    <xf numFmtId="0" fontId="0" fillId="0" borderId="0" xfId="0" applyFont="1" applyFill="1"/>
    <xf numFmtId="0" fontId="16" fillId="0" borderId="0" xfId="0" applyFont="1" applyFill="1" applyAlignment="1">
      <alignment horizontal="left"/>
    </xf>
    <xf numFmtId="0" fontId="19" fillId="4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25" fillId="0" borderId="0" xfId="0" applyFont="1" applyFill="1"/>
    <xf numFmtId="0" fontId="0" fillId="0" borderId="4" xfId="0" applyBorder="1"/>
    <xf numFmtId="0" fontId="0" fillId="0" borderId="4" xfId="0" applyFill="1" applyBorder="1"/>
    <xf numFmtId="0" fontId="0" fillId="0" borderId="0" xfId="0" applyBorder="1"/>
    <xf numFmtId="0" fontId="18" fillId="4" borderId="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Fill="1" applyBorder="1"/>
    <xf numFmtId="0" fontId="19" fillId="4" borderId="9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0" fillId="0" borderId="4" xfId="6" applyNumberFormat="1" applyFont="1" applyBorder="1"/>
    <xf numFmtId="0" fontId="16" fillId="6" borderId="4" xfId="0" applyFont="1" applyFill="1" applyBorder="1"/>
    <xf numFmtId="0" fontId="16" fillId="6" borderId="4" xfId="6" applyNumberFormat="1" applyFont="1" applyFill="1" applyBorder="1"/>
    <xf numFmtId="0" fontId="16" fillId="6" borderId="6" xfId="0" applyFont="1" applyFill="1" applyBorder="1"/>
    <xf numFmtId="0" fontId="0" fillId="0" borderId="4" xfId="6" applyNumberFormat="1" applyFont="1" applyFill="1" applyBorder="1"/>
    <xf numFmtId="0" fontId="20" fillId="7" borderId="1" xfId="1" applyFont="1" applyFill="1" applyBorder="1" applyAlignment="1">
      <alignment horizontal="left" vertical="center"/>
    </xf>
    <xf numFmtId="0" fontId="20" fillId="7" borderId="1" xfId="1" applyFont="1" applyFill="1" applyBorder="1" applyAlignment="1">
      <alignment horizontal="center" vertical="center"/>
    </xf>
    <xf numFmtId="0" fontId="24" fillId="7" borderId="9" xfId="1" applyFont="1" applyFill="1" applyBorder="1" applyAlignment="1">
      <alignment horizontal="center" vertical="center"/>
    </xf>
    <xf numFmtId="0" fontId="25" fillId="7" borderId="4" xfId="0" applyFont="1" applyFill="1" applyBorder="1"/>
    <xf numFmtId="0" fontId="0" fillId="7" borderId="0" xfId="0" applyFont="1" applyFill="1"/>
    <xf numFmtId="0" fontId="4" fillId="3" borderId="13" xfId="1" applyFont="1" applyFill="1" applyBorder="1" applyAlignment="1">
      <alignment horizontal="center" vertical="center" wrapText="1"/>
    </xf>
    <xf numFmtId="4" fontId="34" fillId="0" borderId="4" xfId="1" applyNumberFormat="1" applyFont="1" applyFill="1" applyBorder="1" applyAlignment="1">
      <alignment horizontal="right" vertical="center"/>
    </xf>
    <xf numFmtId="43" fontId="35" fillId="0" borderId="4" xfId="1" applyNumberFormat="1" applyFont="1" applyFill="1" applyBorder="1" applyAlignment="1">
      <alignment vertical="center"/>
    </xf>
    <xf numFmtId="0" fontId="36" fillId="0" borderId="0" xfId="1" applyFont="1"/>
    <xf numFmtId="43" fontId="35" fillId="0" borderId="0" xfId="1" applyNumberFormat="1" applyFont="1"/>
    <xf numFmtId="4" fontId="35" fillId="0" borderId="14" xfId="1" applyNumberFormat="1" applyFont="1" applyBorder="1"/>
    <xf numFmtId="0" fontId="35" fillId="0" borderId="0" xfId="1" applyFont="1"/>
    <xf numFmtId="0" fontId="35" fillId="0" borderId="0" xfId="1" applyFont="1" applyFill="1"/>
    <xf numFmtId="43" fontId="35" fillId="0" borderId="14" xfId="1" applyNumberFormat="1" applyFont="1" applyFill="1" applyBorder="1"/>
    <xf numFmtId="0" fontId="15" fillId="0" borderId="0" xfId="0" applyFont="1"/>
    <xf numFmtId="0" fontId="37" fillId="0" borderId="0" xfId="1" applyFont="1"/>
    <xf numFmtId="43" fontId="37" fillId="0" borderId="0" xfId="1" applyNumberFormat="1" applyFont="1"/>
    <xf numFmtId="0" fontId="38" fillId="0" borderId="0" xfId="0" applyFont="1" applyFill="1" applyBorder="1"/>
    <xf numFmtId="0" fontId="39" fillId="0" borderId="0" xfId="0" applyFont="1" applyFill="1" applyBorder="1"/>
    <xf numFmtId="0" fontId="3" fillId="0" borderId="0" xfId="0" applyFont="1" applyFill="1" applyBorder="1"/>
    <xf numFmtId="0" fontId="37" fillId="0" borderId="0" xfId="1" applyFont="1" applyFill="1"/>
    <xf numFmtId="0" fontId="3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/>
    </xf>
    <xf numFmtId="43" fontId="33" fillId="0" borderId="4" xfId="6" applyFont="1" applyFill="1" applyBorder="1" applyAlignment="1">
      <alignment horizontal="right" vertical="center"/>
    </xf>
    <xf numFmtId="43" fontId="35" fillId="0" borderId="4" xfId="6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40" fillId="0" borderId="4" xfId="1" applyFont="1" applyFill="1" applyBorder="1" applyAlignment="1">
      <alignment vertical="center"/>
    </xf>
    <xf numFmtId="0" fontId="17" fillId="0" borderId="4" xfId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0" fillId="0" borderId="0" xfId="0" applyNumberFormat="1" applyFill="1"/>
    <xf numFmtId="43" fontId="35" fillId="0" borderId="0" xfId="6" applyFont="1" applyFill="1"/>
    <xf numFmtId="43" fontId="1" fillId="0" borderId="0" xfId="6" applyFont="1" applyFill="1"/>
    <xf numFmtId="43" fontId="4" fillId="2" borderId="3" xfId="6" applyFont="1" applyFill="1" applyBorder="1" applyAlignment="1">
      <alignment horizontal="center" vertical="center" wrapText="1"/>
    </xf>
    <xf numFmtId="43" fontId="40" fillId="0" borderId="4" xfId="6" applyFont="1" applyFill="1" applyBorder="1" applyAlignment="1">
      <alignment vertical="center"/>
    </xf>
    <xf numFmtId="43" fontId="15" fillId="0" borderId="0" xfId="6" applyFont="1"/>
    <xf numFmtId="43" fontId="37" fillId="0" borderId="0" xfId="6" applyFont="1"/>
    <xf numFmtId="43" fontId="39" fillId="0" borderId="0" xfId="6" applyFont="1" applyFill="1" applyBorder="1"/>
    <xf numFmtId="43" fontId="3" fillId="0" borderId="0" xfId="6" applyFont="1" applyFill="1"/>
    <xf numFmtId="43" fontId="15" fillId="0" borderId="0" xfId="6" applyFont="1" applyFill="1"/>
    <xf numFmtId="43" fontId="15" fillId="0" borderId="0" xfId="6" applyFont="1" applyFill="1" applyBorder="1"/>
    <xf numFmtId="43" fontId="0" fillId="0" borderId="0" xfId="6" applyFont="1"/>
    <xf numFmtId="0" fontId="2" fillId="0" borderId="0" xfId="1" applyFont="1" applyAlignment="1"/>
    <xf numFmtId="0" fontId="30" fillId="0" borderId="0" xfId="1" applyFont="1" applyBorder="1" applyAlignment="1"/>
    <xf numFmtId="0" fontId="3" fillId="0" borderId="0" xfId="1" applyFont="1" applyBorder="1" applyAlignment="1"/>
    <xf numFmtId="0" fontId="3" fillId="0" borderId="0" xfId="1" applyFont="1" applyFill="1" applyBorder="1" applyAlignment="1"/>
    <xf numFmtId="0" fontId="1" fillId="0" borderId="4" xfId="1" applyFill="1" applyBorder="1"/>
    <xf numFmtId="43" fontId="35" fillId="0" borderId="4" xfId="6" applyFont="1" applyFill="1" applyBorder="1"/>
    <xf numFmtId="2" fontId="40" fillId="0" borderId="4" xfId="1" applyNumberFormat="1" applyFont="1" applyFill="1" applyBorder="1" applyAlignment="1">
      <alignment vertical="center"/>
    </xf>
    <xf numFmtId="43" fontId="17" fillId="0" borderId="4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/>
    </xf>
    <xf numFmtId="43" fontId="1" fillId="0" borderId="4" xfId="6" applyFont="1" applyFill="1" applyBorder="1"/>
    <xf numFmtId="43" fontId="35" fillId="5" borderId="4" xfId="6" applyFont="1" applyFill="1" applyBorder="1" applyAlignment="1">
      <alignment vertical="center"/>
    </xf>
    <xf numFmtId="43" fontId="33" fillId="5" borderId="4" xfId="6" applyFont="1" applyFill="1" applyBorder="1" applyAlignment="1">
      <alignment horizontal="right" vertical="center"/>
    </xf>
    <xf numFmtId="0" fontId="1" fillId="0" borderId="0" xfId="7"/>
    <xf numFmtId="0" fontId="2" fillId="0" borderId="0" xfId="7" applyFont="1" applyAlignment="1">
      <alignment horizontal="center"/>
    </xf>
    <xf numFmtId="0" fontId="1" fillId="0" borderId="0" xfId="7" applyFill="1"/>
    <xf numFmtId="0" fontId="41" fillId="2" borderId="4" xfId="7" applyFont="1" applyFill="1" applyBorder="1" applyAlignment="1">
      <alignment horizontal="center" vertical="center"/>
    </xf>
    <xf numFmtId="0" fontId="4" fillId="3" borderId="5" xfId="7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center" vertical="center" wrapText="1"/>
    </xf>
    <xf numFmtId="0" fontId="4" fillId="3" borderId="2" xfId="7" applyFont="1" applyFill="1" applyBorder="1" applyAlignment="1">
      <alignment horizontal="center" vertical="center" wrapText="1"/>
    </xf>
    <xf numFmtId="0" fontId="4" fillId="3" borderId="4" xfId="7" applyFont="1" applyFill="1" applyBorder="1" applyAlignment="1">
      <alignment horizontal="center" vertical="center" wrapText="1"/>
    </xf>
    <xf numFmtId="0" fontId="4" fillId="3" borderId="3" xfId="7" applyFont="1" applyFill="1" applyBorder="1" applyAlignment="1">
      <alignment horizontal="center" vertical="center" wrapText="1"/>
    </xf>
    <xf numFmtId="0" fontId="4" fillId="2" borderId="4" xfId="7" applyFont="1" applyFill="1" applyBorder="1" applyAlignment="1">
      <alignment horizontal="center" vertical="center" wrapText="1"/>
    </xf>
    <xf numFmtId="0" fontId="1" fillId="0" borderId="0" xfId="7" applyAlignment="1">
      <alignment horizontal="center" vertical="center"/>
    </xf>
    <xf numFmtId="0" fontId="42" fillId="0" borderId="4" xfId="7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/>
    </xf>
    <xf numFmtId="43" fontId="6" fillId="0" borderId="2" xfId="8" applyFont="1" applyFill="1" applyBorder="1" applyAlignment="1">
      <alignment horizontal="right" vertical="center"/>
    </xf>
    <xf numFmtId="4" fontId="6" fillId="0" borderId="4" xfId="7" applyNumberFormat="1" applyFont="1" applyFill="1" applyBorder="1" applyAlignment="1">
      <alignment horizontal="right" vertical="center"/>
    </xf>
    <xf numFmtId="0" fontId="7" fillId="0" borderId="4" xfId="7" applyFont="1" applyFill="1" applyBorder="1" applyAlignment="1">
      <alignment vertical="center"/>
    </xf>
    <xf numFmtId="165" fontId="7" fillId="0" borderId="4" xfId="7" applyNumberFormat="1" applyFont="1" applyFill="1" applyBorder="1" applyAlignment="1">
      <alignment vertical="center"/>
    </xf>
    <xf numFmtId="0" fontId="7" fillId="0" borderId="1" xfId="7" applyFont="1" applyFill="1" applyBorder="1" applyAlignment="1">
      <alignment vertical="center"/>
    </xf>
    <xf numFmtId="0" fontId="7" fillId="0" borderId="1" xfId="7" applyFont="1" applyFill="1" applyBorder="1" applyAlignment="1">
      <alignment horizontal="center" vertical="center"/>
    </xf>
    <xf numFmtId="43" fontId="7" fillId="0" borderId="2" xfId="8" applyFont="1" applyFill="1" applyBorder="1" applyAlignment="1">
      <alignment vertical="center"/>
    </xf>
    <xf numFmtId="0" fontId="6" fillId="0" borderId="6" xfId="7" applyFont="1" applyFill="1" applyBorder="1" applyAlignment="1">
      <alignment horizontal="left" vertical="center"/>
    </xf>
    <xf numFmtId="43" fontId="43" fillId="0" borderId="0" xfId="6" applyFont="1" applyFill="1"/>
    <xf numFmtId="0" fontId="8" fillId="0" borderId="1" xfId="7" applyFont="1" applyFill="1" applyBorder="1" applyAlignment="1">
      <alignment horizontal="left" vertical="center"/>
    </xf>
    <xf numFmtId="0" fontId="8" fillId="0" borderId="4" xfId="7" applyFont="1" applyFill="1" applyBorder="1" applyAlignment="1">
      <alignment vertical="center"/>
    </xf>
    <xf numFmtId="0" fontId="9" fillId="0" borderId="1" xfId="7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left" vertical="center"/>
    </xf>
    <xf numFmtId="0" fontId="7" fillId="0" borderId="4" xfId="7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left" vertical="center"/>
    </xf>
    <xf numFmtId="0" fontId="6" fillId="0" borderId="4" xfId="7" applyFont="1" applyFill="1" applyBorder="1" applyAlignment="1">
      <alignment horizontal="center" vertical="center"/>
    </xf>
    <xf numFmtId="43" fontId="6" fillId="0" borderId="6" xfId="8" applyFont="1" applyFill="1" applyBorder="1" applyAlignment="1">
      <alignment horizontal="right"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43" fontId="7" fillId="0" borderId="17" xfId="8" applyFont="1" applyFill="1" applyBorder="1" applyAlignment="1">
      <alignment vertical="center"/>
    </xf>
    <xf numFmtId="43" fontId="7" fillId="0" borderId="6" xfId="8" applyFont="1" applyFill="1" applyBorder="1" applyAlignment="1">
      <alignment vertical="center"/>
    </xf>
    <xf numFmtId="0" fontId="8" fillId="0" borderId="4" xfId="7" applyFont="1" applyFill="1" applyBorder="1" applyAlignment="1">
      <alignment horizontal="center" vertical="center"/>
    </xf>
    <xf numFmtId="43" fontId="8" fillId="0" borderId="6" xfId="8" applyFont="1" applyFill="1" applyBorder="1" applyAlignment="1">
      <alignment vertical="center"/>
    </xf>
    <xf numFmtId="0" fontId="10" fillId="0" borderId="0" xfId="7" applyFont="1"/>
    <xf numFmtId="4" fontId="1" fillId="0" borderId="7" xfId="7" applyNumberFormat="1" applyBorder="1"/>
    <xf numFmtId="43" fontId="1" fillId="0" borderId="7" xfId="7" applyNumberFormat="1" applyFill="1" applyBorder="1"/>
    <xf numFmtId="43" fontId="1" fillId="0" borderId="0" xfId="7" applyNumberFormat="1"/>
    <xf numFmtId="0" fontId="0" fillId="6" borderId="4" xfId="0" applyFill="1" applyBorder="1"/>
    <xf numFmtId="0" fontId="1" fillId="0" borderId="0" xfId="7" applyFill="1" applyBorder="1"/>
    <xf numFmtId="0" fontId="6" fillId="8" borderId="1" xfId="7" applyFont="1" applyFill="1" applyBorder="1" applyAlignment="1">
      <alignment horizontal="left" vertical="center"/>
    </xf>
    <xf numFmtId="43" fontId="6" fillId="0" borderId="17" xfId="8" applyFont="1" applyFill="1" applyBorder="1" applyAlignment="1">
      <alignment horizontal="right" vertical="center"/>
    </xf>
    <xf numFmtId="0" fontId="7" fillId="0" borderId="4" xfId="7" applyFont="1" applyFill="1" applyBorder="1" applyAlignment="1">
      <alignment horizontal="right" vertical="center"/>
    </xf>
    <xf numFmtId="0" fontId="6" fillId="0" borderId="11" xfId="7" applyFont="1" applyFill="1" applyBorder="1" applyAlignment="1">
      <alignment horizontal="left" vertical="center"/>
    </xf>
    <xf numFmtId="0" fontId="0" fillId="0" borderId="0" xfId="0" applyFont="1" applyBorder="1"/>
    <xf numFmtId="0" fontId="2" fillId="0" borderId="0" xfId="7" applyFont="1" applyAlignment="1">
      <alignment horizontal="center"/>
    </xf>
    <xf numFmtId="0" fontId="16" fillId="0" borderId="0" xfId="0" applyFont="1" applyAlignment="1">
      <alignment horizontal="center"/>
    </xf>
    <xf numFmtId="43" fontId="1" fillId="0" borderId="0" xfId="6" applyFont="1" applyBorder="1"/>
    <xf numFmtId="43" fontId="12" fillId="0" borderId="0" xfId="6" applyFont="1" applyFill="1" applyBorder="1"/>
    <xf numFmtId="0" fontId="1" fillId="0" borderId="0" xfId="7" applyAlignment="1">
      <alignment horizontal="center"/>
    </xf>
    <xf numFmtId="0" fontId="44" fillId="0" borderId="0" xfId="0" applyFont="1"/>
    <xf numFmtId="43" fontId="44" fillId="0" borderId="0" xfId="0" applyNumberFormat="1" applyFont="1"/>
    <xf numFmtId="0" fontId="6" fillId="8" borderId="4" xfId="7" applyFont="1" applyFill="1" applyBorder="1" applyAlignment="1">
      <alignment horizontal="left" vertical="center"/>
    </xf>
    <xf numFmtId="0" fontId="20" fillId="8" borderId="4" xfId="1" applyFont="1" applyFill="1" applyBorder="1" applyAlignment="1">
      <alignment horizontal="left" vertical="center"/>
    </xf>
    <xf numFmtId="0" fontId="47" fillId="0" borderId="0" xfId="7" applyFont="1" applyFill="1" applyBorder="1" applyAlignment="1">
      <alignment vertical="center"/>
    </xf>
    <xf numFmtId="166" fontId="6" fillId="0" borderId="2" xfId="6" applyNumberFormat="1" applyFont="1" applyFill="1" applyBorder="1" applyAlignment="1">
      <alignment horizontal="right" vertical="center"/>
    </xf>
    <xf numFmtId="43" fontId="6" fillId="0" borderId="2" xfId="6" applyNumberFormat="1" applyFont="1" applyFill="1" applyBorder="1" applyAlignment="1">
      <alignment horizontal="right" vertical="center"/>
    </xf>
    <xf numFmtId="166" fontId="6" fillId="0" borderId="2" xfId="8" applyNumberFormat="1" applyFont="1" applyFill="1" applyBorder="1" applyAlignment="1">
      <alignment horizontal="right" vertical="center"/>
    </xf>
    <xf numFmtId="166" fontId="7" fillId="0" borderId="2" xfId="8" applyNumberFormat="1" applyFont="1" applyFill="1" applyBorder="1" applyAlignment="1">
      <alignment vertical="center"/>
    </xf>
    <xf numFmtId="166" fontId="6" fillId="0" borderId="6" xfId="8" applyNumberFormat="1" applyFont="1" applyFill="1" applyBorder="1" applyAlignment="1">
      <alignment horizontal="right" vertical="center"/>
    </xf>
    <xf numFmtId="166" fontId="7" fillId="0" borderId="6" xfId="6" applyNumberFormat="1" applyFont="1" applyFill="1" applyBorder="1" applyAlignment="1">
      <alignment vertical="center"/>
    </xf>
    <xf numFmtId="0" fontId="7" fillId="0" borderId="18" xfId="7" applyFont="1" applyFill="1" applyBorder="1" applyAlignment="1">
      <alignment vertical="center"/>
    </xf>
    <xf numFmtId="43" fontId="1" fillId="0" borderId="0" xfId="6" applyFont="1"/>
    <xf numFmtId="43" fontId="13" fillId="0" borderId="0" xfId="0" applyNumberFormat="1" applyFont="1" applyFill="1" applyBorder="1"/>
    <xf numFmtId="0" fontId="2" fillId="0" borderId="0" xfId="7" applyFont="1" applyAlignment="1">
      <alignment horizontal="center"/>
    </xf>
    <xf numFmtId="0" fontId="16" fillId="0" borderId="0" xfId="0" applyFont="1" applyAlignment="1">
      <alignment horizontal="center"/>
    </xf>
    <xf numFmtId="0" fontId="50" fillId="0" borderId="4" xfId="7" applyFont="1" applyFill="1" applyBorder="1" applyAlignment="1">
      <alignment horizontal="center"/>
    </xf>
    <xf numFmtId="0" fontId="9" fillId="0" borderId="1" xfId="7" applyFont="1" applyFill="1" applyBorder="1" applyAlignment="1">
      <alignment horizontal="center" vertical="center"/>
    </xf>
    <xf numFmtId="166" fontId="9" fillId="0" borderId="2" xfId="8" applyNumberFormat="1" applyFont="1" applyFill="1" applyBorder="1" applyAlignment="1">
      <alignment horizontal="right" vertical="center"/>
    </xf>
    <xf numFmtId="4" fontId="9" fillId="0" borderId="4" xfId="7" applyNumberFormat="1" applyFont="1" applyFill="1" applyBorder="1" applyAlignment="1">
      <alignment horizontal="right" vertical="center"/>
    </xf>
    <xf numFmtId="0" fontId="38" fillId="0" borderId="4" xfId="0" applyFont="1" applyFill="1" applyBorder="1" applyAlignment="1">
      <alignment vertical="center"/>
    </xf>
    <xf numFmtId="0" fontId="9" fillId="0" borderId="4" xfId="7" applyFont="1" applyFill="1" applyBorder="1" applyAlignment="1">
      <alignment vertical="center"/>
    </xf>
    <xf numFmtId="165" fontId="9" fillId="0" borderId="4" xfId="7" applyNumberFormat="1" applyFont="1" applyFill="1" applyBorder="1" applyAlignment="1">
      <alignment vertical="center"/>
    </xf>
    <xf numFmtId="0" fontId="51" fillId="0" borderId="0" xfId="0" applyFont="1" applyFill="1"/>
    <xf numFmtId="43" fontId="9" fillId="0" borderId="2" xfId="8" applyFont="1" applyFill="1" applyBorder="1" applyAlignment="1">
      <alignment vertical="center"/>
    </xf>
    <xf numFmtId="0" fontId="9" fillId="0" borderId="4" xfId="7" applyFont="1" applyFill="1" applyBorder="1" applyAlignment="1">
      <alignment horizontal="left" vertical="center"/>
    </xf>
    <xf numFmtId="0" fontId="9" fillId="0" borderId="4" xfId="7" applyFont="1" applyFill="1" applyBorder="1" applyAlignment="1">
      <alignment horizontal="center" vertical="center"/>
    </xf>
    <xf numFmtId="43" fontId="9" fillId="0" borderId="17" xfId="8" applyFont="1" applyFill="1" applyBorder="1" applyAlignment="1">
      <alignment horizontal="right" vertical="center"/>
    </xf>
    <xf numFmtId="0" fontId="9" fillId="0" borderId="1" xfId="7" applyFont="1" applyFill="1" applyBorder="1" applyAlignment="1">
      <alignment vertical="center"/>
    </xf>
    <xf numFmtId="43" fontId="9" fillId="0" borderId="17" xfId="8" applyFont="1" applyFill="1" applyBorder="1" applyAlignment="1">
      <alignment vertical="center"/>
    </xf>
    <xf numFmtId="43" fontId="9" fillId="0" borderId="2" xfId="8" applyFont="1" applyFill="1" applyBorder="1" applyAlignment="1">
      <alignment horizontal="right" vertical="center"/>
    </xf>
    <xf numFmtId="166" fontId="9" fillId="0" borderId="6" xfId="8" applyNumberFormat="1" applyFont="1" applyFill="1" applyBorder="1" applyAlignment="1">
      <alignment horizontal="right" vertical="center"/>
    </xf>
    <xf numFmtId="43" fontId="9" fillId="0" borderId="6" xfId="8" applyFont="1" applyFill="1" applyBorder="1" applyAlignment="1">
      <alignment vertical="center"/>
    </xf>
    <xf numFmtId="0" fontId="9" fillId="0" borderId="4" xfId="7" applyFont="1" applyFill="1" applyBorder="1" applyAlignment="1">
      <alignment horizontal="right" vertical="center"/>
    </xf>
    <xf numFmtId="43" fontId="9" fillId="0" borderId="6" xfId="8" applyNumberFormat="1" applyFont="1" applyFill="1" applyBorder="1" applyAlignment="1">
      <alignment vertical="center"/>
    </xf>
    <xf numFmtId="43" fontId="9" fillId="0" borderId="6" xfId="8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0" fillId="9" borderId="4" xfId="0" applyFill="1" applyBorder="1"/>
    <xf numFmtId="0" fontId="0" fillId="7" borderId="4" xfId="0" applyFill="1" applyBorder="1"/>
    <xf numFmtId="0" fontId="0" fillId="7" borderId="4" xfId="6" applyNumberFormat="1" applyFont="1" applyFill="1" applyBorder="1"/>
    <xf numFmtId="0" fontId="0" fillId="7" borderId="6" xfId="0" applyFill="1" applyBorder="1"/>
    <xf numFmtId="164" fontId="8" fillId="0" borderId="4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43" fontId="17" fillId="0" borderId="4" xfId="6" applyFont="1" applyFill="1" applyBorder="1" applyAlignment="1">
      <alignment horizontal="right" vertical="center"/>
    </xf>
    <xf numFmtId="4" fontId="17" fillId="0" borderId="4" xfId="1" applyNumberFormat="1" applyFont="1" applyFill="1" applyBorder="1" applyAlignment="1">
      <alignment horizontal="right" vertical="center"/>
    </xf>
    <xf numFmtId="43" fontId="17" fillId="0" borderId="4" xfId="6" applyFont="1" applyBorder="1"/>
    <xf numFmtId="0" fontId="53" fillId="0" borderId="4" xfId="1" applyFont="1" applyBorder="1"/>
    <xf numFmtId="0" fontId="8" fillId="0" borderId="4" xfId="1" applyFont="1" applyFill="1" applyBorder="1" applyAlignment="1">
      <alignment horizontal="center" vertical="center" wrapText="1"/>
    </xf>
    <xf numFmtId="164" fontId="8" fillId="7" borderId="4" xfId="1" applyNumberFormat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left" vertical="center"/>
    </xf>
    <xf numFmtId="43" fontId="17" fillId="7" borderId="4" xfId="6" applyFont="1" applyFill="1" applyBorder="1" applyAlignment="1">
      <alignment horizontal="right" vertical="center"/>
    </xf>
    <xf numFmtId="4" fontId="17" fillId="7" borderId="4" xfId="1" applyNumberFormat="1" applyFont="1" applyFill="1" applyBorder="1" applyAlignment="1">
      <alignment horizontal="right" vertical="center"/>
    </xf>
    <xf numFmtId="0" fontId="17" fillId="7" borderId="4" xfId="0" applyFont="1" applyFill="1" applyBorder="1" applyAlignment="1">
      <alignment vertical="center"/>
    </xf>
    <xf numFmtId="0" fontId="40" fillId="7" borderId="4" xfId="1" applyFont="1" applyFill="1" applyBorder="1" applyAlignment="1">
      <alignment vertical="center"/>
    </xf>
    <xf numFmtId="0" fontId="17" fillId="7" borderId="4" xfId="1" applyFont="1" applyFill="1" applyBorder="1" applyAlignment="1">
      <alignment vertical="center"/>
    </xf>
    <xf numFmtId="43" fontId="17" fillId="7" borderId="4" xfId="1" applyNumberFormat="1" applyFont="1" applyFill="1" applyBorder="1" applyAlignment="1">
      <alignment vertical="center"/>
    </xf>
    <xf numFmtId="43" fontId="53" fillId="0" borderId="0" xfId="6" applyFont="1"/>
    <xf numFmtId="0" fontId="53" fillId="0" borderId="0" xfId="1" applyFont="1"/>
    <xf numFmtId="0" fontId="8" fillId="0" borderId="4" xfId="1" applyFont="1" applyFill="1" applyBorder="1" applyAlignment="1">
      <alignment vertical="center"/>
    </xf>
    <xf numFmtId="43" fontId="17" fillId="0" borderId="4" xfId="6" applyFont="1" applyFill="1" applyBorder="1" applyAlignment="1">
      <alignment vertical="center"/>
    </xf>
    <xf numFmtId="0" fontId="8" fillId="0" borderId="4" xfId="1" applyFont="1" applyFill="1" applyBorder="1" applyAlignment="1">
      <alignment horizontal="left" vertical="center" wrapText="1"/>
    </xf>
    <xf numFmtId="0" fontId="0" fillId="10" borderId="0" xfId="0" applyFill="1"/>
    <xf numFmtId="0" fontId="16" fillId="0" borderId="0" xfId="0" applyFont="1" applyFill="1" applyAlignment="1">
      <alignment horizontal="left"/>
    </xf>
    <xf numFmtId="0" fontId="46" fillId="0" borderId="4" xfId="0" applyFont="1" applyFill="1" applyBorder="1"/>
    <xf numFmtId="0" fontId="26" fillId="0" borderId="4" xfId="0" applyFont="1" applyFill="1" applyBorder="1"/>
    <xf numFmtId="0" fontId="16" fillId="0" borderId="0" xfId="0" applyFont="1" applyFill="1" applyAlignment="1">
      <alignment horizontal="left"/>
    </xf>
    <xf numFmtId="0" fontId="54" fillId="2" borderId="4" xfId="7" applyFont="1" applyFill="1" applyBorder="1" applyAlignment="1">
      <alignment horizontal="center" vertical="center" wrapText="1"/>
    </xf>
    <xf numFmtId="43" fontId="49" fillId="0" borderId="6" xfId="8" applyNumberFormat="1" applyFont="1" applyFill="1" applyBorder="1" applyAlignment="1">
      <alignment vertical="center"/>
    </xf>
    <xf numFmtId="43" fontId="0" fillId="0" borderId="0" xfId="0" applyNumberFormat="1"/>
    <xf numFmtId="0" fontId="55" fillId="2" borderId="4" xfId="7" applyFont="1" applyFill="1" applyBorder="1" applyAlignment="1">
      <alignment horizontal="center" vertical="center" wrapText="1"/>
    </xf>
    <xf numFmtId="166" fontId="9" fillId="0" borderId="2" xfId="6" applyNumberFormat="1" applyFont="1" applyFill="1" applyBorder="1" applyAlignment="1">
      <alignment horizontal="right" vertical="center"/>
    </xf>
    <xf numFmtId="43" fontId="6" fillId="0" borderId="6" xfId="8" applyNumberFormat="1" applyFont="1" applyFill="1" applyBorder="1" applyAlignment="1">
      <alignment horizontal="right" vertical="center"/>
    </xf>
    <xf numFmtId="0" fontId="25" fillId="11" borderId="4" xfId="0" applyFont="1" applyFill="1" applyBorder="1"/>
    <xf numFmtId="0" fontId="8" fillId="11" borderId="4" xfId="7" applyFont="1" applyFill="1" applyBorder="1" applyAlignment="1">
      <alignment horizontal="left" vertical="center"/>
    </xf>
    <xf numFmtId="167" fontId="44" fillId="0" borderId="0" xfId="6" applyNumberFormat="1" applyFont="1"/>
    <xf numFmtId="0" fontId="5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59" fillId="0" borderId="0" xfId="0" applyFont="1"/>
    <xf numFmtId="0" fontId="27" fillId="8" borderId="9" xfId="1" applyFont="1" applyFill="1" applyBorder="1" applyAlignment="1">
      <alignment horizontal="center" vertical="center"/>
    </xf>
    <xf numFmtId="0" fontId="27" fillId="12" borderId="9" xfId="1" applyFont="1" applyFill="1" applyBorder="1" applyAlignment="1">
      <alignment horizontal="center" vertical="center"/>
    </xf>
    <xf numFmtId="0" fontId="58" fillId="14" borderId="4" xfId="0" applyFont="1" applyFill="1" applyBorder="1" applyAlignment="1">
      <alignment horizontal="center" vertical="center" wrapText="1"/>
    </xf>
    <xf numFmtId="167" fontId="13" fillId="0" borderId="0" xfId="0" applyNumberFormat="1" applyFont="1" applyFill="1" applyBorder="1"/>
    <xf numFmtId="0" fontId="24" fillId="8" borderId="9" xfId="1" applyFont="1" applyFill="1" applyBorder="1" applyAlignment="1">
      <alignment horizontal="center" vertical="center"/>
    </xf>
    <xf numFmtId="0" fontId="24" fillId="13" borderId="9" xfId="1" applyFont="1" applyFill="1" applyBorder="1" applyAlignment="1">
      <alignment horizontal="center" vertical="center"/>
    </xf>
    <xf numFmtId="43" fontId="0" fillId="0" borderId="0" xfId="6" applyFont="1" applyFill="1"/>
    <xf numFmtId="0" fontId="1" fillId="0" borderId="0" xfId="7" applyFill="1" applyAlignment="1">
      <alignment horizontal="center"/>
    </xf>
    <xf numFmtId="167" fontId="7" fillId="0" borderId="0" xfId="6" applyNumberFormat="1" applyFont="1" applyFill="1" applyBorder="1" applyAlignment="1">
      <alignment vertical="center"/>
    </xf>
    <xf numFmtId="165" fontId="7" fillId="0" borderId="3" xfId="7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27" fillId="14" borderId="9" xfId="1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 vertical="center"/>
    </xf>
    <xf numFmtId="0" fontId="2" fillId="0" borderId="0" xfId="7" applyFont="1" applyAlignment="1">
      <alignment horizontal="center"/>
    </xf>
    <xf numFmtId="0" fontId="0" fillId="8" borderId="0" xfId="0" applyFill="1"/>
    <xf numFmtId="0" fontId="25" fillId="0" borderId="6" xfId="0" applyFont="1" applyFill="1" applyBorder="1"/>
    <xf numFmtId="0" fontId="8" fillId="0" borderId="6" xfId="7" applyFont="1" applyFill="1" applyBorder="1" applyAlignment="1">
      <alignment horizontal="left" vertical="center"/>
    </xf>
    <xf numFmtId="0" fontId="0" fillId="0" borderId="0" xfId="0" applyFont="1" applyFill="1" applyBorder="1"/>
    <xf numFmtId="0" fontId="19" fillId="4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19" fillId="4" borderId="22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61" fillId="0" borderId="0" xfId="0" applyFont="1"/>
    <xf numFmtId="0" fontId="16" fillId="0" borderId="0" xfId="0" applyFont="1" applyFill="1" applyAlignment="1">
      <alignment horizontal="left"/>
    </xf>
    <xf numFmtId="43" fontId="62" fillId="0" borderId="0" xfId="0" applyNumberFormat="1" applyFont="1"/>
    <xf numFmtId="0" fontId="19" fillId="4" borderId="23" xfId="0" applyFont="1" applyFill="1" applyBorder="1" applyAlignment="1">
      <alignment horizontal="center" vertical="center"/>
    </xf>
    <xf numFmtId="0" fontId="2" fillId="0" borderId="0" xfId="7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8" fillId="7" borderId="4" xfId="7" applyFont="1" applyFill="1" applyBorder="1" applyAlignment="1">
      <alignment horizontal="left" vertical="center"/>
    </xf>
    <xf numFmtId="0" fontId="0" fillId="7" borderId="0" xfId="0" applyFill="1"/>
    <xf numFmtId="0" fontId="0" fillId="7" borderId="0" xfId="0" applyFont="1" applyFill="1" applyBorder="1"/>
    <xf numFmtId="0" fontId="7" fillId="18" borderId="4" xfId="7" applyFont="1" applyFill="1" applyBorder="1" applyAlignment="1">
      <alignment vertical="center"/>
    </xf>
    <xf numFmtId="0" fontId="2" fillId="0" borderId="0" xfId="7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25" fillId="7" borderId="6" xfId="0" applyFont="1" applyFill="1" applyBorder="1"/>
    <xf numFmtId="0" fontId="8" fillId="7" borderId="6" xfId="7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0" fillId="7" borderId="25" xfId="0" applyFont="1" applyFill="1" applyBorder="1"/>
    <xf numFmtId="0" fontId="0" fillId="7" borderId="27" xfId="0" applyFont="1" applyFill="1" applyBorder="1"/>
    <xf numFmtId="0" fontId="0" fillId="0" borderId="25" xfId="0" applyFont="1" applyFill="1" applyBorder="1"/>
    <xf numFmtId="0" fontId="0" fillId="7" borderId="28" xfId="0" applyFont="1" applyFill="1" applyBorder="1"/>
    <xf numFmtId="0" fontId="0" fillId="7" borderId="29" xfId="0" applyFont="1" applyFill="1" applyBorder="1"/>
    <xf numFmtId="0" fontId="0" fillId="0" borderId="31" xfId="0" applyFont="1" applyFill="1" applyBorder="1"/>
    <xf numFmtId="0" fontId="0" fillId="0" borderId="32" xfId="0" applyFont="1" applyFill="1" applyBorder="1"/>
    <xf numFmtId="0" fontId="0" fillId="0" borderId="30" xfId="0" applyFont="1" applyFill="1" applyBorder="1"/>
    <xf numFmtId="0" fontId="16" fillId="7" borderId="26" xfId="0" applyFont="1" applyFill="1" applyBorder="1" applyAlignment="1">
      <alignment horizontal="left"/>
    </xf>
    <xf numFmtId="0" fontId="16" fillId="7" borderId="34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0" fontId="16" fillId="7" borderId="36" xfId="0" applyFont="1" applyFill="1" applyBorder="1" applyAlignment="1">
      <alignment horizontal="left"/>
    </xf>
    <xf numFmtId="0" fontId="0" fillId="7" borderId="37" xfId="0" applyFont="1" applyFill="1" applyBorder="1"/>
    <xf numFmtId="0" fontId="16" fillId="7" borderId="38" xfId="0" applyFont="1" applyFill="1" applyBorder="1" applyAlignment="1">
      <alignment horizontal="left"/>
    </xf>
    <xf numFmtId="0" fontId="16" fillId="7" borderId="39" xfId="0" applyFont="1" applyFill="1" applyBorder="1" applyAlignment="1">
      <alignment horizontal="left"/>
    </xf>
    <xf numFmtId="0" fontId="57" fillId="0" borderId="33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0" fillId="7" borderId="41" xfId="0" applyFont="1" applyFill="1" applyBorder="1"/>
    <xf numFmtId="0" fontId="16" fillId="7" borderId="42" xfId="0" applyFont="1" applyFill="1" applyBorder="1" applyAlignment="1">
      <alignment horizontal="left"/>
    </xf>
    <xf numFmtId="0" fontId="0" fillId="7" borderId="43" xfId="0" applyFont="1" applyFill="1" applyBorder="1"/>
    <xf numFmtId="0" fontId="0" fillId="7" borderId="44" xfId="0" applyFont="1" applyFill="1" applyBorder="1"/>
    <xf numFmtId="0" fontId="0" fillId="0" borderId="43" xfId="0" applyFont="1" applyFill="1" applyBorder="1"/>
    <xf numFmtId="0" fontId="0" fillId="7" borderId="45" xfId="0" applyFill="1" applyBorder="1"/>
    <xf numFmtId="0" fontId="0" fillId="0" borderId="45" xfId="0" applyFill="1" applyBorder="1"/>
    <xf numFmtId="0" fontId="57" fillId="0" borderId="25" xfId="0" applyFont="1" applyBorder="1" applyAlignment="1">
      <alignment horizontal="center"/>
    </xf>
    <xf numFmtId="0" fontId="0" fillId="7" borderId="31" xfId="0" applyFill="1" applyBorder="1"/>
    <xf numFmtId="0" fontId="0" fillId="0" borderId="46" xfId="0" applyFont="1" applyBorder="1"/>
    <xf numFmtId="0" fontId="0" fillId="0" borderId="46" xfId="0" applyBorder="1"/>
    <xf numFmtId="0" fontId="0" fillId="7" borderId="47" xfId="0" applyFont="1" applyFill="1" applyBorder="1"/>
    <xf numFmtId="0" fontId="0" fillId="0" borderId="31" xfId="0" applyFill="1" applyBorder="1"/>
    <xf numFmtId="0" fontId="0" fillId="7" borderId="48" xfId="0" applyFont="1" applyFill="1" applyBorder="1"/>
    <xf numFmtId="0" fontId="0" fillId="0" borderId="46" xfId="0" applyFont="1" applyFill="1" applyBorder="1"/>
    <xf numFmtId="0" fontId="7" fillId="7" borderId="4" xfId="7" applyFont="1" applyFill="1" applyBorder="1" applyAlignment="1">
      <alignment vertical="center"/>
    </xf>
    <xf numFmtId="43" fontId="7" fillId="0" borderId="4" xfId="7" applyNumberFormat="1" applyFont="1" applyFill="1" applyBorder="1" applyAlignment="1">
      <alignment vertical="center"/>
    </xf>
    <xf numFmtId="43" fontId="0" fillId="19" borderId="0" xfId="6" applyFont="1" applyFill="1" applyBorder="1"/>
    <xf numFmtId="0" fontId="0" fillId="0" borderId="49" xfId="0" applyBorder="1"/>
    <xf numFmtId="43" fontId="0" fillId="0" borderId="49" xfId="0" applyNumberFormat="1" applyBorder="1"/>
    <xf numFmtId="43" fontId="0" fillId="20" borderId="0" xfId="0" applyNumberFormat="1" applyFill="1"/>
    <xf numFmtId="43" fontId="6" fillId="7" borderId="2" xfId="8" applyFont="1" applyFill="1" applyBorder="1" applyAlignment="1">
      <alignment horizontal="right" vertical="center"/>
    </xf>
    <xf numFmtId="4" fontId="6" fillId="7" borderId="4" xfId="7" applyNumberFormat="1" applyFont="1" applyFill="1" applyBorder="1" applyAlignment="1">
      <alignment horizontal="right" vertical="center"/>
    </xf>
    <xf numFmtId="0" fontId="0" fillId="19" borderId="0" xfId="0" applyFill="1"/>
    <xf numFmtId="43" fontId="6" fillId="0" borderId="2" xfId="8" applyNumberFormat="1" applyFont="1" applyFill="1" applyBorder="1" applyAlignment="1">
      <alignment horizontal="right" vertical="center"/>
    </xf>
    <xf numFmtId="0" fontId="6" fillId="0" borderId="50" xfId="7" applyFont="1" applyFill="1" applyBorder="1" applyAlignment="1">
      <alignment horizontal="left" vertical="center"/>
    </xf>
    <xf numFmtId="167" fontId="61" fillId="7" borderId="0" xfId="6" applyNumberFormat="1" applyFont="1" applyFill="1"/>
    <xf numFmtId="3" fontId="7" fillId="7" borderId="4" xfId="7" applyNumberFormat="1" applyFont="1" applyFill="1" applyBorder="1" applyAlignment="1">
      <alignment vertical="center"/>
    </xf>
    <xf numFmtId="3" fontId="8" fillId="7" borderId="4" xfId="7" applyNumberFormat="1" applyFont="1" applyFill="1" applyBorder="1" applyAlignment="1">
      <alignment vertical="center"/>
    </xf>
    <xf numFmtId="0" fontId="9" fillId="7" borderId="4" xfId="7" applyFont="1" applyFill="1" applyBorder="1" applyAlignment="1">
      <alignment vertical="center"/>
    </xf>
    <xf numFmtId="0" fontId="9" fillId="7" borderId="4" xfId="7" applyFont="1" applyFill="1" applyBorder="1" applyAlignment="1">
      <alignment horizontal="right" vertical="center"/>
    </xf>
    <xf numFmtId="0" fontId="2" fillId="0" borderId="0" xfId="7" applyFont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0" fillId="4" borderId="4" xfId="0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5" borderId="19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0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7" xfId="0" applyFont="1" applyFill="1" applyBorder="1" applyAlignment="1">
      <alignment horizontal="left"/>
    </xf>
  </cellXfs>
  <cellStyles count="14">
    <cellStyle name="20% - Énfasis3 2" xfId="11"/>
    <cellStyle name="Cálculo 2" xfId="13"/>
    <cellStyle name="Entrada 2" xfId="12"/>
    <cellStyle name="Millares" xfId="6" builtinId="3"/>
    <cellStyle name="Millares 2" xfId="2"/>
    <cellStyle name="Millares 2 2" xfId="8"/>
    <cellStyle name="Millares 3" xfId="3"/>
    <cellStyle name="Moneda 2" xfId="4"/>
    <cellStyle name="Moneda 3" xfId="10"/>
    <cellStyle name="Normal" xfId="0" builtinId="0"/>
    <cellStyle name="Normal 2" xfId="1"/>
    <cellStyle name="Normal 2 2" xfId="7"/>
    <cellStyle name="Normal 3" xfId="5"/>
    <cellStyle name="Normal 4" xfId="9"/>
  </cellStyles>
  <dxfs count="0"/>
  <tableStyles count="0" defaultTableStyle="TableStyleMedium9" defaultPivotStyle="PivotStyleLight16"/>
  <colors>
    <mruColors>
      <color rgb="FF0000FF"/>
      <color rgb="FFE4DFBC"/>
      <color rgb="FFF0F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449116</xdr:colOff>
      <xdr:row>0</xdr:row>
      <xdr:rowOff>76200</xdr:rowOff>
    </xdr:from>
    <xdr:to>
      <xdr:col>2</xdr:col>
      <xdr:colOff>114300</xdr:colOff>
      <xdr:row>4</xdr:row>
      <xdr:rowOff>142875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116" y="76200"/>
          <a:ext cx="102725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582467</xdr:colOff>
      <xdr:row>0</xdr:row>
      <xdr:rowOff>47625</xdr:rowOff>
    </xdr:from>
    <xdr:to>
      <xdr:col>3</xdr:col>
      <xdr:colOff>57150</xdr:colOff>
      <xdr:row>4</xdr:row>
      <xdr:rowOff>42141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267" y="47625"/>
          <a:ext cx="865333" cy="813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582467</xdr:colOff>
      <xdr:row>0</xdr:row>
      <xdr:rowOff>47625</xdr:rowOff>
    </xdr:from>
    <xdr:to>
      <xdr:col>3</xdr:col>
      <xdr:colOff>57150</xdr:colOff>
      <xdr:row>4</xdr:row>
      <xdr:rowOff>42141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267" y="47625"/>
          <a:ext cx="865333" cy="785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449116</xdr:colOff>
      <xdr:row>0</xdr:row>
      <xdr:rowOff>76200</xdr:rowOff>
    </xdr:from>
    <xdr:to>
      <xdr:col>2</xdr:col>
      <xdr:colOff>114300</xdr:colOff>
      <xdr:row>4</xdr:row>
      <xdr:rowOff>114300</xdr:rowOff>
    </xdr:to>
    <xdr:pic>
      <xdr:nvPicPr>
        <xdr:cNvPr id="3" name="2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116" y="76200"/>
          <a:ext cx="102725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582467</xdr:colOff>
      <xdr:row>0</xdr:row>
      <xdr:rowOff>47625</xdr:rowOff>
    </xdr:from>
    <xdr:to>
      <xdr:col>3</xdr:col>
      <xdr:colOff>57150</xdr:colOff>
      <xdr:row>4</xdr:row>
      <xdr:rowOff>42141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267" y="47625"/>
          <a:ext cx="865333" cy="813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449116</xdr:colOff>
      <xdr:row>0</xdr:row>
      <xdr:rowOff>76200</xdr:rowOff>
    </xdr:from>
    <xdr:to>
      <xdr:col>2</xdr:col>
      <xdr:colOff>114300</xdr:colOff>
      <xdr:row>4</xdr:row>
      <xdr:rowOff>85725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116" y="76200"/>
          <a:ext cx="102725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49066</xdr:colOff>
      <xdr:row>1</xdr:row>
      <xdr:rowOff>104775</xdr:rowOff>
    </xdr:from>
    <xdr:to>
      <xdr:col>2</xdr:col>
      <xdr:colOff>323850</xdr:colOff>
      <xdr:row>5</xdr:row>
      <xdr:rowOff>152400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666" y="304800"/>
          <a:ext cx="102725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49066</xdr:colOff>
      <xdr:row>1</xdr:row>
      <xdr:rowOff>104775</xdr:rowOff>
    </xdr:from>
    <xdr:to>
      <xdr:col>2</xdr:col>
      <xdr:colOff>323850</xdr:colOff>
      <xdr:row>5</xdr:row>
      <xdr:rowOff>171450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666" y="304800"/>
          <a:ext cx="102725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adelkis%20Duran/BACK%20UP%20YADELKIS/ESCRITORIO%202017/SUMINISTRO%202017/RESUMEN%20SUMINISTRO%20DIC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NOLOGIA3\Users\Contabilidad%204\Downloads\BACK%20UP%20YADELKIS\2018\SUMINISTRO%202018\RESUMEN%20MATERIAL%20GASTABLE%20DICIEMBRE%202017%20DEF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INISTRO DICIEMBRE 2017 "/>
      <sheetName val="SALIDAS - REVISADO"/>
      <sheetName val="REGISTRO SALIDAS DIARIO"/>
      <sheetName val="MATERIAL DE LIMPIEZA"/>
      <sheetName val="MAT. LIMP. Y COMEST. DIC.17 RD$"/>
    </sheetNames>
    <sheetDataSet>
      <sheetData sheetId="0"/>
      <sheetData sheetId="1"/>
      <sheetData sheetId="2"/>
      <sheetData sheetId="3">
        <row r="6">
          <cell r="D6">
            <v>0</v>
          </cell>
          <cell r="AC6">
            <v>0</v>
          </cell>
        </row>
        <row r="7">
          <cell r="D7">
            <v>0</v>
          </cell>
          <cell r="AC7">
            <v>8</v>
          </cell>
        </row>
        <row r="8">
          <cell r="D8">
            <v>0</v>
          </cell>
          <cell r="AC8">
            <v>1</v>
          </cell>
        </row>
        <row r="9">
          <cell r="D9">
            <v>9</v>
          </cell>
          <cell r="AC9">
            <v>0</v>
          </cell>
        </row>
        <row r="10">
          <cell r="D10">
            <v>0</v>
          </cell>
          <cell r="AC10">
            <v>0</v>
          </cell>
        </row>
        <row r="11">
          <cell r="D11">
            <v>0</v>
          </cell>
          <cell r="AC11">
            <v>12</v>
          </cell>
        </row>
        <row r="12">
          <cell r="D12">
            <v>0</v>
          </cell>
          <cell r="AC12">
            <v>0</v>
          </cell>
        </row>
        <row r="13">
          <cell r="D13">
            <v>0</v>
          </cell>
          <cell r="AC13">
            <v>2</v>
          </cell>
        </row>
        <row r="14">
          <cell r="D14">
            <v>0</v>
          </cell>
          <cell r="AC14">
            <v>2</v>
          </cell>
        </row>
        <row r="15">
          <cell r="D15">
            <v>0</v>
          </cell>
          <cell r="AC15">
            <v>0</v>
          </cell>
        </row>
        <row r="16">
          <cell r="D16">
            <v>9</v>
          </cell>
          <cell r="AC16">
            <v>2</v>
          </cell>
        </row>
        <row r="17">
          <cell r="AC17">
            <v>0</v>
          </cell>
        </row>
        <row r="18">
          <cell r="D18">
            <v>0</v>
          </cell>
          <cell r="AC18">
            <v>0</v>
          </cell>
        </row>
        <row r="19">
          <cell r="D19">
            <v>25</v>
          </cell>
          <cell r="AC19">
            <v>2</v>
          </cell>
        </row>
        <row r="20">
          <cell r="D20">
            <v>0</v>
          </cell>
          <cell r="AC20">
            <v>2</v>
          </cell>
        </row>
        <row r="21">
          <cell r="D21">
            <v>0</v>
          </cell>
          <cell r="AC21">
            <v>2</v>
          </cell>
        </row>
        <row r="22">
          <cell r="D22">
            <v>192</v>
          </cell>
          <cell r="AC22">
            <v>61</v>
          </cell>
        </row>
        <row r="23">
          <cell r="D23">
            <v>6</v>
          </cell>
          <cell r="AC23">
            <v>2</v>
          </cell>
        </row>
        <row r="24">
          <cell r="D24">
            <v>25</v>
          </cell>
          <cell r="AC24">
            <v>5</v>
          </cell>
        </row>
        <row r="25">
          <cell r="D25">
            <v>10</v>
          </cell>
          <cell r="AC25">
            <v>2</v>
          </cell>
        </row>
        <row r="26">
          <cell r="D26">
            <v>0</v>
          </cell>
          <cell r="AC26">
            <v>1</v>
          </cell>
        </row>
        <row r="27">
          <cell r="D27">
            <v>0</v>
          </cell>
          <cell r="AC27">
            <v>2</v>
          </cell>
        </row>
        <row r="28">
          <cell r="D28">
            <v>0</v>
          </cell>
          <cell r="AC28">
            <v>0</v>
          </cell>
        </row>
        <row r="29">
          <cell r="D29">
            <v>0</v>
          </cell>
          <cell r="AC29">
            <v>1</v>
          </cell>
        </row>
        <row r="30">
          <cell r="D30">
            <v>0</v>
          </cell>
          <cell r="AC30">
            <v>1</v>
          </cell>
        </row>
        <row r="31">
          <cell r="D31">
            <v>24</v>
          </cell>
          <cell r="AC31">
            <v>2</v>
          </cell>
        </row>
        <row r="32">
          <cell r="AC32">
            <v>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ID C-ITBI EN-DIC.17 y AJUSTE"/>
      <sheetName val="SUMINISTRO DICIEMBRE 2017 "/>
      <sheetName val="SALIDAS - REVISADO"/>
      <sheetName val="REGISTRO SALIDAS DIARIO"/>
      <sheetName val="MATERIAL DE LIMPIEZA"/>
      <sheetName val="MAT. LIMP. Y COMEST. DIC.17 RD$"/>
    </sheetNames>
    <sheetDataSet>
      <sheetData sheetId="0"/>
      <sheetData sheetId="1"/>
      <sheetData sheetId="2"/>
      <sheetData sheetId="3"/>
      <sheetData sheetId="4">
        <row r="6">
          <cell r="D6">
            <v>0</v>
          </cell>
          <cell r="AC6">
            <v>0</v>
          </cell>
        </row>
        <row r="7">
          <cell r="D7">
            <v>0</v>
          </cell>
          <cell r="AC7">
            <v>8</v>
          </cell>
        </row>
        <row r="8">
          <cell r="D8">
            <v>0</v>
          </cell>
          <cell r="AC8">
            <v>1</v>
          </cell>
        </row>
        <row r="9">
          <cell r="D9">
            <v>9</v>
          </cell>
          <cell r="AC9">
            <v>0</v>
          </cell>
        </row>
        <row r="10">
          <cell r="D10">
            <v>0</v>
          </cell>
          <cell r="AC10">
            <v>0</v>
          </cell>
        </row>
        <row r="11">
          <cell r="D11">
            <v>0</v>
          </cell>
          <cell r="AC11">
            <v>12</v>
          </cell>
        </row>
        <row r="12">
          <cell r="D12">
            <v>0</v>
          </cell>
          <cell r="AC12">
            <v>0</v>
          </cell>
        </row>
        <row r="13">
          <cell r="D13">
            <v>0</v>
          </cell>
          <cell r="AC13">
            <v>2</v>
          </cell>
        </row>
        <row r="14">
          <cell r="D14">
            <v>0</v>
          </cell>
          <cell r="AC14">
            <v>2</v>
          </cell>
        </row>
        <row r="15">
          <cell r="D15">
            <v>0</v>
          </cell>
          <cell r="AC15">
            <v>0</v>
          </cell>
        </row>
        <row r="16">
          <cell r="D16">
            <v>9</v>
          </cell>
          <cell r="AC16">
            <v>2</v>
          </cell>
        </row>
        <row r="17">
          <cell r="D17">
            <v>8</v>
          </cell>
          <cell r="AC17">
            <v>0</v>
          </cell>
        </row>
        <row r="18">
          <cell r="D18">
            <v>1</v>
          </cell>
          <cell r="AC18">
            <v>0</v>
          </cell>
        </row>
        <row r="19">
          <cell r="D19">
            <v>0</v>
          </cell>
          <cell r="AC19">
            <v>0</v>
          </cell>
        </row>
        <row r="20">
          <cell r="D20">
            <v>25</v>
          </cell>
          <cell r="AC20">
            <v>2</v>
          </cell>
        </row>
        <row r="21">
          <cell r="D21">
            <v>0</v>
          </cell>
          <cell r="AC21">
            <v>2</v>
          </cell>
        </row>
        <row r="22">
          <cell r="D22">
            <v>0</v>
          </cell>
          <cell r="AC22">
            <v>2</v>
          </cell>
        </row>
        <row r="23">
          <cell r="D23">
            <v>192</v>
          </cell>
          <cell r="AC23">
            <v>61</v>
          </cell>
        </row>
        <row r="24">
          <cell r="D24">
            <v>6</v>
          </cell>
          <cell r="AC24">
            <v>2</v>
          </cell>
        </row>
        <row r="25">
          <cell r="D25">
            <v>25</v>
          </cell>
          <cell r="AC25">
            <v>5</v>
          </cell>
        </row>
        <row r="26">
          <cell r="D26">
            <v>10</v>
          </cell>
          <cell r="AC26">
            <v>2</v>
          </cell>
        </row>
        <row r="27">
          <cell r="D27">
            <v>0</v>
          </cell>
          <cell r="AC27">
            <v>1</v>
          </cell>
        </row>
        <row r="28">
          <cell r="D28">
            <v>0</v>
          </cell>
          <cell r="AC28">
            <v>2</v>
          </cell>
        </row>
        <row r="29">
          <cell r="D29">
            <v>0</v>
          </cell>
          <cell r="AC29">
            <v>0</v>
          </cell>
        </row>
        <row r="30">
          <cell r="D30">
            <v>0</v>
          </cell>
          <cell r="AC30">
            <v>1</v>
          </cell>
        </row>
        <row r="31">
          <cell r="D31">
            <v>0</v>
          </cell>
          <cell r="AC31">
            <v>1</v>
          </cell>
        </row>
        <row r="32">
          <cell r="D32">
            <v>24</v>
          </cell>
          <cell r="AC32">
            <v>2</v>
          </cell>
        </row>
        <row r="33">
          <cell r="D33">
            <v>100</v>
          </cell>
          <cell r="AC33">
            <v>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opLeftCell="A70" workbookViewId="0">
      <selection activeCell="A74" sqref="A74:A75"/>
    </sheetView>
  </sheetViews>
  <sheetFormatPr baseColWidth="10" defaultColWidth="9.140625" defaultRowHeight="15"/>
  <cols>
    <col min="1" max="1" width="9.140625" style="131" customWidth="1"/>
    <col min="2" max="2" width="11.28515625" style="183" customWidth="1"/>
    <col min="3" max="3" width="11.85546875" style="131" customWidth="1"/>
    <col min="4" max="4" width="11" style="131" customWidth="1"/>
    <col min="5" max="5" width="26" style="131" customWidth="1"/>
    <col min="6" max="6" width="11" style="131" customWidth="1"/>
    <col min="7" max="7" width="12" style="131" customWidth="1"/>
    <col min="8" max="8" width="14.42578125" style="131" customWidth="1"/>
    <col min="9" max="9" width="11.42578125" style="131" customWidth="1"/>
    <col min="10" max="10" width="9.140625" style="133" customWidth="1"/>
    <col min="11" max="11" width="15" style="133" customWidth="1"/>
    <col min="12" max="12" width="10.5703125" style="131" customWidth="1"/>
    <col min="13" max="13" width="13.85546875" style="131" customWidth="1"/>
    <col min="17" max="16384" width="9.140625" style="131"/>
  </cols>
  <sheetData>
    <row r="1" spans="1:16" ht="15.75">
      <c r="B1" s="354" t="s">
        <v>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6" ht="15.75">
      <c r="B2" s="354" t="s">
        <v>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6" ht="15.75">
      <c r="B3" s="179"/>
      <c r="C3" s="132"/>
      <c r="D3" s="132"/>
      <c r="E3" s="132"/>
      <c r="F3" s="132"/>
      <c r="G3" s="132"/>
      <c r="H3" s="132"/>
      <c r="I3" s="132"/>
    </row>
    <row r="4" spans="1:16">
      <c r="B4" s="355" t="s">
        <v>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6">
      <c r="B5" s="355" t="s">
        <v>139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6">
      <c r="B6" s="356" t="s">
        <v>223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</row>
    <row r="8" spans="1:16" s="141" customFormat="1" ht="48">
      <c r="A8" s="134" t="s">
        <v>231</v>
      </c>
      <c r="B8" s="135" t="s">
        <v>3</v>
      </c>
      <c r="C8" s="136" t="s">
        <v>4</v>
      </c>
      <c r="D8" s="136" t="s">
        <v>5</v>
      </c>
      <c r="E8" s="136" t="s">
        <v>140</v>
      </c>
      <c r="F8" s="136" t="s">
        <v>6</v>
      </c>
      <c r="G8" s="137" t="s">
        <v>259</v>
      </c>
      <c r="H8" s="138" t="s">
        <v>260</v>
      </c>
      <c r="I8" s="139" t="s">
        <v>261</v>
      </c>
      <c r="J8" s="140" t="s">
        <v>9</v>
      </c>
      <c r="K8" s="138" t="s">
        <v>10</v>
      </c>
      <c r="L8" s="138" t="s">
        <v>11</v>
      </c>
      <c r="M8" s="254" t="s">
        <v>279</v>
      </c>
      <c r="N8"/>
      <c r="O8"/>
      <c r="P8"/>
    </row>
    <row r="9" spans="1:16" s="133" customFormat="1">
      <c r="A9" s="142" t="s">
        <v>232</v>
      </c>
      <c r="B9" s="163" t="s">
        <v>237</v>
      </c>
      <c r="C9" s="143" t="s">
        <v>12</v>
      </c>
      <c r="D9" s="143" t="s">
        <v>12</v>
      </c>
      <c r="E9" s="144" t="s">
        <v>39</v>
      </c>
      <c r="F9" s="143" t="s">
        <v>13</v>
      </c>
      <c r="G9" s="145">
        <v>147</v>
      </c>
      <c r="H9" s="146">
        <v>293.99</v>
      </c>
      <c r="I9" s="12">
        <v>2</v>
      </c>
      <c r="J9" s="147"/>
      <c r="K9" s="147">
        <f>'SALIDAS - ENERO 18'!C9</f>
        <v>2</v>
      </c>
      <c r="L9" s="147">
        <f t="shared" ref="L9:L40" si="0">SUM(I9+J9-K9)</f>
        <v>0</v>
      </c>
      <c r="M9" s="148">
        <f t="shared" ref="M9:M40" si="1">SUM(G9*L9)</f>
        <v>0</v>
      </c>
      <c r="N9" s="50"/>
      <c r="O9" s="50"/>
      <c r="P9" s="50"/>
    </row>
    <row r="10" spans="1:16" s="133" customFormat="1">
      <c r="A10" s="142" t="s">
        <v>232</v>
      </c>
      <c r="B10" s="163" t="s">
        <v>237</v>
      </c>
      <c r="C10" s="143" t="s">
        <v>12</v>
      </c>
      <c r="D10" s="143" t="s">
        <v>12</v>
      </c>
      <c r="E10" s="144" t="s">
        <v>40</v>
      </c>
      <c r="F10" s="143" t="s">
        <v>14</v>
      </c>
      <c r="G10" s="145">
        <v>24.83</v>
      </c>
      <c r="H10" s="146">
        <v>0</v>
      </c>
      <c r="I10" s="12">
        <v>0</v>
      </c>
      <c r="J10" s="147"/>
      <c r="K10" s="147">
        <f>'SALIDAS - ENERO 18'!C10</f>
        <v>0</v>
      </c>
      <c r="L10" s="147">
        <f t="shared" si="0"/>
        <v>0</v>
      </c>
      <c r="M10" s="148">
        <f t="shared" si="1"/>
        <v>0</v>
      </c>
      <c r="N10" s="50"/>
      <c r="O10" s="50"/>
      <c r="P10" s="50"/>
    </row>
    <row r="11" spans="1:16" s="133" customFormat="1">
      <c r="A11" s="142" t="s">
        <v>232</v>
      </c>
      <c r="B11" s="163" t="s">
        <v>237</v>
      </c>
      <c r="C11" s="143" t="s">
        <v>12</v>
      </c>
      <c r="D11" s="143" t="s">
        <v>12</v>
      </c>
      <c r="E11" s="144" t="s">
        <v>41</v>
      </c>
      <c r="F11" s="143" t="s">
        <v>13</v>
      </c>
      <c r="G11" s="191">
        <v>1099.9960000000001</v>
      </c>
      <c r="H11" s="146">
        <v>0</v>
      </c>
      <c r="I11" s="12">
        <v>0</v>
      </c>
      <c r="J11" s="147">
        <v>5</v>
      </c>
      <c r="K11" s="147">
        <f>'SALIDAS - ENERO 18'!C11</f>
        <v>2</v>
      </c>
      <c r="L11" s="147">
        <f t="shared" si="0"/>
        <v>3</v>
      </c>
      <c r="M11" s="148">
        <f t="shared" si="1"/>
        <v>3299.9880000000003</v>
      </c>
      <c r="N11" s="50"/>
      <c r="O11" s="50"/>
      <c r="P11" s="50"/>
    </row>
    <row r="12" spans="1:16" s="133" customFormat="1">
      <c r="A12" s="142" t="s">
        <v>232</v>
      </c>
      <c r="B12" s="163" t="s">
        <v>237</v>
      </c>
      <c r="C12" s="143" t="s">
        <v>12</v>
      </c>
      <c r="D12" s="143" t="s">
        <v>12</v>
      </c>
      <c r="E12" s="144" t="s">
        <v>42</v>
      </c>
      <c r="F12" s="143" t="s">
        <v>13</v>
      </c>
      <c r="G12" s="145">
        <v>1092.01</v>
      </c>
      <c r="H12" s="146">
        <v>4368.04</v>
      </c>
      <c r="I12" s="12">
        <v>4</v>
      </c>
      <c r="J12" s="147"/>
      <c r="K12" s="147">
        <f>'SALIDAS - ENERO 18'!C12</f>
        <v>2</v>
      </c>
      <c r="L12" s="147">
        <f t="shared" si="0"/>
        <v>2</v>
      </c>
      <c r="M12" s="148">
        <f t="shared" si="1"/>
        <v>2184.02</v>
      </c>
      <c r="N12" s="50"/>
      <c r="O12" s="50"/>
      <c r="P12" s="50"/>
    </row>
    <row r="13" spans="1:16" s="133" customFormat="1">
      <c r="A13" s="142" t="s">
        <v>232</v>
      </c>
      <c r="B13" s="163" t="s">
        <v>237</v>
      </c>
      <c r="C13" s="143" t="s">
        <v>12</v>
      </c>
      <c r="D13" s="143" t="s">
        <v>12</v>
      </c>
      <c r="E13" s="144" t="s">
        <v>43</v>
      </c>
      <c r="F13" s="143" t="s">
        <v>13</v>
      </c>
      <c r="G13" s="145">
        <v>722.4</v>
      </c>
      <c r="H13" s="146">
        <v>0</v>
      </c>
      <c r="I13" s="12">
        <v>0</v>
      </c>
      <c r="J13" s="147"/>
      <c r="K13" s="147">
        <f>'SALIDAS - ENERO 18'!C13</f>
        <v>0</v>
      </c>
      <c r="L13" s="147">
        <f t="shared" si="0"/>
        <v>0</v>
      </c>
      <c r="M13" s="148">
        <f t="shared" si="1"/>
        <v>0</v>
      </c>
      <c r="N13" s="50"/>
      <c r="O13" s="50"/>
      <c r="P13" s="50"/>
    </row>
    <row r="14" spans="1:16" s="133" customFormat="1">
      <c r="A14" s="142" t="s">
        <v>232</v>
      </c>
      <c r="B14" s="163" t="s">
        <v>237</v>
      </c>
      <c r="C14" s="143" t="s">
        <v>12</v>
      </c>
      <c r="D14" s="143" t="s">
        <v>12</v>
      </c>
      <c r="E14" s="144" t="s">
        <v>44</v>
      </c>
      <c r="F14" s="143" t="s">
        <v>13</v>
      </c>
      <c r="G14" s="190">
        <v>700</v>
      </c>
      <c r="H14" s="146">
        <v>0</v>
      </c>
      <c r="I14" s="12">
        <v>0</v>
      </c>
      <c r="J14" s="147">
        <v>5</v>
      </c>
      <c r="K14" s="147">
        <f>'SALIDAS - ENERO 18'!C14</f>
        <v>2</v>
      </c>
      <c r="L14" s="147">
        <f t="shared" si="0"/>
        <v>3</v>
      </c>
      <c r="M14" s="148">
        <f t="shared" si="1"/>
        <v>2100</v>
      </c>
      <c r="N14" s="50"/>
      <c r="O14" s="50"/>
      <c r="P14" s="50"/>
    </row>
    <row r="15" spans="1:16" s="133" customFormat="1">
      <c r="A15" s="142" t="s">
        <v>232</v>
      </c>
      <c r="B15" s="163" t="s">
        <v>237</v>
      </c>
      <c r="C15" s="143" t="s">
        <v>12</v>
      </c>
      <c r="D15" s="143" t="s">
        <v>12</v>
      </c>
      <c r="E15" s="144" t="s">
        <v>45</v>
      </c>
      <c r="F15" s="143" t="s">
        <v>13</v>
      </c>
      <c r="G15" s="145">
        <v>1197.7</v>
      </c>
      <c r="H15" s="146">
        <v>7186.2000000000007</v>
      </c>
      <c r="I15" s="12">
        <v>6</v>
      </c>
      <c r="J15" s="147"/>
      <c r="K15" s="147">
        <f>'SALIDAS - ENERO 18'!C15</f>
        <v>1</v>
      </c>
      <c r="L15" s="147">
        <f t="shared" si="0"/>
        <v>5</v>
      </c>
      <c r="M15" s="148">
        <f t="shared" si="1"/>
        <v>5988.5</v>
      </c>
      <c r="N15" s="50"/>
      <c r="O15" s="50"/>
      <c r="P15" s="50"/>
    </row>
    <row r="16" spans="1:16" s="133" customFormat="1">
      <c r="A16" s="142" t="s">
        <v>232</v>
      </c>
      <c r="B16" s="163" t="s">
        <v>237</v>
      </c>
      <c r="C16" s="143" t="s">
        <v>12</v>
      </c>
      <c r="D16" s="143" t="s">
        <v>12</v>
      </c>
      <c r="E16" s="144" t="s">
        <v>46</v>
      </c>
      <c r="F16" s="143" t="s">
        <v>13</v>
      </c>
      <c r="G16" s="145">
        <v>894.99</v>
      </c>
      <c r="H16" s="146">
        <v>0</v>
      </c>
      <c r="I16" s="12">
        <v>0</v>
      </c>
      <c r="J16" s="147"/>
      <c r="K16" s="147">
        <f>'SALIDAS - ENERO 18'!C16</f>
        <v>0</v>
      </c>
      <c r="L16" s="147">
        <f t="shared" si="0"/>
        <v>0</v>
      </c>
      <c r="M16" s="148">
        <f t="shared" si="1"/>
        <v>0</v>
      </c>
      <c r="N16" s="50"/>
      <c r="O16" s="50"/>
      <c r="P16" s="50"/>
    </row>
    <row r="17" spans="1:20" s="133" customFormat="1">
      <c r="A17" s="142" t="s">
        <v>232</v>
      </c>
      <c r="B17" s="163" t="s">
        <v>237</v>
      </c>
      <c r="C17" s="143" t="s">
        <v>12</v>
      </c>
      <c r="D17" s="143" t="s">
        <v>12</v>
      </c>
      <c r="E17" s="144" t="s">
        <v>47</v>
      </c>
      <c r="F17" s="143" t="s">
        <v>13</v>
      </c>
      <c r="G17" s="145">
        <v>1100</v>
      </c>
      <c r="H17" s="146">
        <v>0</v>
      </c>
      <c r="I17" s="12">
        <v>0</v>
      </c>
      <c r="J17" s="147"/>
      <c r="K17" s="147">
        <f>'SALIDAS - ENERO 18'!C17</f>
        <v>0</v>
      </c>
      <c r="L17" s="147">
        <f t="shared" si="0"/>
        <v>0</v>
      </c>
      <c r="M17" s="148">
        <f t="shared" si="1"/>
        <v>0</v>
      </c>
      <c r="N17" s="50"/>
      <c r="O17" s="50"/>
      <c r="P17" s="50"/>
    </row>
    <row r="18" spans="1:20" s="133" customFormat="1">
      <c r="A18" s="142" t="s">
        <v>232</v>
      </c>
      <c r="B18" s="163" t="s">
        <v>237</v>
      </c>
      <c r="C18" s="143" t="s">
        <v>12</v>
      </c>
      <c r="D18" s="143" t="s">
        <v>12</v>
      </c>
      <c r="E18" s="144" t="s">
        <v>48</v>
      </c>
      <c r="F18" s="143" t="s">
        <v>13</v>
      </c>
      <c r="G18" s="145">
        <v>1880</v>
      </c>
      <c r="H18" s="146">
        <v>0</v>
      </c>
      <c r="I18" s="12">
        <v>0</v>
      </c>
      <c r="J18" s="147"/>
      <c r="K18" s="147">
        <f>'SALIDAS - ENERO 18'!C18</f>
        <v>0</v>
      </c>
      <c r="L18" s="147">
        <f t="shared" si="0"/>
        <v>0</v>
      </c>
      <c r="M18" s="148">
        <f t="shared" si="1"/>
        <v>0</v>
      </c>
      <c r="N18" s="50"/>
      <c r="O18" s="50"/>
      <c r="P18" s="50"/>
    </row>
    <row r="19" spans="1:20" s="133" customFormat="1">
      <c r="A19" s="142" t="s">
        <v>232</v>
      </c>
      <c r="B19" s="163" t="s">
        <v>237</v>
      </c>
      <c r="C19" s="143" t="s">
        <v>12</v>
      </c>
      <c r="D19" s="143" t="s">
        <v>12</v>
      </c>
      <c r="E19" s="144" t="s">
        <v>49</v>
      </c>
      <c r="F19" s="143" t="s">
        <v>13</v>
      </c>
      <c r="G19" s="191">
        <f>5100.02/5</f>
        <v>1020.0040000000001</v>
      </c>
      <c r="H19" s="146">
        <v>0</v>
      </c>
      <c r="I19" s="12">
        <v>0</v>
      </c>
      <c r="J19" s="147">
        <v>5</v>
      </c>
      <c r="K19" s="147">
        <f>'SALIDAS - ENERO 18'!C19</f>
        <v>2</v>
      </c>
      <c r="L19" s="147">
        <f t="shared" si="0"/>
        <v>3</v>
      </c>
      <c r="M19" s="148">
        <f t="shared" si="1"/>
        <v>3060.0120000000006</v>
      </c>
      <c r="N19" s="50"/>
      <c r="O19" s="50"/>
      <c r="P19" s="50"/>
    </row>
    <row r="20" spans="1:20" s="133" customFormat="1">
      <c r="A20" s="142" t="s">
        <v>232</v>
      </c>
      <c r="B20" s="163" t="s">
        <v>237</v>
      </c>
      <c r="C20" s="143" t="s">
        <v>12</v>
      </c>
      <c r="D20" s="143" t="s">
        <v>12</v>
      </c>
      <c r="E20" s="149" t="s">
        <v>50</v>
      </c>
      <c r="F20" s="150" t="s">
        <v>13</v>
      </c>
      <c r="G20" s="192">
        <f>2479.98/4</f>
        <v>619.995</v>
      </c>
      <c r="H20" s="146">
        <v>506.41</v>
      </c>
      <c r="I20" s="12">
        <v>1</v>
      </c>
      <c r="J20" s="147">
        <v>4</v>
      </c>
      <c r="K20" s="147">
        <f>'SALIDAS - ENERO 18'!C20</f>
        <v>1</v>
      </c>
      <c r="L20" s="147">
        <f t="shared" si="0"/>
        <v>4</v>
      </c>
      <c r="M20" s="148">
        <f t="shared" si="1"/>
        <v>2479.98</v>
      </c>
      <c r="N20" s="50"/>
      <c r="O20" s="50"/>
      <c r="P20" s="50"/>
    </row>
    <row r="21" spans="1:20" s="133" customFormat="1">
      <c r="A21" s="142" t="s">
        <v>232</v>
      </c>
      <c r="B21" s="163" t="s">
        <v>237</v>
      </c>
      <c r="C21" s="143" t="s">
        <v>12</v>
      </c>
      <c r="D21" s="143" t="s">
        <v>12</v>
      </c>
      <c r="E21" s="149" t="s">
        <v>51</v>
      </c>
      <c r="F21" s="150" t="s">
        <v>13</v>
      </c>
      <c r="G21" s="192">
        <f>3099.98/5</f>
        <v>619.99599999999998</v>
      </c>
      <c r="H21" s="146">
        <v>0</v>
      </c>
      <c r="I21" s="12">
        <v>0</v>
      </c>
      <c r="J21" s="147">
        <v>5</v>
      </c>
      <c r="K21" s="147">
        <f>'SALIDAS - ENERO 18'!C21</f>
        <v>1</v>
      </c>
      <c r="L21" s="147">
        <f t="shared" si="0"/>
        <v>4</v>
      </c>
      <c r="M21" s="148">
        <f t="shared" si="1"/>
        <v>2479.9839999999999</v>
      </c>
      <c r="N21" s="50"/>
      <c r="O21" s="50"/>
      <c r="P21" s="50"/>
    </row>
    <row r="22" spans="1:20" s="133" customFormat="1">
      <c r="A22" s="142" t="s">
        <v>233</v>
      </c>
      <c r="B22" s="163" t="s">
        <v>237</v>
      </c>
      <c r="C22" s="143" t="s">
        <v>12</v>
      </c>
      <c r="D22" s="143" t="s">
        <v>12</v>
      </c>
      <c r="E22" s="144" t="s">
        <v>52</v>
      </c>
      <c r="F22" s="143" t="s">
        <v>15</v>
      </c>
      <c r="G22" s="145">
        <v>674.98</v>
      </c>
      <c r="H22" s="146">
        <v>3374.9</v>
      </c>
      <c r="I22" s="12">
        <v>5</v>
      </c>
      <c r="J22" s="147"/>
      <c r="K22" s="147">
        <f>'SALIDAS - ENERO 18'!C22</f>
        <v>0</v>
      </c>
      <c r="L22" s="147">
        <f t="shared" si="0"/>
        <v>5</v>
      </c>
      <c r="M22" s="148">
        <f t="shared" si="1"/>
        <v>3374.9</v>
      </c>
      <c r="N22" s="50"/>
      <c r="O22" s="50"/>
      <c r="P22" s="50"/>
    </row>
    <row r="23" spans="1:20" s="133" customFormat="1">
      <c r="A23" s="142" t="s">
        <v>232</v>
      </c>
      <c r="B23" s="163" t="s">
        <v>237</v>
      </c>
      <c r="C23" s="143" t="s">
        <v>12</v>
      </c>
      <c r="D23" s="143" t="s">
        <v>12</v>
      </c>
      <c r="E23" s="152" t="s">
        <v>53</v>
      </c>
      <c r="F23" s="143" t="s">
        <v>13</v>
      </c>
      <c r="G23" s="145">
        <v>18.5</v>
      </c>
      <c r="H23" s="146">
        <v>2997</v>
      </c>
      <c r="I23" s="12">
        <v>162</v>
      </c>
      <c r="J23" s="147"/>
      <c r="K23" s="147">
        <f>'SALIDAS - ENERO 18'!C23</f>
        <v>2</v>
      </c>
      <c r="L23" s="147">
        <f t="shared" si="0"/>
        <v>160</v>
      </c>
      <c r="M23" s="148">
        <f t="shared" si="1"/>
        <v>2960</v>
      </c>
      <c r="N23" s="50"/>
      <c r="O23" s="50"/>
      <c r="P23" s="50"/>
      <c r="S23" s="153"/>
      <c r="T23" s="153"/>
    </row>
    <row r="24" spans="1:20" s="133" customFormat="1">
      <c r="A24" s="142" t="s">
        <v>232</v>
      </c>
      <c r="B24" s="163" t="s">
        <v>237</v>
      </c>
      <c r="C24" s="143" t="s">
        <v>12</v>
      </c>
      <c r="D24" s="143" t="s">
        <v>12</v>
      </c>
      <c r="E24" s="144" t="s">
        <v>54</v>
      </c>
      <c r="F24" s="143" t="s">
        <v>16</v>
      </c>
      <c r="G24" s="145">
        <v>180</v>
      </c>
      <c r="H24" s="146">
        <v>0</v>
      </c>
      <c r="I24" s="12">
        <v>0</v>
      </c>
      <c r="J24" s="147"/>
      <c r="K24" s="147">
        <f>'SALIDAS - ENERO 18'!C24</f>
        <v>0</v>
      </c>
      <c r="L24" s="147">
        <f t="shared" si="0"/>
        <v>0</v>
      </c>
      <c r="M24" s="148">
        <f t="shared" si="1"/>
        <v>0</v>
      </c>
      <c r="N24" s="50"/>
      <c r="O24" s="50"/>
      <c r="P24" s="50"/>
    </row>
    <row r="25" spans="1:20" s="133" customFormat="1">
      <c r="A25" s="142" t="s">
        <v>232</v>
      </c>
      <c r="B25" s="163" t="s">
        <v>237</v>
      </c>
      <c r="C25" s="143" t="s">
        <v>12</v>
      </c>
      <c r="D25" s="143" t="s">
        <v>12</v>
      </c>
      <c r="E25" s="144" t="s">
        <v>55</v>
      </c>
      <c r="F25" s="143" t="s">
        <v>14</v>
      </c>
      <c r="G25" s="145">
        <v>28.32</v>
      </c>
      <c r="H25" s="146">
        <v>198.24</v>
      </c>
      <c r="I25" s="12">
        <v>7</v>
      </c>
      <c r="J25" s="147"/>
      <c r="K25" s="147">
        <f>'SALIDAS - ENERO 18'!C25</f>
        <v>1</v>
      </c>
      <c r="L25" s="147">
        <f t="shared" si="0"/>
        <v>6</v>
      </c>
      <c r="M25" s="148">
        <f t="shared" si="1"/>
        <v>169.92000000000002</v>
      </c>
      <c r="N25" s="50"/>
      <c r="O25" s="50"/>
      <c r="P25" s="50"/>
    </row>
    <row r="26" spans="1:20" s="133" customFormat="1">
      <c r="A26" s="142" t="s">
        <v>234</v>
      </c>
      <c r="B26" s="163" t="s">
        <v>237</v>
      </c>
      <c r="C26" s="143" t="s">
        <v>12</v>
      </c>
      <c r="D26" s="143" t="s">
        <v>12</v>
      </c>
      <c r="E26" s="144" t="s">
        <v>250</v>
      </c>
      <c r="F26" s="143" t="s">
        <v>13</v>
      </c>
      <c r="G26" s="145">
        <v>34.799999999999997</v>
      </c>
      <c r="H26" s="146">
        <v>0</v>
      </c>
      <c r="I26" s="12">
        <v>0</v>
      </c>
      <c r="J26" s="147"/>
      <c r="K26" s="147">
        <f>'SALIDAS - ENERO 18'!C26</f>
        <v>0</v>
      </c>
      <c r="L26" s="147">
        <f t="shared" si="0"/>
        <v>0</v>
      </c>
      <c r="M26" s="148">
        <f t="shared" si="1"/>
        <v>0</v>
      </c>
      <c r="N26" s="50"/>
      <c r="O26" s="50"/>
      <c r="P26" s="50"/>
    </row>
    <row r="27" spans="1:20" s="133" customFormat="1">
      <c r="A27" s="142" t="s">
        <v>234</v>
      </c>
      <c r="B27" s="163" t="s">
        <v>237</v>
      </c>
      <c r="C27" s="143" t="s">
        <v>12</v>
      </c>
      <c r="D27" s="143" t="s">
        <v>12</v>
      </c>
      <c r="E27" s="144" t="s">
        <v>251</v>
      </c>
      <c r="F27" s="143" t="s">
        <v>13</v>
      </c>
      <c r="G27" s="145">
        <v>44.84</v>
      </c>
      <c r="H27" s="146">
        <v>269.04000000000002</v>
      </c>
      <c r="I27" s="12">
        <v>6</v>
      </c>
      <c r="J27" s="147"/>
      <c r="K27" s="147">
        <f>'SALIDAS - ENERO 18'!C27</f>
        <v>3</v>
      </c>
      <c r="L27" s="147">
        <f t="shared" si="0"/>
        <v>3</v>
      </c>
      <c r="M27" s="148">
        <f t="shared" si="1"/>
        <v>134.52000000000001</v>
      </c>
      <c r="N27" s="50"/>
      <c r="O27" s="50"/>
      <c r="P27" s="50"/>
    </row>
    <row r="28" spans="1:20" s="133" customFormat="1">
      <c r="A28" s="142" t="s">
        <v>232</v>
      </c>
      <c r="B28" s="163" t="s">
        <v>237</v>
      </c>
      <c r="C28" s="143" t="s">
        <v>12</v>
      </c>
      <c r="D28" s="143" t="s">
        <v>12</v>
      </c>
      <c r="E28" s="144" t="s">
        <v>58</v>
      </c>
      <c r="F28" s="143" t="s">
        <v>13</v>
      </c>
      <c r="G28" s="145">
        <v>450</v>
      </c>
      <c r="H28" s="146">
        <v>900</v>
      </c>
      <c r="I28" s="12">
        <v>2</v>
      </c>
      <c r="J28" s="147"/>
      <c r="K28" s="147">
        <f>'SALIDAS - ENERO 18'!C28</f>
        <v>0</v>
      </c>
      <c r="L28" s="147">
        <f t="shared" si="0"/>
        <v>2</v>
      </c>
      <c r="M28" s="148">
        <f t="shared" si="1"/>
        <v>900</v>
      </c>
      <c r="N28" s="50"/>
      <c r="O28" s="50"/>
      <c r="P28" s="50"/>
    </row>
    <row r="29" spans="1:20" s="133" customFormat="1">
      <c r="A29" s="142" t="s">
        <v>232</v>
      </c>
      <c r="B29" s="163" t="s">
        <v>237</v>
      </c>
      <c r="C29" s="143" t="s">
        <v>12</v>
      </c>
      <c r="D29" s="143" t="s">
        <v>12</v>
      </c>
      <c r="E29" s="154" t="s">
        <v>59</v>
      </c>
      <c r="F29" s="143" t="s">
        <v>13</v>
      </c>
      <c r="G29" s="145">
        <v>75</v>
      </c>
      <c r="H29" s="146">
        <v>3825</v>
      </c>
      <c r="I29" s="12">
        <v>51</v>
      </c>
      <c r="J29" s="147"/>
      <c r="K29" s="147">
        <f>'SALIDAS - ENERO 18'!C29</f>
        <v>0</v>
      </c>
      <c r="L29" s="147">
        <f t="shared" si="0"/>
        <v>51</v>
      </c>
      <c r="M29" s="148">
        <f t="shared" si="1"/>
        <v>3825</v>
      </c>
      <c r="N29" s="50"/>
      <c r="O29" s="50"/>
      <c r="P29" s="50"/>
    </row>
    <row r="30" spans="1:20" s="133" customFormat="1">
      <c r="A30" s="142" t="s">
        <v>232</v>
      </c>
      <c r="B30" s="163" t="s">
        <v>237</v>
      </c>
      <c r="C30" s="143" t="s">
        <v>12</v>
      </c>
      <c r="D30" s="143" t="s">
        <v>12</v>
      </c>
      <c r="E30" s="154" t="s">
        <v>60</v>
      </c>
      <c r="F30" s="143" t="s">
        <v>13</v>
      </c>
      <c r="G30" s="145">
        <v>187</v>
      </c>
      <c r="H30" s="146">
        <v>2057</v>
      </c>
      <c r="I30" s="12">
        <v>11</v>
      </c>
      <c r="J30" s="147"/>
      <c r="K30" s="147">
        <f>'SALIDAS - ENERO 18'!C30</f>
        <v>0</v>
      </c>
      <c r="L30" s="147">
        <f t="shared" si="0"/>
        <v>11</v>
      </c>
      <c r="M30" s="148">
        <f t="shared" si="1"/>
        <v>2057</v>
      </c>
      <c r="N30" s="50"/>
      <c r="O30" s="50"/>
      <c r="P30" s="50"/>
    </row>
    <row r="31" spans="1:20" s="133" customFormat="1">
      <c r="A31" s="142" t="s">
        <v>232</v>
      </c>
      <c r="B31" s="163" t="s">
        <v>237</v>
      </c>
      <c r="C31" s="143" t="s">
        <v>12</v>
      </c>
      <c r="D31" s="143" t="s">
        <v>12</v>
      </c>
      <c r="E31" s="154" t="s">
        <v>61</v>
      </c>
      <c r="F31" s="143" t="s">
        <v>13</v>
      </c>
      <c r="G31" s="145">
        <v>144</v>
      </c>
      <c r="H31" s="146">
        <v>1152</v>
      </c>
      <c r="I31" s="12">
        <v>8</v>
      </c>
      <c r="J31" s="147"/>
      <c r="K31" s="147">
        <f>'SALIDAS - ENERO 18'!C31</f>
        <v>0</v>
      </c>
      <c r="L31" s="147">
        <f t="shared" si="0"/>
        <v>8</v>
      </c>
      <c r="M31" s="148">
        <f t="shared" si="1"/>
        <v>1152</v>
      </c>
      <c r="N31" s="50"/>
      <c r="O31" s="50"/>
      <c r="P31" s="50"/>
    </row>
    <row r="32" spans="1:20" s="133" customFormat="1">
      <c r="A32" s="142" t="s">
        <v>232</v>
      </c>
      <c r="B32" s="163" t="s">
        <v>237</v>
      </c>
      <c r="C32" s="143" t="s">
        <v>12</v>
      </c>
      <c r="D32" s="143" t="s">
        <v>12</v>
      </c>
      <c r="E32" s="154" t="s">
        <v>62</v>
      </c>
      <c r="F32" s="143" t="s">
        <v>13</v>
      </c>
      <c r="G32" s="145">
        <v>130</v>
      </c>
      <c r="H32" s="146">
        <v>1430</v>
      </c>
      <c r="I32" s="12">
        <v>11</v>
      </c>
      <c r="J32" s="147"/>
      <c r="K32" s="147">
        <f>'SALIDAS - ENERO 18'!C32</f>
        <v>0</v>
      </c>
      <c r="L32" s="147">
        <f t="shared" si="0"/>
        <v>11</v>
      </c>
      <c r="M32" s="148">
        <f t="shared" si="1"/>
        <v>1430</v>
      </c>
      <c r="N32" s="50"/>
      <c r="O32" s="50"/>
      <c r="P32" s="50"/>
    </row>
    <row r="33" spans="1:16" s="133" customFormat="1">
      <c r="A33" s="142" t="s">
        <v>232</v>
      </c>
      <c r="B33" s="163" t="s">
        <v>237</v>
      </c>
      <c r="C33" s="143" t="s">
        <v>12</v>
      </c>
      <c r="D33" s="143" t="s">
        <v>12</v>
      </c>
      <c r="E33" s="144" t="s">
        <v>63</v>
      </c>
      <c r="F33" s="143" t="s">
        <v>13</v>
      </c>
      <c r="G33" s="145">
        <v>40.6</v>
      </c>
      <c r="H33" s="146">
        <v>203</v>
      </c>
      <c r="I33" s="12">
        <v>5</v>
      </c>
      <c r="J33" s="147"/>
      <c r="K33" s="147">
        <f>'SALIDAS - ENERO 18'!C33</f>
        <v>0</v>
      </c>
      <c r="L33" s="147">
        <f t="shared" si="0"/>
        <v>5</v>
      </c>
      <c r="M33" s="148">
        <f t="shared" si="1"/>
        <v>203</v>
      </c>
      <c r="N33" s="50"/>
      <c r="O33" s="50"/>
      <c r="P33" s="50"/>
    </row>
    <row r="34" spans="1:16" s="133" customFormat="1">
      <c r="A34" s="142" t="s">
        <v>232</v>
      </c>
      <c r="B34" s="163" t="s">
        <v>237</v>
      </c>
      <c r="C34" s="143" t="s">
        <v>12</v>
      </c>
      <c r="D34" s="143" t="s">
        <v>12</v>
      </c>
      <c r="E34" s="144" t="s">
        <v>142</v>
      </c>
      <c r="F34" s="143" t="s">
        <v>14</v>
      </c>
      <c r="G34" s="145">
        <v>23</v>
      </c>
      <c r="H34" s="146">
        <v>1035</v>
      </c>
      <c r="I34" s="12">
        <v>45</v>
      </c>
      <c r="J34" s="147"/>
      <c r="K34" s="147">
        <f>'SALIDAS - ENERO 18'!C34</f>
        <v>8</v>
      </c>
      <c r="L34" s="147">
        <f t="shared" si="0"/>
        <v>37</v>
      </c>
      <c r="M34" s="148">
        <f t="shared" si="1"/>
        <v>851</v>
      </c>
      <c r="N34" s="50"/>
      <c r="O34" s="50"/>
      <c r="P34" s="50"/>
    </row>
    <row r="35" spans="1:16" s="133" customFormat="1">
      <c r="A35" s="142" t="s">
        <v>232</v>
      </c>
      <c r="B35" s="163" t="s">
        <v>237</v>
      </c>
      <c r="C35" s="143" t="s">
        <v>12</v>
      </c>
      <c r="D35" s="143" t="s">
        <v>12</v>
      </c>
      <c r="E35" s="144" t="s">
        <v>143</v>
      </c>
      <c r="F35" s="143" t="s">
        <v>14</v>
      </c>
      <c r="G35" s="145">
        <v>10.210000000000001</v>
      </c>
      <c r="H35" s="146">
        <v>255.25000000000003</v>
      </c>
      <c r="I35" s="12">
        <v>25</v>
      </c>
      <c r="J35" s="147"/>
      <c r="K35" s="147">
        <f>'SALIDAS - ENERO 18'!C35</f>
        <v>9</v>
      </c>
      <c r="L35" s="147">
        <f t="shared" si="0"/>
        <v>16</v>
      </c>
      <c r="M35" s="148">
        <f t="shared" si="1"/>
        <v>163.36000000000001</v>
      </c>
      <c r="N35" s="50"/>
      <c r="O35" s="50"/>
      <c r="P35" s="50"/>
    </row>
    <row r="36" spans="1:16" s="133" customFormat="1">
      <c r="A36" s="142" t="s">
        <v>232</v>
      </c>
      <c r="B36" s="163" t="s">
        <v>237</v>
      </c>
      <c r="C36" s="143" t="s">
        <v>12</v>
      </c>
      <c r="D36" s="143" t="s">
        <v>12</v>
      </c>
      <c r="E36" s="144" t="s">
        <v>66</v>
      </c>
      <c r="F36" s="143" t="s">
        <v>13</v>
      </c>
      <c r="G36" s="145">
        <v>23.150000000000002</v>
      </c>
      <c r="H36" s="146">
        <v>208.41000000000003</v>
      </c>
      <c r="I36" s="12">
        <v>9</v>
      </c>
      <c r="J36" s="147"/>
      <c r="K36" s="147">
        <f>'SALIDAS - ENERO 18'!C36</f>
        <v>4</v>
      </c>
      <c r="L36" s="147">
        <f t="shared" si="0"/>
        <v>5</v>
      </c>
      <c r="M36" s="148">
        <f t="shared" si="1"/>
        <v>115.75000000000001</v>
      </c>
      <c r="N36" s="50"/>
      <c r="O36" s="50"/>
      <c r="P36" s="50"/>
    </row>
    <row r="37" spans="1:16" s="133" customFormat="1">
      <c r="A37" s="142" t="s">
        <v>232</v>
      </c>
      <c r="B37" s="163" t="s">
        <v>237</v>
      </c>
      <c r="C37" s="143" t="s">
        <v>12</v>
      </c>
      <c r="D37" s="143" t="s">
        <v>12</v>
      </c>
      <c r="E37" s="144" t="s">
        <v>252</v>
      </c>
      <c r="F37" s="143" t="s">
        <v>13</v>
      </c>
      <c r="G37" s="145">
        <v>80</v>
      </c>
      <c r="H37" s="146">
        <v>0</v>
      </c>
      <c r="I37" s="12">
        <v>0</v>
      </c>
      <c r="J37" s="147"/>
      <c r="K37" s="147">
        <f>'SALIDAS - ENERO 18'!C37</f>
        <v>0</v>
      </c>
      <c r="L37" s="147">
        <f t="shared" si="0"/>
        <v>0</v>
      </c>
      <c r="M37" s="148">
        <f t="shared" si="1"/>
        <v>0</v>
      </c>
      <c r="N37" s="50"/>
      <c r="O37" s="50"/>
      <c r="P37" s="50"/>
    </row>
    <row r="38" spans="1:16" s="133" customFormat="1">
      <c r="A38" s="142" t="s">
        <v>232</v>
      </c>
      <c r="B38" s="163" t="s">
        <v>237</v>
      </c>
      <c r="C38" s="143" t="s">
        <v>12</v>
      </c>
      <c r="D38" s="143" t="s">
        <v>12</v>
      </c>
      <c r="E38" s="149" t="s">
        <v>68</v>
      </c>
      <c r="F38" s="150" t="s">
        <v>13</v>
      </c>
      <c r="G38" s="151">
        <v>40.119999999999997</v>
      </c>
      <c r="H38" s="146">
        <v>802.4</v>
      </c>
      <c r="I38" s="12">
        <v>20</v>
      </c>
      <c r="J38" s="147"/>
      <c r="K38" s="147">
        <f>'SALIDAS - ENERO 18'!C38</f>
        <v>1</v>
      </c>
      <c r="L38" s="147">
        <f t="shared" si="0"/>
        <v>19</v>
      </c>
      <c r="M38" s="148">
        <f t="shared" si="1"/>
        <v>762.28</v>
      </c>
      <c r="N38" s="50"/>
      <c r="O38" s="50"/>
      <c r="P38" s="50"/>
    </row>
    <row r="39" spans="1:16" s="133" customFormat="1">
      <c r="A39" s="142" t="s">
        <v>234</v>
      </c>
      <c r="B39" s="163" t="s">
        <v>237</v>
      </c>
      <c r="C39" s="143" t="s">
        <v>12</v>
      </c>
      <c r="D39" s="143" t="s">
        <v>12</v>
      </c>
      <c r="E39" s="144" t="s">
        <v>69</v>
      </c>
      <c r="F39" s="143" t="s">
        <v>13</v>
      </c>
      <c r="G39" s="145">
        <v>2.67</v>
      </c>
      <c r="H39" s="146">
        <v>1051.98</v>
      </c>
      <c r="I39" s="12">
        <v>394</v>
      </c>
      <c r="J39" s="147"/>
      <c r="K39" s="147">
        <f>'SALIDAS - ENERO 18'!C39</f>
        <v>0</v>
      </c>
      <c r="L39" s="147">
        <f t="shared" si="0"/>
        <v>394</v>
      </c>
      <c r="M39" s="148">
        <f t="shared" si="1"/>
        <v>1051.98</v>
      </c>
      <c r="N39" s="50"/>
      <c r="O39" s="50"/>
      <c r="P39" s="50"/>
    </row>
    <row r="40" spans="1:16" s="133" customFormat="1">
      <c r="A40" s="142" t="s">
        <v>232</v>
      </c>
      <c r="B40" s="163" t="s">
        <v>237</v>
      </c>
      <c r="C40" s="143" t="s">
        <v>12</v>
      </c>
      <c r="D40" s="143" t="s">
        <v>12</v>
      </c>
      <c r="E40" s="144" t="s">
        <v>70</v>
      </c>
      <c r="F40" s="143" t="s">
        <v>18</v>
      </c>
      <c r="G40" s="145">
        <v>17</v>
      </c>
      <c r="H40" s="146">
        <v>17</v>
      </c>
      <c r="I40" s="12">
        <v>1</v>
      </c>
      <c r="J40" s="147"/>
      <c r="K40" s="147">
        <f>'SALIDAS - ENERO 18'!C40</f>
        <v>1</v>
      </c>
      <c r="L40" s="147">
        <f t="shared" si="0"/>
        <v>0</v>
      </c>
      <c r="M40" s="148">
        <f t="shared" si="1"/>
        <v>0</v>
      </c>
      <c r="N40" s="50"/>
      <c r="O40" s="50"/>
      <c r="P40" s="50"/>
    </row>
    <row r="41" spans="1:16" s="133" customFormat="1">
      <c r="A41" s="142" t="s">
        <v>233</v>
      </c>
      <c r="B41" s="163" t="s">
        <v>237</v>
      </c>
      <c r="C41" s="143" t="s">
        <v>12</v>
      </c>
      <c r="D41" s="143" t="s">
        <v>12</v>
      </c>
      <c r="E41" s="144" t="s">
        <v>71</v>
      </c>
      <c r="F41" s="143" t="s">
        <v>16</v>
      </c>
      <c r="G41" s="191">
        <f>749.98/3</f>
        <v>249.99333333333334</v>
      </c>
      <c r="H41" s="146">
        <v>0</v>
      </c>
      <c r="I41" s="12">
        <v>0</v>
      </c>
      <c r="J41" s="147">
        <v>3</v>
      </c>
      <c r="K41" s="147">
        <f>'SALIDAS - ENERO 18'!C41</f>
        <v>2</v>
      </c>
      <c r="L41" s="147">
        <f t="shared" ref="L41:L72" si="2">SUM(I41+J41-K41)</f>
        <v>1</v>
      </c>
      <c r="M41" s="148">
        <f t="shared" ref="M41:M72" si="3">SUM(G41*L41)</f>
        <v>249.99333333333334</v>
      </c>
      <c r="N41" s="50"/>
      <c r="O41" s="50"/>
      <c r="P41" s="50"/>
    </row>
    <row r="42" spans="1:16" s="133" customFormat="1">
      <c r="A42" s="142" t="s">
        <v>233</v>
      </c>
      <c r="B42" s="163" t="s">
        <v>237</v>
      </c>
      <c r="C42" s="143" t="s">
        <v>12</v>
      </c>
      <c r="D42" s="143" t="s">
        <v>12</v>
      </c>
      <c r="E42" s="144" t="s">
        <v>72</v>
      </c>
      <c r="F42" s="143" t="s">
        <v>16</v>
      </c>
      <c r="G42" s="145">
        <v>255</v>
      </c>
      <c r="H42" s="146">
        <v>255</v>
      </c>
      <c r="I42" s="12">
        <v>1</v>
      </c>
      <c r="J42" s="147"/>
      <c r="K42" s="147">
        <f>'SALIDAS - ENERO 18'!C42</f>
        <v>1</v>
      </c>
      <c r="L42" s="147">
        <f t="shared" si="2"/>
        <v>0</v>
      </c>
      <c r="M42" s="148">
        <f t="shared" si="3"/>
        <v>0</v>
      </c>
      <c r="N42" s="50"/>
      <c r="O42" s="50"/>
      <c r="P42" s="50"/>
    </row>
    <row r="43" spans="1:16" s="133" customFormat="1">
      <c r="A43" s="142" t="s">
        <v>233</v>
      </c>
      <c r="B43" s="163" t="s">
        <v>237</v>
      </c>
      <c r="C43" s="143" t="s">
        <v>12</v>
      </c>
      <c r="D43" s="143" t="s">
        <v>12</v>
      </c>
      <c r="E43" s="144" t="s">
        <v>73</v>
      </c>
      <c r="F43" s="143" t="s">
        <v>16</v>
      </c>
      <c r="G43" s="145">
        <v>325</v>
      </c>
      <c r="H43" s="146">
        <v>1625</v>
      </c>
      <c r="I43" s="12">
        <v>5</v>
      </c>
      <c r="J43" s="147"/>
      <c r="K43" s="147">
        <f>'SALIDAS - ENERO 18'!C43</f>
        <v>1</v>
      </c>
      <c r="L43" s="147">
        <f t="shared" si="2"/>
        <v>4</v>
      </c>
      <c r="M43" s="148">
        <f t="shared" si="3"/>
        <v>1300</v>
      </c>
      <c r="N43" s="50"/>
      <c r="O43" s="50"/>
      <c r="P43" s="50"/>
    </row>
    <row r="44" spans="1:16" s="133" customFormat="1">
      <c r="A44" s="142" t="s">
        <v>233</v>
      </c>
      <c r="B44" s="163" t="s">
        <v>237</v>
      </c>
      <c r="C44" s="143" t="s">
        <v>12</v>
      </c>
      <c r="D44" s="143" t="s">
        <v>12</v>
      </c>
      <c r="E44" s="144" t="s">
        <v>74</v>
      </c>
      <c r="F44" s="143" t="s">
        <v>18</v>
      </c>
      <c r="G44" s="145">
        <v>19</v>
      </c>
      <c r="H44" s="146">
        <v>0</v>
      </c>
      <c r="I44" s="12">
        <v>0</v>
      </c>
      <c r="J44" s="147"/>
      <c r="K44" s="147">
        <f>'SALIDAS - ENERO 18'!C44</f>
        <v>0</v>
      </c>
      <c r="L44" s="147">
        <f t="shared" si="2"/>
        <v>0</v>
      </c>
      <c r="M44" s="148">
        <f t="shared" si="3"/>
        <v>0</v>
      </c>
      <c r="N44" s="50"/>
      <c r="O44" s="50"/>
      <c r="P44" s="50"/>
    </row>
    <row r="45" spans="1:16" s="133" customFormat="1">
      <c r="A45" s="142" t="s">
        <v>232</v>
      </c>
      <c r="B45" s="163" t="s">
        <v>237</v>
      </c>
      <c r="C45" s="143" t="s">
        <v>12</v>
      </c>
      <c r="D45" s="143" t="s">
        <v>12</v>
      </c>
      <c r="E45" s="144" t="s">
        <v>75</v>
      </c>
      <c r="F45" s="143" t="s">
        <v>14</v>
      </c>
      <c r="G45" s="145">
        <v>53.1</v>
      </c>
      <c r="H45" s="146">
        <v>1327.5</v>
      </c>
      <c r="I45" s="12">
        <v>25</v>
      </c>
      <c r="J45" s="147"/>
      <c r="K45" s="147">
        <f>'SALIDAS - ENERO 18'!C45</f>
        <v>3</v>
      </c>
      <c r="L45" s="147">
        <f t="shared" si="2"/>
        <v>22</v>
      </c>
      <c r="M45" s="148">
        <f t="shared" si="3"/>
        <v>1168.2</v>
      </c>
      <c r="N45" s="50"/>
      <c r="O45" s="50"/>
      <c r="P45" s="50"/>
    </row>
    <row r="46" spans="1:16" s="133" customFormat="1">
      <c r="A46" s="142" t="s">
        <v>232</v>
      </c>
      <c r="B46" s="163" t="s">
        <v>237</v>
      </c>
      <c r="C46" s="143" t="s">
        <v>12</v>
      </c>
      <c r="D46" s="143" t="s">
        <v>12</v>
      </c>
      <c r="E46" s="144" t="s">
        <v>32</v>
      </c>
      <c r="F46" s="143" t="s">
        <v>13</v>
      </c>
      <c r="G46" s="145">
        <v>7.8500000000000005</v>
      </c>
      <c r="H46" s="146">
        <v>101.89000000000001</v>
      </c>
      <c r="I46" s="12">
        <v>13</v>
      </c>
      <c r="J46" s="147"/>
      <c r="K46" s="147">
        <f>'SALIDAS - ENERO 18'!C46</f>
        <v>2</v>
      </c>
      <c r="L46" s="147">
        <f t="shared" si="2"/>
        <v>11</v>
      </c>
      <c r="M46" s="148">
        <f t="shared" si="3"/>
        <v>86.350000000000009</v>
      </c>
      <c r="N46" s="50"/>
      <c r="O46" s="50"/>
      <c r="P46" s="50"/>
    </row>
    <row r="47" spans="1:16" s="133" customFormat="1">
      <c r="A47" s="142" t="s">
        <v>232</v>
      </c>
      <c r="B47" s="163" t="s">
        <v>237</v>
      </c>
      <c r="C47" s="143" t="s">
        <v>12</v>
      </c>
      <c r="D47" s="143" t="s">
        <v>12</v>
      </c>
      <c r="E47" s="144" t="s">
        <v>76</v>
      </c>
      <c r="F47" s="143" t="s">
        <v>13</v>
      </c>
      <c r="G47" s="145">
        <v>249</v>
      </c>
      <c r="H47" s="146">
        <v>0</v>
      </c>
      <c r="I47" s="12">
        <v>0</v>
      </c>
      <c r="J47" s="147"/>
      <c r="K47" s="147">
        <f>'SALIDAS - ENERO 18'!C47</f>
        <v>0</v>
      </c>
      <c r="L47" s="147">
        <f t="shared" si="2"/>
        <v>0</v>
      </c>
      <c r="M47" s="148">
        <f t="shared" si="3"/>
        <v>0</v>
      </c>
      <c r="N47" s="50"/>
      <c r="O47" s="50"/>
      <c r="P47" s="50"/>
    </row>
    <row r="48" spans="1:16" s="133" customFormat="1">
      <c r="A48" s="142" t="s">
        <v>232</v>
      </c>
      <c r="B48" s="163" t="s">
        <v>237</v>
      </c>
      <c r="C48" s="143" t="s">
        <v>12</v>
      </c>
      <c r="D48" s="143" t="s">
        <v>12</v>
      </c>
      <c r="E48" s="144" t="s">
        <v>77</v>
      </c>
      <c r="F48" s="143" t="s">
        <v>14</v>
      </c>
      <c r="G48" s="145">
        <v>36.15</v>
      </c>
      <c r="H48" s="146">
        <v>722.83</v>
      </c>
      <c r="I48" s="12">
        <v>20</v>
      </c>
      <c r="J48" s="147"/>
      <c r="K48" s="147">
        <f>'SALIDAS - ENERO 18'!C48</f>
        <v>3</v>
      </c>
      <c r="L48" s="147">
        <f t="shared" si="2"/>
        <v>17</v>
      </c>
      <c r="M48" s="148">
        <f t="shared" si="3"/>
        <v>614.54999999999995</v>
      </c>
      <c r="N48" s="50"/>
      <c r="O48" s="50"/>
      <c r="P48" s="50"/>
    </row>
    <row r="49" spans="1:16" s="133" customFormat="1">
      <c r="A49" s="142" t="s">
        <v>233</v>
      </c>
      <c r="B49" s="163" t="s">
        <v>237</v>
      </c>
      <c r="C49" s="143" t="s">
        <v>12</v>
      </c>
      <c r="D49" s="143" t="s">
        <v>12</v>
      </c>
      <c r="E49" s="144" t="s">
        <v>33</v>
      </c>
      <c r="F49" s="143" t="s">
        <v>14</v>
      </c>
      <c r="G49" s="145">
        <v>55</v>
      </c>
      <c r="H49" s="146">
        <v>1320</v>
      </c>
      <c r="I49" s="12">
        <v>24</v>
      </c>
      <c r="J49" s="147"/>
      <c r="K49" s="147">
        <f>'SALIDAS - ENERO 18'!C49</f>
        <v>0</v>
      </c>
      <c r="L49" s="147">
        <f t="shared" si="2"/>
        <v>24</v>
      </c>
      <c r="M49" s="148">
        <f t="shared" si="3"/>
        <v>1320</v>
      </c>
      <c r="N49" s="50"/>
      <c r="O49" s="50"/>
      <c r="P49" s="50"/>
    </row>
    <row r="50" spans="1:16" s="133" customFormat="1">
      <c r="A50" s="142" t="s">
        <v>232</v>
      </c>
      <c r="B50" s="163" t="s">
        <v>237</v>
      </c>
      <c r="C50" s="143" t="s">
        <v>12</v>
      </c>
      <c r="D50" s="143" t="s">
        <v>12</v>
      </c>
      <c r="E50" s="144" t="s">
        <v>78</v>
      </c>
      <c r="F50" s="143" t="s">
        <v>13</v>
      </c>
      <c r="G50" s="145">
        <v>5.26</v>
      </c>
      <c r="H50" s="146">
        <v>76.209999999999994</v>
      </c>
      <c r="I50" s="12">
        <v>14</v>
      </c>
      <c r="J50" s="147"/>
      <c r="K50" s="147">
        <f>'SALIDAS - ENERO 18'!C50</f>
        <v>10</v>
      </c>
      <c r="L50" s="147">
        <f t="shared" si="2"/>
        <v>4</v>
      </c>
      <c r="M50" s="148">
        <f t="shared" si="3"/>
        <v>21.04</v>
      </c>
      <c r="N50" s="50"/>
      <c r="O50" s="50"/>
      <c r="P50" s="50"/>
    </row>
    <row r="51" spans="1:16" s="133" customFormat="1">
      <c r="A51" s="142" t="s">
        <v>232</v>
      </c>
      <c r="B51" s="163" t="s">
        <v>237</v>
      </c>
      <c r="C51" s="143" t="s">
        <v>12</v>
      </c>
      <c r="D51" s="143" t="s">
        <v>12</v>
      </c>
      <c r="E51" s="144" t="s">
        <v>79</v>
      </c>
      <c r="F51" s="143" t="s">
        <v>13</v>
      </c>
      <c r="G51" s="145">
        <v>5.73</v>
      </c>
      <c r="H51" s="146">
        <v>715.31000000000006</v>
      </c>
      <c r="I51" s="12">
        <v>125</v>
      </c>
      <c r="J51" s="155"/>
      <c r="K51" s="147">
        <f>'SALIDAS - ENERO 18'!C51</f>
        <v>39</v>
      </c>
      <c r="L51" s="147">
        <f t="shared" si="2"/>
        <v>86</v>
      </c>
      <c r="M51" s="148">
        <f t="shared" si="3"/>
        <v>492.78000000000003</v>
      </c>
      <c r="N51" s="50"/>
      <c r="O51" s="50"/>
      <c r="P51" s="50"/>
    </row>
    <row r="52" spans="1:16" s="133" customFormat="1">
      <c r="A52" s="142" t="s">
        <v>235</v>
      </c>
      <c r="B52" s="163" t="s">
        <v>237</v>
      </c>
      <c r="C52" s="143" t="s">
        <v>12</v>
      </c>
      <c r="D52" s="143" t="s">
        <v>12</v>
      </c>
      <c r="E52" s="144" t="s">
        <v>80</v>
      </c>
      <c r="F52" s="143" t="s">
        <v>13</v>
      </c>
      <c r="G52" s="145">
        <v>20.170000000000002</v>
      </c>
      <c r="H52" s="146">
        <v>321.98</v>
      </c>
      <c r="I52" s="12">
        <v>16</v>
      </c>
      <c r="J52" s="147"/>
      <c r="K52" s="147">
        <f>'SALIDAS - ENERO 18'!C52</f>
        <v>0</v>
      </c>
      <c r="L52" s="147">
        <f t="shared" si="2"/>
        <v>16</v>
      </c>
      <c r="M52" s="148">
        <f t="shared" si="3"/>
        <v>322.72000000000003</v>
      </c>
      <c r="N52" s="50"/>
      <c r="O52" s="50"/>
      <c r="P52" s="50"/>
    </row>
    <row r="53" spans="1:16" s="133" customFormat="1">
      <c r="A53" s="142" t="s">
        <v>235</v>
      </c>
      <c r="B53" s="163" t="s">
        <v>237</v>
      </c>
      <c r="C53" s="143" t="s">
        <v>12</v>
      </c>
      <c r="D53" s="143" t="s">
        <v>12</v>
      </c>
      <c r="E53" s="144" t="s">
        <v>81</v>
      </c>
      <c r="F53" s="143" t="s">
        <v>13</v>
      </c>
      <c r="G53" s="145">
        <v>36.75</v>
      </c>
      <c r="H53" s="146">
        <v>3049.27</v>
      </c>
      <c r="I53" s="12">
        <v>83</v>
      </c>
      <c r="J53" s="147"/>
      <c r="K53" s="147">
        <f>'SALIDAS - ENERO 18'!C53</f>
        <v>21</v>
      </c>
      <c r="L53" s="147">
        <f t="shared" si="2"/>
        <v>62</v>
      </c>
      <c r="M53" s="148">
        <f t="shared" si="3"/>
        <v>2278.5</v>
      </c>
      <c r="N53" s="50"/>
      <c r="O53" s="50"/>
      <c r="P53" s="50"/>
    </row>
    <row r="54" spans="1:16" s="133" customFormat="1">
      <c r="A54" s="142" t="s">
        <v>235</v>
      </c>
      <c r="B54" s="163" t="s">
        <v>237</v>
      </c>
      <c r="C54" s="143" t="s">
        <v>12</v>
      </c>
      <c r="D54" s="143" t="s">
        <v>12</v>
      </c>
      <c r="E54" s="156" t="s">
        <v>82</v>
      </c>
      <c r="F54" s="143" t="s">
        <v>18</v>
      </c>
      <c r="G54" s="145">
        <v>230.1</v>
      </c>
      <c r="H54" s="146">
        <v>2070.9</v>
      </c>
      <c r="I54" s="12">
        <v>9</v>
      </c>
      <c r="J54" s="147"/>
      <c r="K54" s="147">
        <f>'SALIDAS - ENERO 18'!C54</f>
        <v>5</v>
      </c>
      <c r="L54" s="147">
        <f t="shared" si="2"/>
        <v>4</v>
      </c>
      <c r="M54" s="148">
        <f t="shared" si="3"/>
        <v>920.4</v>
      </c>
      <c r="N54" s="50"/>
      <c r="O54" s="50"/>
      <c r="P54" s="50"/>
    </row>
    <row r="55" spans="1:16" s="133" customFormat="1">
      <c r="A55" s="142" t="s">
        <v>232</v>
      </c>
      <c r="B55" s="163" t="s">
        <v>237</v>
      </c>
      <c r="C55" s="143" t="s">
        <v>12</v>
      </c>
      <c r="D55" s="143" t="s">
        <v>12</v>
      </c>
      <c r="E55" s="144" t="s">
        <v>83</v>
      </c>
      <c r="F55" s="143" t="s">
        <v>13</v>
      </c>
      <c r="G55" s="145">
        <v>25</v>
      </c>
      <c r="H55" s="146">
        <v>3925</v>
      </c>
      <c r="I55" s="12">
        <v>157</v>
      </c>
      <c r="J55" s="147"/>
      <c r="K55" s="147">
        <f>'SALIDAS - ENERO 18'!C55</f>
        <v>0</v>
      </c>
      <c r="L55" s="147">
        <f t="shared" si="2"/>
        <v>157</v>
      </c>
      <c r="M55" s="148">
        <f t="shared" si="3"/>
        <v>3925</v>
      </c>
      <c r="N55" s="50"/>
      <c r="O55" s="50"/>
      <c r="P55" s="50"/>
    </row>
    <row r="56" spans="1:16" s="133" customFormat="1">
      <c r="A56" s="142" t="s">
        <v>232</v>
      </c>
      <c r="B56" s="163" t="s">
        <v>237</v>
      </c>
      <c r="C56" s="143" t="s">
        <v>12</v>
      </c>
      <c r="D56" s="143" t="s">
        <v>12</v>
      </c>
      <c r="E56" s="156" t="s">
        <v>34</v>
      </c>
      <c r="F56" s="143" t="s">
        <v>13</v>
      </c>
      <c r="G56" s="145">
        <v>10.79</v>
      </c>
      <c r="H56" s="146">
        <v>2026.4</v>
      </c>
      <c r="I56" s="12">
        <v>188</v>
      </c>
      <c r="J56" s="147"/>
      <c r="K56" s="147">
        <f>'SALIDAS - ENERO 18'!C56</f>
        <v>2</v>
      </c>
      <c r="L56" s="147">
        <f t="shared" si="2"/>
        <v>186</v>
      </c>
      <c r="M56" s="148">
        <f t="shared" si="3"/>
        <v>2006.9399999999998</v>
      </c>
      <c r="N56" s="50"/>
      <c r="O56" s="50"/>
      <c r="P56" s="50"/>
    </row>
    <row r="57" spans="1:16" s="133" customFormat="1">
      <c r="A57" s="142" t="s">
        <v>236</v>
      </c>
      <c r="B57" s="163" t="s">
        <v>237</v>
      </c>
      <c r="C57" s="143" t="s">
        <v>12</v>
      </c>
      <c r="D57" s="143" t="s">
        <v>12</v>
      </c>
      <c r="E57" s="144" t="s">
        <v>84</v>
      </c>
      <c r="F57" s="143" t="s">
        <v>19</v>
      </c>
      <c r="G57" s="145">
        <v>203.79000000000002</v>
      </c>
      <c r="H57" s="146">
        <v>7540.0800000000008</v>
      </c>
      <c r="I57" s="12">
        <v>37</v>
      </c>
      <c r="J57" s="147"/>
      <c r="K57" s="147">
        <f>'SALIDAS - ENERO 18'!C57</f>
        <v>30</v>
      </c>
      <c r="L57" s="147">
        <f t="shared" si="2"/>
        <v>7</v>
      </c>
      <c r="M57" s="148">
        <f t="shared" si="3"/>
        <v>1426.5300000000002</v>
      </c>
      <c r="N57" s="50"/>
      <c r="O57" s="50"/>
      <c r="P57" s="50"/>
    </row>
    <row r="58" spans="1:16" s="133" customFormat="1">
      <c r="A58" s="142" t="s">
        <v>236</v>
      </c>
      <c r="B58" s="163" t="s">
        <v>237</v>
      </c>
      <c r="C58" s="143" t="s">
        <v>12</v>
      </c>
      <c r="D58" s="143" t="s">
        <v>12</v>
      </c>
      <c r="E58" s="144" t="s">
        <v>85</v>
      </c>
      <c r="F58" s="143" t="s">
        <v>19</v>
      </c>
      <c r="G58" s="145">
        <v>195</v>
      </c>
      <c r="H58" s="146">
        <v>1560</v>
      </c>
      <c r="I58" s="12">
        <v>8</v>
      </c>
      <c r="J58" s="147"/>
      <c r="K58" s="147">
        <f>'SALIDAS - ENERO 18'!C58</f>
        <v>1</v>
      </c>
      <c r="L58" s="147">
        <f t="shared" si="2"/>
        <v>7</v>
      </c>
      <c r="M58" s="148">
        <f t="shared" si="3"/>
        <v>1365</v>
      </c>
      <c r="N58" s="50"/>
      <c r="O58" s="50"/>
      <c r="P58" s="50"/>
    </row>
    <row r="59" spans="1:16" s="133" customFormat="1">
      <c r="A59" s="142" t="s">
        <v>236</v>
      </c>
      <c r="B59" s="163" t="s">
        <v>237</v>
      </c>
      <c r="C59" s="143" t="s">
        <v>12</v>
      </c>
      <c r="D59" s="143" t="s">
        <v>12</v>
      </c>
      <c r="E59" s="144" t="s">
        <v>86</v>
      </c>
      <c r="F59" s="143" t="s">
        <v>19</v>
      </c>
      <c r="G59" s="145">
        <v>227.5</v>
      </c>
      <c r="H59" s="146">
        <v>18362.5</v>
      </c>
      <c r="I59" s="12">
        <v>55</v>
      </c>
      <c r="J59" s="147"/>
      <c r="K59" s="147">
        <f>'SALIDAS - ENERO 18'!C59</f>
        <v>3</v>
      </c>
      <c r="L59" s="147">
        <f t="shared" si="2"/>
        <v>52</v>
      </c>
      <c r="M59" s="148">
        <f t="shared" si="3"/>
        <v>11830</v>
      </c>
      <c r="N59" s="50"/>
      <c r="O59" s="50"/>
      <c r="P59" s="50"/>
    </row>
    <row r="60" spans="1:16" s="133" customFormat="1">
      <c r="A60" s="142" t="s">
        <v>233</v>
      </c>
      <c r="B60" s="163" t="s">
        <v>237</v>
      </c>
      <c r="C60" s="143" t="s">
        <v>12</v>
      </c>
      <c r="D60" s="143" t="s">
        <v>12</v>
      </c>
      <c r="E60" s="144" t="s">
        <v>87</v>
      </c>
      <c r="F60" s="143" t="s">
        <v>14</v>
      </c>
      <c r="G60" s="145">
        <v>992</v>
      </c>
      <c r="H60" s="146">
        <v>3968</v>
      </c>
      <c r="I60" s="12">
        <v>4</v>
      </c>
      <c r="J60" s="147"/>
      <c r="K60" s="147">
        <f>'SALIDAS - ENERO 18'!C60</f>
        <v>0</v>
      </c>
      <c r="L60" s="147">
        <f t="shared" si="2"/>
        <v>4</v>
      </c>
      <c r="M60" s="148">
        <f t="shared" si="3"/>
        <v>3968</v>
      </c>
      <c r="N60" s="50"/>
      <c r="O60" s="50"/>
      <c r="P60" s="50"/>
    </row>
    <row r="61" spans="1:16" s="133" customFormat="1">
      <c r="A61" s="142" t="s">
        <v>233</v>
      </c>
      <c r="B61" s="163" t="s">
        <v>237</v>
      </c>
      <c r="C61" s="143" t="s">
        <v>12</v>
      </c>
      <c r="D61" s="143" t="s">
        <v>12</v>
      </c>
      <c r="E61" s="144" t="s">
        <v>88</v>
      </c>
      <c r="F61" s="143" t="s">
        <v>13</v>
      </c>
      <c r="G61" s="194">
        <f>1876.09/67</f>
        <v>28.001343283582088</v>
      </c>
      <c r="H61" s="146">
        <v>0</v>
      </c>
      <c r="I61" s="12">
        <v>0</v>
      </c>
      <c r="J61" s="147">
        <v>67</v>
      </c>
      <c r="K61" s="147">
        <f>'SALIDAS - ENERO 18'!C61</f>
        <v>17</v>
      </c>
      <c r="L61" s="147">
        <f t="shared" si="2"/>
        <v>50</v>
      </c>
      <c r="M61" s="148">
        <f t="shared" si="3"/>
        <v>1400.0671641791043</v>
      </c>
      <c r="N61" s="50"/>
      <c r="O61" s="50"/>
      <c r="P61" s="50"/>
    </row>
    <row r="62" spans="1:16" s="133" customFormat="1">
      <c r="A62" s="142" t="s">
        <v>236</v>
      </c>
      <c r="B62" s="163" t="s">
        <v>237</v>
      </c>
      <c r="C62" s="143" t="s">
        <v>12</v>
      </c>
      <c r="D62" s="143" t="s">
        <v>12</v>
      </c>
      <c r="E62" s="144" t="s">
        <v>95</v>
      </c>
      <c r="F62" s="143" t="s">
        <v>19</v>
      </c>
      <c r="G62" s="145">
        <v>1180</v>
      </c>
      <c r="H62" s="146">
        <v>5900</v>
      </c>
      <c r="I62" s="12">
        <v>5</v>
      </c>
      <c r="J62" s="147"/>
      <c r="K62" s="147">
        <f>'SALIDAS - ENERO 18'!C62</f>
        <v>0</v>
      </c>
      <c r="L62" s="147">
        <f t="shared" si="2"/>
        <v>5</v>
      </c>
      <c r="M62" s="148">
        <f t="shared" si="3"/>
        <v>5900</v>
      </c>
      <c r="N62" s="50"/>
      <c r="O62" s="50"/>
      <c r="P62" s="50"/>
    </row>
    <row r="63" spans="1:16" s="133" customFormat="1">
      <c r="A63" s="142" t="s">
        <v>236</v>
      </c>
      <c r="B63" s="163" t="s">
        <v>237</v>
      </c>
      <c r="C63" s="143" t="s">
        <v>12</v>
      </c>
      <c r="D63" s="143" t="s">
        <v>12</v>
      </c>
      <c r="E63" s="144" t="s">
        <v>147</v>
      </c>
      <c r="F63" s="143" t="s">
        <v>19</v>
      </c>
      <c r="G63" s="145">
        <v>817.41</v>
      </c>
      <c r="H63" s="146">
        <v>4904.46</v>
      </c>
      <c r="I63" s="12">
        <v>6</v>
      </c>
      <c r="J63" s="147"/>
      <c r="K63" s="147">
        <f>'SALIDAS - ENERO 18'!C63</f>
        <v>0</v>
      </c>
      <c r="L63" s="147">
        <f t="shared" si="2"/>
        <v>6</v>
      </c>
      <c r="M63" s="148">
        <f t="shared" si="3"/>
        <v>4904.46</v>
      </c>
      <c r="N63" s="50"/>
      <c r="O63" s="50"/>
      <c r="P63" s="50"/>
    </row>
    <row r="64" spans="1:16" s="133" customFormat="1">
      <c r="A64" s="142" t="s">
        <v>233</v>
      </c>
      <c r="B64" s="163" t="s">
        <v>237</v>
      </c>
      <c r="C64" s="143" t="s">
        <v>12</v>
      </c>
      <c r="D64" s="143" t="s">
        <v>12</v>
      </c>
      <c r="E64" s="144" t="s">
        <v>89</v>
      </c>
      <c r="F64" s="143" t="s">
        <v>16</v>
      </c>
      <c r="G64" s="145">
        <v>1500</v>
      </c>
      <c r="H64" s="146">
        <v>6000</v>
      </c>
      <c r="I64" s="12">
        <v>4</v>
      </c>
      <c r="J64" s="147"/>
      <c r="K64" s="147">
        <f>'SALIDAS - ENERO 18'!C64</f>
        <v>0</v>
      </c>
      <c r="L64" s="147">
        <f t="shared" si="2"/>
        <v>4</v>
      </c>
      <c r="M64" s="148">
        <f t="shared" si="3"/>
        <v>6000</v>
      </c>
      <c r="N64" s="50"/>
      <c r="O64" s="50"/>
      <c r="P64" s="50"/>
    </row>
    <row r="65" spans="1:20" s="133" customFormat="1">
      <c r="A65" s="142" t="s">
        <v>233</v>
      </c>
      <c r="B65" s="163" t="s">
        <v>237</v>
      </c>
      <c r="C65" s="143" t="s">
        <v>12</v>
      </c>
      <c r="D65" s="143" t="s">
        <v>12</v>
      </c>
      <c r="E65" s="144" t="s">
        <v>90</v>
      </c>
      <c r="F65" s="143" t="s">
        <v>13</v>
      </c>
      <c r="G65" s="145">
        <v>495</v>
      </c>
      <c r="H65" s="146">
        <v>2475</v>
      </c>
      <c r="I65" s="12">
        <v>5</v>
      </c>
      <c r="J65" s="147"/>
      <c r="K65" s="147">
        <f>'SALIDAS - ENERO 18'!C65</f>
        <v>0</v>
      </c>
      <c r="L65" s="147">
        <f t="shared" si="2"/>
        <v>5</v>
      </c>
      <c r="M65" s="148">
        <f t="shared" si="3"/>
        <v>2475</v>
      </c>
      <c r="N65" s="50"/>
      <c r="O65" s="50"/>
      <c r="P65" s="50"/>
    </row>
    <row r="66" spans="1:20" s="133" customFormat="1">
      <c r="A66" s="142" t="s">
        <v>236</v>
      </c>
      <c r="B66" s="163" t="s">
        <v>237</v>
      </c>
      <c r="C66" s="143" t="s">
        <v>12</v>
      </c>
      <c r="D66" s="143" t="s">
        <v>12</v>
      </c>
      <c r="E66" s="144" t="s">
        <v>91</v>
      </c>
      <c r="F66" s="143" t="s">
        <v>19</v>
      </c>
      <c r="G66" s="145">
        <v>145</v>
      </c>
      <c r="H66" s="146">
        <v>6525</v>
      </c>
      <c r="I66" s="12">
        <v>45</v>
      </c>
      <c r="J66" s="147"/>
      <c r="K66" s="147">
        <f>'SALIDAS - ENERO 18'!C66</f>
        <v>0</v>
      </c>
      <c r="L66" s="147">
        <f t="shared" si="2"/>
        <v>45</v>
      </c>
      <c r="M66" s="148">
        <f t="shared" si="3"/>
        <v>6525</v>
      </c>
      <c r="N66" s="50"/>
      <c r="O66" s="50"/>
      <c r="P66" s="50"/>
    </row>
    <row r="67" spans="1:20" s="133" customFormat="1">
      <c r="A67" s="142" t="s">
        <v>233</v>
      </c>
      <c r="B67" s="163" t="s">
        <v>237</v>
      </c>
      <c r="C67" s="143" t="s">
        <v>12</v>
      </c>
      <c r="D67" s="143" t="s">
        <v>12</v>
      </c>
      <c r="E67" s="144" t="s">
        <v>92</v>
      </c>
      <c r="F67" s="143" t="s">
        <v>18</v>
      </c>
      <c r="G67" s="145">
        <v>2.68</v>
      </c>
      <c r="H67" s="146">
        <v>8.0400000000000009</v>
      </c>
      <c r="I67" s="12">
        <v>3</v>
      </c>
      <c r="J67" s="147"/>
      <c r="K67" s="147">
        <f>'SALIDAS - ENERO 18'!C67</f>
        <v>0</v>
      </c>
      <c r="L67" s="147">
        <f t="shared" si="2"/>
        <v>3</v>
      </c>
      <c r="M67" s="148">
        <f t="shared" si="3"/>
        <v>8.0400000000000009</v>
      </c>
      <c r="N67" s="50"/>
      <c r="O67" s="50"/>
      <c r="P67" s="50"/>
    </row>
    <row r="68" spans="1:20" s="133" customFormat="1">
      <c r="A68" s="142" t="s">
        <v>236</v>
      </c>
      <c r="B68" s="163" t="s">
        <v>237</v>
      </c>
      <c r="C68" s="143" t="s">
        <v>12</v>
      </c>
      <c r="D68" s="143" t="s">
        <v>12</v>
      </c>
      <c r="E68" s="157" t="s">
        <v>93</v>
      </c>
      <c r="F68" s="143" t="s">
        <v>19</v>
      </c>
      <c r="G68" s="145">
        <v>780</v>
      </c>
      <c r="H68" s="146">
        <v>0</v>
      </c>
      <c r="I68" s="12">
        <v>0</v>
      </c>
      <c r="J68" s="147"/>
      <c r="K68" s="147">
        <f>'SALIDAS - ENERO 18'!C68</f>
        <v>0</v>
      </c>
      <c r="L68" s="147">
        <f t="shared" si="2"/>
        <v>0</v>
      </c>
      <c r="M68" s="148">
        <f t="shared" si="3"/>
        <v>0</v>
      </c>
      <c r="N68" s="50"/>
      <c r="O68" s="50"/>
      <c r="P68" s="50"/>
    </row>
    <row r="69" spans="1:20" s="133" customFormat="1">
      <c r="A69" s="142" t="s">
        <v>236</v>
      </c>
      <c r="B69" s="163" t="s">
        <v>237</v>
      </c>
      <c r="C69" s="143" t="s">
        <v>12</v>
      </c>
      <c r="D69" s="143" t="s">
        <v>12</v>
      </c>
      <c r="E69" s="144" t="s">
        <v>94</v>
      </c>
      <c r="F69" s="143" t="s">
        <v>19</v>
      </c>
      <c r="G69" s="145">
        <v>1152</v>
      </c>
      <c r="H69" s="146">
        <v>8064</v>
      </c>
      <c r="I69" s="12">
        <v>7</v>
      </c>
      <c r="J69" s="147"/>
      <c r="K69" s="147">
        <f>'SALIDAS - ENERO 18'!C69</f>
        <v>0</v>
      </c>
      <c r="L69" s="147">
        <f t="shared" si="2"/>
        <v>7</v>
      </c>
      <c r="M69" s="148">
        <f t="shared" si="3"/>
        <v>8064</v>
      </c>
      <c r="N69" s="50"/>
      <c r="O69" s="50"/>
      <c r="P69" s="50"/>
    </row>
    <row r="70" spans="1:20" s="133" customFormat="1">
      <c r="A70" s="142" t="s">
        <v>232</v>
      </c>
      <c r="B70" s="163" t="s">
        <v>237</v>
      </c>
      <c r="C70" s="158" t="s">
        <v>12</v>
      </c>
      <c r="D70" s="158" t="s">
        <v>12</v>
      </c>
      <c r="E70" s="159" t="s">
        <v>145</v>
      </c>
      <c r="F70" s="160" t="s">
        <v>13</v>
      </c>
      <c r="G70" s="161">
        <v>76.11</v>
      </c>
      <c r="H70" s="146">
        <v>761.1</v>
      </c>
      <c r="I70" s="12">
        <v>10</v>
      </c>
      <c r="J70" s="147"/>
      <c r="K70" s="147">
        <f>'SALIDAS - ENERO 18'!C70</f>
        <v>1</v>
      </c>
      <c r="L70" s="147">
        <f t="shared" si="2"/>
        <v>9</v>
      </c>
      <c r="M70" s="148">
        <f t="shared" si="3"/>
        <v>684.99</v>
      </c>
      <c r="N70" s="50"/>
      <c r="O70" s="50"/>
      <c r="P70" s="50"/>
    </row>
    <row r="71" spans="1:20" s="133" customFormat="1">
      <c r="A71" s="142" t="s">
        <v>232</v>
      </c>
      <c r="B71" s="163" t="s">
        <v>237</v>
      </c>
      <c r="C71" s="143" t="s">
        <v>12</v>
      </c>
      <c r="D71" s="143" t="s">
        <v>12</v>
      </c>
      <c r="E71" s="144" t="s">
        <v>96</v>
      </c>
      <c r="F71" s="143" t="s">
        <v>13</v>
      </c>
      <c r="G71" s="145">
        <v>119.6</v>
      </c>
      <c r="H71" s="146">
        <v>0</v>
      </c>
      <c r="I71" s="12">
        <v>0</v>
      </c>
      <c r="J71" s="147"/>
      <c r="K71" s="147">
        <f>'SALIDAS - ENERO 18'!C71</f>
        <v>0</v>
      </c>
      <c r="L71" s="147">
        <f t="shared" si="2"/>
        <v>0</v>
      </c>
      <c r="M71" s="148">
        <f t="shared" si="3"/>
        <v>0</v>
      </c>
      <c r="N71" s="50"/>
      <c r="O71" s="50"/>
      <c r="P71" s="50"/>
    </row>
    <row r="72" spans="1:20" s="133" customFormat="1">
      <c r="A72" s="142" t="s">
        <v>232</v>
      </c>
      <c r="B72" s="163" t="s">
        <v>237</v>
      </c>
      <c r="C72" s="143" t="s">
        <v>12</v>
      </c>
      <c r="D72" s="143" t="s">
        <v>12</v>
      </c>
      <c r="E72" s="144" t="s">
        <v>35</v>
      </c>
      <c r="F72" s="143" t="s">
        <v>13</v>
      </c>
      <c r="G72" s="145">
        <v>22.13</v>
      </c>
      <c r="H72" s="146">
        <v>88.5</v>
      </c>
      <c r="I72" s="12">
        <v>4</v>
      </c>
      <c r="J72" s="147"/>
      <c r="K72" s="147">
        <f>'SALIDAS - ENERO 18'!C72</f>
        <v>1</v>
      </c>
      <c r="L72" s="147">
        <f t="shared" si="2"/>
        <v>3</v>
      </c>
      <c r="M72" s="148">
        <f t="shared" si="3"/>
        <v>66.39</v>
      </c>
      <c r="N72" s="50"/>
      <c r="O72" s="50"/>
      <c r="P72" s="50"/>
    </row>
    <row r="73" spans="1:20" s="133" customFormat="1">
      <c r="A73" s="142" t="s">
        <v>233</v>
      </c>
      <c r="B73" s="163" t="s">
        <v>237</v>
      </c>
      <c r="C73" s="143" t="s">
        <v>12</v>
      </c>
      <c r="D73" s="143" t="s">
        <v>12</v>
      </c>
      <c r="E73" s="144" t="s">
        <v>97</v>
      </c>
      <c r="F73" s="143" t="s">
        <v>13</v>
      </c>
      <c r="G73" s="145">
        <v>5</v>
      </c>
      <c r="H73" s="146">
        <v>95</v>
      </c>
      <c r="I73" s="12">
        <v>19</v>
      </c>
      <c r="J73" s="147"/>
      <c r="K73" s="147">
        <f>'SALIDAS - ENERO 18'!C73</f>
        <v>0</v>
      </c>
      <c r="L73" s="147">
        <f t="shared" ref="L73:L104" si="4">SUM(I73+J73-K73)</f>
        <v>19</v>
      </c>
      <c r="M73" s="148">
        <f t="shared" ref="M73:M104" si="5">SUM(G73*L73)</f>
        <v>95</v>
      </c>
      <c r="N73" s="50"/>
      <c r="O73" s="50"/>
      <c r="P73" s="50"/>
    </row>
    <row r="74" spans="1:20" s="133" customFormat="1">
      <c r="A74" s="142" t="s">
        <v>233</v>
      </c>
      <c r="B74" s="163" t="s">
        <v>237</v>
      </c>
      <c r="C74" s="143" t="s">
        <v>12</v>
      </c>
      <c r="D74" s="143" t="s">
        <v>12</v>
      </c>
      <c r="E74" s="144" t="s">
        <v>98</v>
      </c>
      <c r="F74" s="143" t="s">
        <v>18</v>
      </c>
      <c r="G74" s="145">
        <v>18.850000000000001</v>
      </c>
      <c r="H74" s="146">
        <v>0</v>
      </c>
      <c r="I74" s="12">
        <v>0</v>
      </c>
      <c r="J74" s="147"/>
      <c r="K74" s="147">
        <f>'SALIDAS - ENERO 18'!C74</f>
        <v>0</v>
      </c>
      <c r="L74" s="147">
        <f t="shared" si="4"/>
        <v>0</v>
      </c>
      <c r="M74" s="148">
        <f t="shared" si="5"/>
        <v>0</v>
      </c>
      <c r="N74" s="50"/>
      <c r="O74" s="50"/>
      <c r="P74" s="50"/>
    </row>
    <row r="75" spans="1:20" s="133" customFormat="1">
      <c r="A75" s="142" t="s">
        <v>233</v>
      </c>
      <c r="B75" s="163" t="s">
        <v>237</v>
      </c>
      <c r="C75" s="143" t="s">
        <v>12</v>
      </c>
      <c r="D75" s="143" t="s">
        <v>12</v>
      </c>
      <c r="E75" s="144" t="s">
        <v>99</v>
      </c>
      <c r="F75" s="143" t="s">
        <v>18</v>
      </c>
      <c r="G75" s="145">
        <v>13.5</v>
      </c>
      <c r="H75" s="146">
        <v>67.5</v>
      </c>
      <c r="I75" s="12">
        <v>5</v>
      </c>
      <c r="J75" s="147"/>
      <c r="K75" s="147">
        <f>'SALIDAS - ENERO 18'!C75</f>
        <v>0</v>
      </c>
      <c r="L75" s="147">
        <f t="shared" si="4"/>
        <v>5</v>
      </c>
      <c r="M75" s="148">
        <f t="shared" si="5"/>
        <v>67.5</v>
      </c>
      <c r="N75" s="50"/>
      <c r="O75" s="50"/>
      <c r="P75" s="50"/>
    </row>
    <row r="76" spans="1:20" s="133" customFormat="1">
      <c r="A76" s="142" t="s">
        <v>232</v>
      </c>
      <c r="B76" s="163" t="s">
        <v>237</v>
      </c>
      <c r="C76" s="143" t="s">
        <v>12</v>
      </c>
      <c r="D76" s="162" t="s">
        <v>12</v>
      </c>
      <c r="E76" s="159" t="s">
        <v>100</v>
      </c>
      <c r="F76" s="163" t="s">
        <v>13</v>
      </c>
      <c r="G76" s="145">
        <v>600</v>
      </c>
      <c r="H76" s="146">
        <v>2400</v>
      </c>
      <c r="I76" s="12">
        <v>4</v>
      </c>
      <c r="J76" s="147"/>
      <c r="K76" s="147">
        <f>'SALIDAS - ENERO 18'!C76</f>
        <v>0</v>
      </c>
      <c r="L76" s="147">
        <f t="shared" si="4"/>
        <v>4</v>
      </c>
      <c r="M76" s="148">
        <f t="shared" si="5"/>
        <v>2400</v>
      </c>
      <c r="N76" s="50"/>
      <c r="O76" s="50"/>
      <c r="P76" s="50"/>
      <c r="S76" s="153"/>
      <c r="T76" s="153"/>
    </row>
    <row r="77" spans="1:20" s="133" customFormat="1">
      <c r="A77" s="142" t="s">
        <v>232</v>
      </c>
      <c r="B77" s="163" t="s">
        <v>237</v>
      </c>
      <c r="C77" s="143" t="s">
        <v>12</v>
      </c>
      <c r="D77" s="143" t="s">
        <v>12</v>
      </c>
      <c r="E77" s="144" t="s">
        <v>101</v>
      </c>
      <c r="F77" s="143" t="s">
        <v>13</v>
      </c>
      <c r="G77" s="145">
        <v>12</v>
      </c>
      <c r="H77" s="146">
        <v>0</v>
      </c>
      <c r="I77" s="12">
        <v>0</v>
      </c>
      <c r="J77" s="147"/>
      <c r="K77" s="147">
        <f>'SALIDAS - ENERO 18'!C77</f>
        <v>0</v>
      </c>
      <c r="L77" s="147">
        <f t="shared" si="4"/>
        <v>0</v>
      </c>
      <c r="M77" s="148">
        <f t="shared" si="5"/>
        <v>0</v>
      </c>
      <c r="N77" s="50"/>
      <c r="O77" s="50"/>
      <c r="P77" s="50"/>
    </row>
    <row r="78" spans="1:20" s="133" customFormat="1">
      <c r="A78" s="142" t="s">
        <v>232</v>
      </c>
      <c r="B78" s="163" t="s">
        <v>237</v>
      </c>
      <c r="C78" s="143" t="s">
        <v>12</v>
      </c>
      <c r="D78" s="143" t="s">
        <v>12</v>
      </c>
      <c r="E78" s="144" t="s">
        <v>102</v>
      </c>
      <c r="F78" s="143" t="s">
        <v>13</v>
      </c>
      <c r="G78" s="145">
        <v>20</v>
      </c>
      <c r="H78" s="146">
        <v>3020</v>
      </c>
      <c r="I78" s="12">
        <v>151</v>
      </c>
      <c r="J78" s="147"/>
      <c r="K78" s="147">
        <f>'SALIDAS - ENERO 18'!C78</f>
        <v>9</v>
      </c>
      <c r="L78" s="147">
        <f t="shared" si="4"/>
        <v>142</v>
      </c>
      <c r="M78" s="148">
        <f t="shared" si="5"/>
        <v>2840</v>
      </c>
      <c r="N78" s="50"/>
      <c r="O78" s="50"/>
      <c r="P78" s="50"/>
    </row>
    <row r="79" spans="1:20" s="133" customFormat="1">
      <c r="A79" s="142" t="s">
        <v>232</v>
      </c>
      <c r="B79" s="163" t="s">
        <v>237</v>
      </c>
      <c r="C79" s="143" t="s">
        <v>12</v>
      </c>
      <c r="D79" s="143" t="s">
        <v>12</v>
      </c>
      <c r="E79" s="144" t="s">
        <v>36</v>
      </c>
      <c r="F79" s="143" t="s">
        <v>13</v>
      </c>
      <c r="G79" s="145">
        <v>22.5</v>
      </c>
      <c r="H79" s="146">
        <v>22.47</v>
      </c>
      <c r="I79" s="12">
        <v>1</v>
      </c>
      <c r="J79" s="147"/>
      <c r="K79" s="147">
        <f>'SALIDAS - ENERO 18'!C79</f>
        <v>1</v>
      </c>
      <c r="L79" s="147">
        <f t="shared" si="4"/>
        <v>0</v>
      </c>
      <c r="M79" s="148">
        <f t="shared" si="5"/>
        <v>0</v>
      </c>
      <c r="N79" s="50"/>
      <c r="O79" s="50"/>
      <c r="P79" s="50"/>
    </row>
    <row r="80" spans="1:20" s="133" customFormat="1">
      <c r="A80" s="142" t="s">
        <v>232</v>
      </c>
      <c r="B80" s="163" t="s">
        <v>237</v>
      </c>
      <c r="C80" s="143" t="s">
        <v>12</v>
      </c>
      <c r="D80" s="143" t="s">
        <v>12</v>
      </c>
      <c r="E80" s="144" t="s">
        <v>103</v>
      </c>
      <c r="F80" s="143" t="s">
        <v>13</v>
      </c>
      <c r="G80" s="145">
        <v>798.5</v>
      </c>
      <c r="H80" s="146">
        <v>798.5</v>
      </c>
      <c r="I80" s="12">
        <v>1</v>
      </c>
      <c r="J80" s="147"/>
      <c r="K80" s="147">
        <f>'SALIDAS - ENERO 18'!C80</f>
        <v>0</v>
      </c>
      <c r="L80" s="147">
        <f t="shared" si="4"/>
        <v>1</v>
      </c>
      <c r="M80" s="148">
        <f t="shared" si="5"/>
        <v>798.5</v>
      </c>
      <c r="N80" s="50"/>
      <c r="O80" s="50"/>
      <c r="P80" s="50"/>
    </row>
    <row r="81" spans="1:20" s="133" customFormat="1">
      <c r="A81" s="142" t="s">
        <v>232</v>
      </c>
      <c r="B81" s="163" t="s">
        <v>237</v>
      </c>
      <c r="C81" s="143" t="s">
        <v>12</v>
      </c>
      <c r="D81" s="143" t="s">
        <v>12</v>
      </c>
      <c r="E81" s="157" t="s">
        <v>104</v>
      </c>
      <c r="F81" s="143" t="s">
        <v>13</v>
      </c>
      <c r="G81" s="145">
        <v>3.7</v>
      </c>
      <c r="H81" s="146">
        <v>0</v>
      </c>
      <c r="I81" s="12">
        <v>0</v>
      </c>
      <c r="J81" s="147"/>
      <c r="K81" s="147">
        <f>'SALIDAS - ENERO 18'!C81</f>
        <v>0</v>
      </c>
      <c r="L81" s="147">
        <f t="shared" si="4"/>
        <v>0</v>
      </c>
      <c r="M81" s="148">
        <f t="shared" si="5"/>
        <v>0</v>
      </c>
      <c r="N81" s="50"/>
      <c r="O81" s="50"/>
      <c r="P81" s="50"/>
      <c r="S81" s="153"/>
      <c r="T81" s="153"/>
    </row>
    <row r="82" spans="1:20" s="133" customFormat="1">
      <c r="A82" s="142" t="s">
        <v>233</v>
      </c>
      <c r="B82" s="163" t="s">
        <v>237</v>
      </c>
      <c r="C82" s="143" t="s">
        <v>12</v>
      </c>
      <c r="D82" s="143" t="s">
        <v>12</v>
      </c>
      <c r="E82" s="144" t="s">
        <v>37</v>
      </c>
      <c r="F82" s="143" t="s">
        <v>13</v>
      </c>
      <c r="G82" s="145">
        <v>1.08</v>
      </c>
      <c r="H82" s="146">
        <v>6328.8</v>
      </c>
      <c r="I82" s="12">
        <v>5860</v>
      </c>
      <c r="J82" s="147"/>
      <c r="K82" s="147">
        <f>'SALIDAS - ENERO 18'!C82</f>
        <v>0</v>
      </c>
      <c r="L82" s="147">
        <f t="shared" si="4"/>
        <v>5860</v>
      </c>
      <c r="M82" s="148">
        <f t="shared" si="5"/>
        <v>6328.8</v>
      </c>
      <c r="N82" s="50"/>
      <c r="O82" s="50"/>
      <c r="P82" s="50"/>
    </row>
    <row r="83" spans="1:20" s="133" customFormat="1">
      <c r="A83" s="142" t="s">
        <v>233</v>
      </c>
      <c r="B83" s="163" t="s">
        <v>237</v>
      </c>
      <c r="C83" s="143" t="s">
        <v>12</v>
      </c>
      <c r="D83" s="143" t="s">
        <v>12</v>
      </c>
      <c r="E83" s="144" t="s">
        <v>106</v>
      </c>
      <c r="F83" s="143" t="s">
        <v>13</v>
      </c>
      <c r="G83" s="145">
        <v>2.4</v>
      </c>
      <c r="H83" s="146">
        <v>506.4</v>
      </c>
      <c r="I83" s="12">
        <v>211</v>
      </c>
      <c r="J83" s="147"/>
      <c r="K83" s="147">
        <f>'SALIDAS - ENERO 18'!C83</f>
        <v>70</v>
      </c>
      <c r="L83" s="147">
        <f t="shared" si="4"/>
        <v>141</v>
      </c>
      <c r="M83" s="148">
        <f t="shared" si="5"/>
        <v>338.4</v>
      </c>
      <c r="N83" s="50"/>
      <c r="O83" s="50"/>
      <c r="P83" s="50"/>
    </row>
    <row r="84" spans="1:20" s="133" customFormat="1">
      <c r="A84" s="142" t="s">
        <v>233</v>
      </c>
      <c r="B84" s="163" t="s">
        <v>237</v>
      </c>
      <c r="C84" s="143" t="s">
        <v>12</v>
      </c>
      <c r="D84" s="143" t="s">
        <v>12</v>
      </c>
      <c r="E84" s="144" t="s">
        <v>107</v>
      </c>
      <c r="F84" s="143" t="s">
        <v>13</v>
      </c>
      <c r="G84" s="145">
        <v>3.07</v>
      </c>
      <c r="H84" s="146">
        <v>2028.11</v>
      </c>
      <c r="I84" s="12">
        <v>663</v>
      </c>
      <c r="J84" s="147"/>
      <c r="K84" s="147">
        <f>'SALIDAS - ENERO 18'!C84</f>
        <v>68</v>
      </c>
      <c r="L84" s="147">
        <f t="shared" si="4"/>
        <v>595</v>
      </c>
      <c r="M84" s="148">
        <f t="shared" si="5"/>
        <v>1826.6499999999999</v>
      </c>
      <c r="N84" s="50"/>
      <c r="O84" s="50"/>
      <c r="P84" s="50"/>
    </row>
    <row r="85" spans="1:20" s="133" customFormat="1">
      <c r="A85" s="142" t="s">
        <v>233</v>
      </c>
      <c r="B85" s="163" t="s">
        <v>237</v>
      </c>
      <c r="C85" s="143" t="s">
        <v>12</v>
      </c>
      <c r="D85" s="143" t="s">
        <v>12</v>
      </c>
      <c r="E85" s="144" t="s">
        <v>105</v>
      </c>
      <c r="F85" s="143" t="s">
        <v>13</v>
      </c>
      <c r="G85" s="145">
        <v>3.3</v>
      </c>
      <c r="H85" s="146">
        <v>293.7</v>
      </c>
      <c r="I85" s="12">
        <v>89</v>
      </c>
      <c r="J85" s="147"/>
      <c r="K85" s="147">
        <f>'SALIDAS - ENERO 18'!C85</f>
        <v>0</v>
      </c>
      <c r="L85" s="147">
        <f t="shared" si="4"/>
        <v>89</v>
      </c>
      <c r="M85" s="148">
        <f t="shared" si="5"/>
        <v>293.7</v>
      </c>
      <c r="N85" s="50"/>
      <c r="O85" s="50"/>
      <c r="P85" s="50"/>
    </row>
    <row r="86" spans="1:20" s="133" customFormat="1">
      <c r="A86" s="142" t="s">
        <v>233</v>
      </c>
      <c r="B86" s="163" t="s">
        <v>237</v>
      </c>
      <c r="C86" s="143" t="s">
        <v>12</v>
      </c>
      <c r="D86" s="143" t="s">
        <v>12</v>
      </c>
      <c r="E86" s="156" t="s">
        <v>108</v>
      </c>
      <c r="F86" s="143" t="s">
        <v>13</v>
      </c>
      <c r="G86" s="145">
        <v>3</v>
      </c>
      <c r="H86" s="146">
        <v>10500</v>
      </c>
      <c r="I86" s="12">
        <v>3500</v>
      </c>
      <c r="J86" s="147"/>
      <c r="K86" s="147">
        <f>'SALIDAS - ENERO 18'!C86</f>
        <v>0</v>
      </c>
      <c r="L86" s="147">
        <f t="shared" si="4"/>
        <v>3500</v>
      </c>
      <c r="M86" s="148">
        <f t="shared" si="5"/>
        <v>10500</v>
      </c>
      <c r="N86" s="50"/>
      <c r="O86" s="50"/>
      <c r="P86" s="50"/>
    </row>
    <row r="87" spans="1:20" s="133" customFormat="1">
      <c r="A87" s="142" t="s">
        <v>233</v>
      </c>
      <c r="B87" s="163" t="s">
        <v>237</v>
      </c>
      <c r="C87" s="143" t="s">
        <v>12</v>
      </c>
      <c r="D87" s="143" t="s">
        <v>12</v>
      </c>
      <c r="E87" s="156" t="s">
        <v>109</v>
      </c>
      <c r="F87" s="143" t="s">
        <v>13</v>
      </c>
      <c r="G87" s="145">
        <v>4.5</v>
      </c>
      <c r="H87" s="146">
        <v>2250</v>
      </c>
      <c r="I87" s="12">
        <v>500</v>
      </c>
      <c r="J87" s="147"/>
      <c r="K87" s="147">
        <f>'SALIDAS - ENERO 18'!C87</f>
        <v>0</v>
      </c>
      <c r="L87" s="147">
        <f t="shared" si="4"/>
        <v>500</v>
      </c>
      <c r="M87" s="148">
        <f t="shared" si="5"/>
        <v>2250</v>
      </c>
      <c r="N87" s="50"/>
      <c r="O87" s="50"/>
      <c r="P87" s="50"/>
    </row>
    <row r="88" spans="1:20" s="133" customFormat="1">
      <c r="A88" s="142" t="s">
        <v>232</v>
      </c>
      <c r="B88" s="163" t="s">
        <v>237</v>
      </c>
      <c r="C88" s="143" t="s">
        <v>12</v>
      </c>
      <c r="D88" s="143" t="s">
        <v>12</v>
      </c>
      <c r="E88" s="144" t="s">
        <v>110</v>
      </c>
      <c r="F88" s="143" t="s">
        <v>13</v>
      </c>
      <c r="G88" s="145">
        <v>32.53</v>
      </c>
      <c r="H88" s="146">
        <v>195.23000000000002</v>
      </c>
      <c r="I88" s="12">
        <v>6</v>
      </c>
      <c r="J88" s="147"/>
      <c r="K88" s="147">
        <f>'SALIDAS - ENERO 18'!C88</f>
        <v>0</v>
      </c>
      <c r="L88" s="147">
        <f t="shared" si="4"/>
        <v>6</v>
      </c>
      <c r="M88" s="148">
        <f t="shared" si="5"/>
        <v>195.18</v>
      </c>
      <c r="N88" s="50"/>
      <c r="O88" s="50"/>
      <c r="P88" s="50"/>
    </row>
    <row r="89" spans="1:20" s="133" customFormat="1">
      <c r="A89" s="142" t="s">
        <v>232</v>
      </c>
      <c r="B89" s="163" t="s">
        <v>237</v>
      </c>
      <c r="C89" s="143" t="s">
        <v>12</v>
      </c>
      <c r="D89" s="143" t="s">
        <v>12</v>
      </c>
      <c r="E89" s="144" t="s">
        <v>247</v>
      </c>
      <c r="F89" s="143" t="s">
        <v>13</v>
      </c>
      <c r="G89" s="191">
        <f>3450.03/5</f>
        <v>690.00600000000009</v>
      </c>
      <c r="H89" s="146">
        <v>576.73</v>
      </c>
      <c r="I89" s="12">
        <v>1</v>
      </c>
      <c r="J89" s="147">
        <v>5</v>
      </c>
      <c r="K89" s="147">
        <f>'SALIDAS - ENERO 18'!C89</f>
        <v>3</v>
      </c>
      <c r="L89" s="147">
        <f t="shared" si="4"/>
        <v>3</v>
      </c>
      <c r="M89" s="148">
        <f t="shared" si="5"/>
        <v>2070.018</v>
      </c>
      <c r="N89" s="50"/>
      <c r="O89" s="50"/>
      <c r="P89" s="50"/>
    </row>
    <row r="90" spans="1:20" s="133" customFormat="1">
      <c r="A90" s="142" t="s">
        <v>232</v>
      </c>
      <c r="B90" s="163" t="s">
        <v>237</v>
      </c>
      <c r="C90" s="143" t="s">
        <v>12</v>
      </c>
      <c r="D90" s="143" t="s">
        <v>12</v>
      </c>
      <c r="E90" s="144" t="s">
        <v>244</v>
      </c>
      <c r="F90" s="143" t="s">
        <v>13</v>
      </c>
      <c r="G90" s="191">
        <f>3450.03/5</f>
        <v>690.00600000000009</v>
      </c>
      <c r="H90" s="146">
        <v>0</v>
      </c>
      <c r="I90" s="12">
        <v>0</v>
      </c>
      <c r="J90" s="147">
        <v>5</v>
      </c>
      <c r="K90" s="147">
        <f>'SALIDAS - ENERO 18'!C90</f>
        <v>4</v>
      </c>
      <c r="L90" s="147">
        <f t="shared" si="4"/>
        <v>1</v>
      </c>
      <c r="M90" s="148">
        <f t="shared" si="5"/>
        <v>690.00600000000009</v>
      </c>
      <c r="N90" s="50"/>
      <c r="O90" s="50"/>
      <c r="P90" s="50"/>
    </row>
    <row r="91" spans="1:20" s="133" customFormat="1">
      <c r="A91" s="142" t="s">
        <v>232</v>
      </c>
      <c r="B91" s="163" t="s">
        <v>237</v>
      </c>
      <c r="C91" s="143" t="s">
        <v>12</v>
      </c>
      <c r="D91" s="143" t="s">
        <v>12</v>
      </c>
      <c r="E91" s="144" t="s">
        <v>245</v>
      </c>
      <c r="F91" s="143" t="s">
        <v>13</v>
      </c>
      <c r="G91" s="191">
        <f>3450.03/5</f>
        <v>690.00600000000009</v>
      </c>
      <c r="H91" s="146">
        <v>576.7299999999999</v>
      </c>
      <c r="I91" s="12">
        <v>1</v>
      </c>
      <c r="J91" s="147">
        <v>5</v>
      </c>
      <c r="K91" s="147">
        <f>'SALIDAS - ENERO 18'!C91</f>
        <v>3</v>
      </c>
      <c r="L91" s="147">
        <f t="shared" si="4"/>
        <v>3</v>
      </c>
      <c r="M91" s="148">
        <f t="shared" si="5"/>
        <v>2070.018</v>
      </c>
      <c r="N91" s="50"/>
      <c r="O91" s="50"/>
      <c r="P91" s="50"/>
    </row>
    <row r="92" spans="1:20" s="133" customFormat="1">
      <c r="A92" s="142" t="s">
        <v>232</v>
      </c>
      <c r="B92" s="163" t="s">
        <v>237</v>
      </c>
      <c r="C92" s="143" t="s">
        <v>12</v>
      </c>
      <c r="D92" s="143" t="s">
        <v>12</v>
      </c>
      <c r="E92" s="144" t="s">
        <v>246</v>
      </c>
      <c r="F92" s="143" t="s">
        <v>13</v>
      </c>
      <c r="G92" s="189">
        <f>6900.05/10</f>
        <v>690.005</v>
      </c>
      <c r="H92" s="146">
        <v>0</v>
      </c>
      <c r="I92" s="12">
        <v>0</v>
      </c>
      <c r="J92" s="147">
        <v>10</v>
      </c>
      <c r="K92" s="147">
        <f>'SALIDAS - ENERO 18'!C92</f>
        <v>3</v>
      </c>
      <c r="L92" s="147">
        <f t="shared" si="4"/>
        <v>7</v>
      </c>
      <c r="M92" s="148">
        <f t="shared" si="5"/>
        <v>4830.0349999999999</v>
      </c>
      <c r="N92" s="50"/>
      <c r="O92" s="50"/>
      <c r="P92" s="50"/>
    </row>
    <row r="93" spans="1:20" s="133" customFormat="1">
      <c r="A93" s="142" t="s">
        <v>232</v>
      </c>
      <c r="B93" s="163" t="s">
        <v>237</v>
      </c>
      <c r="C93" s="143" t="s">
        <v>12</v>
      </c>
      <c r="D93" s="143" t="s">
        <v>12</v>
      </c>
      <c r="E93" s="144" t="s">
        <v>114</v>
      </c>
      <c r="F93" s="143" t="s">
        <v>13</v>
      </c>
      <c r="G93" s="191">
        <f>324.97/5</f>
        <v>64.994</v>
      </c>
      <c r="H93" s="146">
        <v>0</v>
      </c>
      <c r="I93" s="12">
        <v>0</v>
      </c>
      <c r="J93" s="147">
        <v>5</v>
      </c>
      <c r="K93" s="147">
        <f>'SALIDAS - ENERO 18'!C93</f>
        <v>3</v>
      </c>
      <c r="L93" s="147">
        <f t="shared" si="4"/>
        <v>2</v>
      </c>
      <c r="M93" s="148">
        <f t="shared" si="5"/>
        <v>129.988</v>
      </c>
      <c r="N93" s="50"/>
      <c r="O93" s="50"/>
      <c r="P93" s="50"/>
    </row>
    <row r="94" spans="1:20" s="133" customFormat="1">
      <c r="A94" s="142" t="s">
        <v>232</v>
      </c>
      <c r="B94" s="163" t="s">
        <v>237</v>
      </c>
      <c r="C94" s="143" t="s">
        <v>12</v>
      </c>
      <c r="D94" s="143" t="s">
        <v>12</v>
      </c>
      <c r="E94" s="156" t="s">
        <v>115</v>
      </c>
      <c r="F94" s="150" t="s">
        <v>13</v>
      </c>
      <c r="G94" s="151">
        <v>4000</v>
      </c>
      <c r="H94" s="146">
        <v>0</v>
      </c>
      <c r="I94" s="12">
        <v>0</v>
      </c>
      <c r="J94" s="147"/>
      <c r="K94" s="147">
        <f>'SALIDAS - ENERO 18'!C94</f>
        <v>0</v>
      </c>
      <c r="L94" s="147">
        <f t="shared" si="4"/>
        <v>0</v>
      </c>
      <c r="M94" s="148">
        <f t="shared" si="5"/>
        <v>0</v>
      </c>
      <c r="N94" s="50"/>
      <c r="O94" s="50"/>
      <c r="P94" s="50"/>
    </row>
    <row r="95" spans="1:20" s="133" customFormat="1">
      <c r="A95" s="142" t="s">
        <v>232</v>
      </c>
      <c r="B95" s="163" t="s">
        <v>237</v>
      </c>
      <c r="C95" s="143" t="s">
        <v>12</v>
      </c>
      <c r="D95" s="143" t="s">
        <v>12</v>
      </c>
      <c r="E95" s="156" t="s">
        <v>256</v>
      </c>
      <c r="F95" s="150" t="s">
        <v>13</v>
      </c>
      <c r="G95" s="151">
        <v>5219</v>
      </c>
      <c r="H95" s="146">
        <v>0</v>
      </c>
      <c r="I95" s="12">
        <v>0</v>
      </c>
      <c r="J95" s="155">
        <v>1</v>
      </c>
      <c r="K95" s="147">
        <f>'SALIDAS - ENERO 18'!C95</f>
        <v>1</v>
      </c>
      <c r="L95" s="147">
        <f t="shared" si="4"/>
        <v>0</v>
      </c>
      <c r="M95" s="148">
        <f t="shared" si="5"/>
        <v>0</v>
      </c>
      <c r="N95" s="50"/>
      <c r="O95" s="50"/>
      <c r="P95" s="50"/>
    </row>
    <row r="96" spans="1:20" s="133" customFormat="1">
      <c r="A96" s="142" t="s">
        <v>232</v>
      </c>
      <c r="B96" s="163" t="s">
        <v>237</v>
      </c>
      <c r="C96" s="143" t="s">
        <v>12</v>
      </c>
      <c r="D96" s="143" t="s">
        <v>12</v>
      </c>
      <c r="E96" s="156" t="s">
        <v>240</v>
      </c>
      <c r="F96" s="150" t="s">
        <v>13</v>
      </c>
      <c r="G96" s="151">
        <v>7507.75</v>
      </c>
      <c r="H96" s="146">
        <v>7507.75</v>
      </c>
      <c r="I96" s="12">
        <v>1</v>
      </c>
      <c r="J96" s="147"/>
      <c r="K96" s="147">
        <f>'SALIDAS - ENERO 18'!C96</f>
        <v>0</v>
      </c>
      <c r="L96" s="147">
        <f t="shared" si="4"/>
        <v>1</v>
      </c>
      <c r="M96" s="148">
        <f t="shared" si="5"/>
        <v>7507.75</v>
      </c>
      <c r="N96" s="50"/>
      <c r="O96" s="50"/>
      <c r="P96" s="50"/>
    </row>
    <row r="97" spans="1:16" s="133" customFormat="1">
      <c r="A97" s="142" t="s">
        <v>232</v>
      </c>
      <c r="B97" s="163" t="s">
        <v>237</v>
      </c>
      <c r="C97" s="143" t="s">
        <v>12</v>
      </c>
      <c r="D97" s="143" t="s">
        <v>12</v>
      </c>
      <c r="E97" s="156" t="s">
        <v>257</v>
      </c>
      <c r="F97" s="150" t="s">
        <v>13</v>
      </c>
      <c r="G97" s="151">
        <v>7469</v>
      </c>
      <c r="H97" s="146">
        <v>0</v>
      </c>
      <c r="I97" s="12">
        <v>0</v>
      </c>
      <c r="J97" s="147">
        <v>1</v>
      </c>
      <c r="K97" s="147">
        <f>'SALIDAS - ENERO 18'!C97</f>
        <v>0</v>
      </c>
      <c r="L97" s="147">
        <f t="shared" si="4"/>
        <v>1</v>
      </c>
      <c r="M97" s="148">
        <f t="shared" si="5"/>
        <v>7469</v>
      </c>
      <c r="N97" s="50"/>
      <c r="O97" s="50"/>
      <c r="P97" s="50"/>
    </row>
    <row r="98" spans="1:16" s="133" customFormat="1">
      <c r="A98" s="142" t="s">
        <v>232</v>
      </c>
      <c r="B98" s="163" t="s">
        <v>237</v>
      </c>
      <c r="C98" s="143" t="s">
        <v>12</v>
      </c>
      <c r="D98" s="143" t="s">
        <v>12</v>
      </c>
      <c r="E98" s="156" t="s">
        <v>258</v>
      </c>
      <c r="F98" s="150" t="s">
        <v>13</v>
      </c>
      <c r="G98" s="151">
        <v>7469</v>
      </c>
      <c r="H98" s="146">
        <v>0</v>
      </c>
      <c r="I98" s="12">
        <v>0</v>
      </c>
      <c r="J98" s="147">
        <v>1</v>
      </c>
      <c r="K98" s="147">
        <f>'SALIDAS - ENERO 18'!C98</f>
        <v>1</v>
      </c>
      <c r="L98" s="147">
        <f t="shared" si="4"/>
        <v>0</v>
      </c>
      <c r="M98" s="148">
        <f t="shared" si="5"/>
        <v>0</v>
      </c>
      <c r="N98" s="50"/>
      <c r="O98" s="50"/>
      <c r="P98" s="50"/>
    </row>
    <row r="99" spans="1:16" s="133" customFormat="1">
      <c r="A99" s="142" t="s">
        <v>232</v>
      </c>
      <c r="B99" s="163" t="s">
        <v>237</v>
      </c>
      <c r="C99" s="143" t="s">
        <v>12</v>
      </c>
      <c r="D99" s="143" t="s">
        <v>12</v>
      </c>
      <c r="E99" s="159" t="s">
        <v>130</v>
      </c>
      <c r="F99" s="160" t="s">
        <v>13</v>
      </c>
      <c r="G99" s="175">
        <v>3050.84</v>
      </c>
      <c r="H99" s="146">
        <v>0</v>
      </c>
      <c r="I99" s="12">
        <v>0</v>
      </c>
      <c r="J99" s="147"/>
      <c r="K99" s="147">
        <f>'SALIDAS - ENERO 18'!C99</f>
        <v>0</v>
      </c>
      <c r="L99" s="147">
        <f t="shared" si="4"/>
        <v>0</v>
      </c>
      <c r="M99" s="148">
        <f t="shared" si="5"/>
        <v>0</v>
      </c>
      <c r="N99" s="50"/>
      <c r="O99" s="50"/>
      <c r="P99" s="50"/>
    </row>
    <row r="100" spans="1:16" s="133" customFormat="1">
      <c r="A100" s="142" t="s">
        <v>232</v>
      </c>
      <c r="B100" s="163" t="s">
        <v>237</v>
      </c>
      <c r="C100" s="143" t="s">
        <v>12</v>
      </c>
      <c r="D100" s="143" t="s">
        <v>12</v>
      </c>
      <c r="E100" s="149" t="s">
        <v>117</v>
      </c>
      <c r="F100" s="150" t="s">
        <v>13</v>
      </c>
      <c r="G100" s="164">
        <v>6254</v>
      </c>
      <c r="H100" s="146">
        <v>6254</v>
      </c>
      <c r="I100" s="12">
        <v>1</v>
      </c>
      <c r="J100" s="147"/>
      <c r="K100" s="147">
        <f>'SALIDAS - ENERO 18'!C100</f>
        <v>1</v>
      </c>
      <c r="L100" s="147">
        <f t="shared" si="4"/>
        <v>0</v>
      </c>
      <c r="M100" s="148">
        <f t="shared" si="5"/>
        <v>0</v>
      </c>
      <c r="N100" s="50"/>
      <c r="O100" s="50"/>
      <c r="P100" s="50"/>
    </row>
    <row r="101" spans="1:16" s="133" customFormat="1">
      <c r="A101" s="142" t="s">
        <v>232</v>
      </c>
      <c r="B101" s="163" t="s">
        <v>237</v>
      </c>
      <c r="C101" s="143" t="s">
        <v>12</v>
      </c>
      <c r="D101" s="143" t="s">
        <v>12</v>
      </c>
      <c r="E101" s="144" t="s">
        <v>116</v>
      </c>
      <c r="F101" s="143" t="s">
        <v>13</v>
      </c>
      <c r="G101" s="145">
        <v>6800</v>
      </c>
      <c r="H101" s="146">
        <v>0</v>
      </c>
      <c r="I101" s="12">
        <v>0</v>
      </c>
      <c r="J101" s="147">
        <v>1</v>
      </c>
      <c r="K101" s="147">
        <f>'SALIDAS - ENERO 18'!C101-1</f>
        <v>1</v>
      </c>
      <c r="L101" s="147">
        <f t="shared" si="4"/>
        <v>0</v>
      </c>
      <c r="M101" s="148">
        <f t="shared" si="5"/>
        <v>0</v>
      </c>
      <c r="N101" s="50"/>
      <c r="O101" s="50"/>
      <c r="P101" s="50"/>
    </row>
    <row r="102" spans="1:16" s="133" customFormat="1">
      <c r="A102" s="142" t="s">
        <v>232</v>
      </c>
      <c r="B102" s="163" t="s">
        <v>237</v>
      </c>
      <c r="C102" s="143" t="s">
        <v>12</v>
      </c>
      <c r="D102" s="143" t="s">
        <v>12</v>
      </c>
      <c r="E102" s="149" t="s">
        <v>20</v>
      </c>
      <c r="F102" s="150" t="s">
        <v>13</v>
      </c>
      <c r="G102" s="151">
        <v>3520</v>
      </c>
      <c r="H102" s="146">
        <v>0</v>
      </c>
      <c r="I102" s="12">
        <v>0</v>
      </c>
      <c r="J102" s="147">
        <v>1</v>
      </c>
      <c r="K102" s="147">
        <f>'SALIDAS - ENERO 18'!C102</f>
        <v>0</v>
      </c>
      <c r="L102" s="147">
        <f t="shared" si="4"/>
        <v>1</v>
      </c>
      <c r="M102" s="148">
        <f t="shared" si="5"/>
        <v>3520</v>
      </c>
      <c r="N102" s="50"/>
      <c r="O102" s="50"/>
      <c r="P102" s="50"/>
    </row>
    <row r="103" spans="1:16" s="133" customFormat="1">
      <c r="A103" s="142" t="s">
        <v>232</v>
      </c>
      <c r="B103" s="163" t="s">
        <v>237</v>
      </c>
      <c r="C103" s="143" t="s">
        <v>12</v>
      </c>
      <c r="D103" s="143" t="s">
        <v>12</v>
      </c>
      <c r="E103" s="144" t="s">
        <v>118</v>
      </c>
      <c r="F103" s="143" t="s">
        <v>13</v>
      </c>
      <c r="G103" s="145">
        <f>7200.01/2</f>
        <v>3600.0050000000001</v>
      </c>
      <c r="H103" s="146">
        <v>0</v>
      </c>
      <c r="I103" s="12">
        <v>0</v>
      </c>
      <c r="J103" s="147">
        <v>2</v>
      </c>
      <c r="K103" s="147">
        <f>'SALIDAS - ENERO 18'!C103</f>
        <v>1</v>
      </c>
      <c r="L103" s="147">
        <f t="shared" si="4"/>
        <v>1</v>
      </c>
      <c r="M103" s="148">
        <f t="shared" si="5"/>
        <v>3600.0050000000001</v>
      </c>
      <c r="N103" s="50"/>
      <c r="O103" s="50"/>
      <c r="P103" s="50"/>
    </row>
    <row r="104" spans="1:16" s="133" customFormat="1">
      <c r="A104" s="142" t="s">
        <v>232</v>
      </c>
      <c r="B104" s="163" t="s">
        <v>237</v>
      </c>
      <c r="C104" s="143" t="s">
        <v>12</v>
      </c>
      <c r="D104" s="143" t="s">
        <v>12</v>
      </c>
      <c r="E104" s="159" t="s">
        <v>119</v>
      </c>
      <c r="F104" s="160" t="s">
        <v>13</v>
      </c>
      <c r="G104" s="256">
        <f>41000.04/10</f>
        <v>4100.0039999999999</v>
      </c>
      <c r="H104" s="146">
        <v>0</v>
      </c>
      <c r="I104" s="12">
        <v>0</v>
      </c>
      <c r="J104" s="147">
        <v>10</v>
      </c>
      <c r="K104" s="147">
        <f>'SALIDAS - ENERO 18'!C104</f>
        <v>7</v>
      </c>
      <c r="L104" s="147">
        <f t="shared" si="4"/>
        <v>3</v>
      </c>
      <c r="M104" s="148">
        <f t="shared" si="5"/>
        <v>12300.011999999999</v>
      </c>
      <c r="N104" s="50"/>
      <c r="O104" s="50"/>
      <c r="P104" s="50"/>
    </row>
    <row r="105" spans="1:16" s="133" customFormat="1">
      <c r="A105" s="142" t="s">
        <v>232</v>
      </c>
      <c r="B105" s="163" t="s">
        <v>237</v>
      </c>
      <c r="C105" s="143" t="s">
        <v>12</v>
      </c>
      <c r="D105" s="143" t="s">
        <v>12</v>
      </c>
      <c r="E105" s="147" t="s">
        <v>21</v>
      </c>
      <c r="F105" s="158" t="s">
        <v>13</v>
      </c>
      <c r="G105" s="165">
        <v>3520</v>
      </c>
      <c r="H105" s="146">
        <v>0</v>
      </c>
      <c r="I105" s="12">
        <v>0</v>
      </c>
      <c r="J105" s="176">
        <v>1</v>
      </c>
      <c r="K105" s="147">
        <f>'SALIDAS - ENERO 18'!C105</f>
        <v>0</v>
      </c>
      <c r="L105" s="147">
        <f t="shared" ref="L105:L122" si="6">SUM(I105+J105-K105)</f>
        <v>1</v>
      </c>
      <c r="M105" s="148">
        <f t="shared" ref="M105:M122" si="7">SUM(G105*L105)</f>
        <v>3520</v>
      </c>
      <c r="N105" s="50"/>
      <c r="O105" s="50"/>
      <c r="P105" s="50"/>
    </row>
    <row r="106" spans="1:16" s="133" customFormat="1">
      <c r="A106" s="142" t="s">
        <v>232</v>
      </c>
      <c r="B106" s="163" t="s">
        <v>237</v>
      </c>
      <c r="C106" s="160" t="s">
        <v>12</v>
      </c>
      <c r="D106" s="160" t="s">
        <v>12</v>
      </c>
      <c r="E106" s="147" t="s">
        <v>120</v>
      </c>
      <c r="F106" s="158" t="s">
        <v>13</v>
      </c>
      <c r="G106" s="165">
        <v>1615.38</v>
      </c>
      <c r="H106" s="146">
        <v>1615.38</v>
      </c>
      <c r="I106" s="12">
        <v>1</v>
      </c>
      <c r="J106" s="147"/>
      <c r="K106" s="147">
        <f>'SALIDAS - ENERO 18'!C106</f>
        <v>0</v>
      </c>
      <c r="L106" s="147">
        <f t="shared" si="6"/>
        <v>1</v>
      </c>
      <c r="M106" s="148">
        <f t="shared" si="7"/>
        <v>1615.38</v>
      </c>
      <c r="N106" s="50"/>
      <c r="O106" s="50"/>
      <c r="P106" s="50"/>
    </row>
    <row r="107" spans="1:16" s="133" customFormat="1">
      <c r="A107" s="142" t="s">
        <v>232</v>
      </c>
      <c r="B107" s="163" t="s">
        <v>237</v>
      </c>
      <c r="C107" s="158" t="s">
        <v>12</v>
      </c>
      <c r="D107" s="158" t="s">
        <v>12</v>
      </c>
      <c r="E107" s="147" t="s">
        <v>22</v>
      </c>
      <c r="F107" s="158" t="s">
        <v>13</v>
      </c>
      <c r="G107" s="165">
        <v>3520</v>
      </c>
      <c r="H107" s="146">
        <v>0</v>
      </c>
      <c r="I107" s="12">
        <v>0</v>
      </c>
      <c r="J107" s="176">
        <v>1</v>
      </c>
      <c r="K107" s="147">
        <f>'SALIDAS - ENERO 18'!C107</f>
        <v>0</v>
      </c>
      <c r="L107" s="147">
        <f t="shared" si="6"/>
        <v>1</v>
      </c>
      <c r="M107" s="148">
        <f t="shared" si="7"/>
        <v>3520</v>
      </c>
      <c r="N107" s="50"/>
      <c r="O107" s="50"/>
      <c r="P107" s="50"/>
    </row>
    <row r="108" spans="1:16" s="133" customFormat="1">
      <c r="A108" s="142" t="s">
        <v>232</v>
      </c>
      <c r="B108" s="163" t="s">
        <v>237</v>
      </c>
      <c r="C108" s="158" t="s">
        <v>12</v>
      </c>
      <c r="D108" s="158" t="s">
        <v>12</v>
      </c>
      <c r="E108" s="159" t="s">
        <v>121</v>
      </c>
      <c r="F108" s="158" t="s">
        <v>13</v>
      </c>
      <c r="G108" s="252">
        <v>5500</v>
      </c>
      <c r="H108" s="146">
        <v>0</v>
      </c>
      <c r="I108" s="12">
        <v>0</v>
      </c>
      <c r="J108" s="176">
        <v>5</v>
      </c>
      <c r="K108" s="147">
        <f>'SALIDAS - ENERO 18'!C108</f>
        <v>2</v>
      </c>
      <c r="L108" s="147">
        <f t="shared" si="6"/>
        <v>3</v>
      </c>
      <c r="M108" s="148">
        <f t="shared" si="7"/>
        <v>16500</v>
      </c>
      <c r="N108" s="50"/>
      <c r="O108" s="50"/>
      <c r="P108" s="50"/>
    </row>
    <row r="109" spans="1:16" s="133" customFormat="1">
      <c r="A109" s="142" t="s">
        <v>232</v>
      </c>
      <c r="B109" s="163" t="s">
        <v>237</v>
      </c>
      <c r="C109" s="158" t="s">
        <v>12</v>
      </c>
      <c r="D109" s="158" t="s">
        <v>12</v>
      </c>
      <c r="E109" s="159" t="s">
        <v>122</v>
      </c>
      <c r="F109" s="160" t="s">
        <v>13</v>
      </c>
      <c r="G109" s="161">
        <v>879.49</v>
      </c>
      <c r="H109" s="146">
        <v>0</v>
      </c>
      <c r="I109" s="12">
        <v>0</v>
      </c>
      <c r="J109" s="176"/>
      <c r="K109" s="147">
        <f>'SALIDAS - ENERO 18'!C109</f>
        <v>0</v>
      </c>
      <c r="L109" s="147">
        <f t="shared" si="6"/>
        <v>0</v>
      </c>
      <c r="M109" s="148">
        <f t="shared" si="7"/>
        <v>0</v>
      </c>
      <c r="N109" s="50"/>
      <c r="O109" s="50"/>
      <c r="P109" s="50"/>
    </row>
    <row r="110" spans="1:16" s="133" customFormat="1">
      <c r="A110" s="142" t="s">
        <v>232</v>
      </c>
      <c r="B110" s="163" t="s">
        <v>237</v>
      </c>
      <c r="C110" s="158" t="s">
        <v>12</v>
      </c>
      <c r="D110" s="158" t="s">
        <v>12</v>
      </c>
      <c r="E110" s="159" t="s">
        <v>123</v>
      </c>
      <c r="F110" s="160" t="s">
        <v>13</v>
      </c>
      <c r="G110" s="193">
        <f>36000.03/10</f>
        <v>3600.0029999999997</v>
      </c>
      <c r="H110" s="146">
        <v>0</v>
      </c>
      <c r="I110" s="12">
        <v>0</v>
      </c>
      <c r="J110" s="176">
        <v>10</v>
      </c>
      <c r="K110" s="147">
        <f>'SALIDAS - ENERO 18'!C110</f>
        <v>2</v>
      </c>
      <c r="L110" s="147">
        <f t="shared" si="6"/>
        <v>8</v>
      </c>
      <c r="M110" s="148">
        <f t="shared" si="7"/>
        <v>28800.023999999998</v>
      </c>
      <c r="N110" s="50"/>
      <c r="O110" s="50"/>
      <c r="P110" s="50"/>
    </row>
    <row r="111" spans="1:16" s="133" customFormat="1">
      <c r="A111" s="142" t="s">
        <v>232</v>
      </c>
      <c r="B111" s="163" t="s">
        <v>237</v>
      </c>
      <c r="C111" s="158" t="s">
        <v>12</v>
      </c>
      <c r="D111" s="158" t="s">
        <v>12</v>
      </c>
      <c r="E111" s="159" t="s">
        <v>124</v>
      </c>
      <c r="F111" s="160" t="s">
        <v>13</v>
      </c>
      <c r="G111" s="161">
        <v>3537.05</v>
      </c>
      <c r="H111" s="146">
        <v>3537.05</v>
      </c>
      <c r="I111" s="12">
        <v>1</v>
      </c>
      <c r="J111" s="176"/>
      <c r="K111" s="147">
        <f>'SALIDAS - ENERO 18'!C111</f>
        <v>0</v>
      </c>
      <c r="L111" s="147">
        <f t="shared" si="6"/>
        <v>1</v>
      </c>
      <c r="M111" s="148">
        <f t="shared" si="7"/>
        <v>3537.05</v>
      </c>
      <c r="N111" s="50"/>
      <c r="O111" s="50"/>
      <c r="P111" s="50"/>
    </row>
    <row r="112" spans="1:16" s="133" customFormat="1">
      <c r="A112" s="142" t="s">
        <v>232</v>
      </c>
      <c r="B112" s="163" t="s">
        <v>237</v>
      </c>
      <c r="C112" s="158" t="s">
        <v>12</v>
      </c>
      <c r="D112" s="158" t="s">
        <v>12</v>
      </c>
      <c r="E112" s="159" t="s">
        <v>125</v>
      </c>
      <c r="F112" s="160" t="s">
        <v>13</v>
      </c>
      <c r="G112" s="161">
        <v>4150</v>
      </c>
      <c r="H112" s="146">
        <v>0</v>
      </c>
      <c r="I112" s="12">
        <v>0</v>
      </c>
      <c r="J112" s="176">
        <v>1</v>
      </c>
      <c r="K112" s="147">
        <f>'SALIDAS - ENERO 18'!C112</f>
        <v>0</v>
      </c>
      <c r="L112" s="147">
        <f t="shared" si="6"/>
        <v>1</v>
      </c>
      <c r="M112" s="148">
        <f t="shared" si="7"/>
        <v>4150</v>
      </c>
      <c r="N112" s="50"/>
      <c r="O112" s="50"/>
      <c r="P112" s="50"/>
    </row>
    <row r="113" spans="1:20" s="133" customFormat="1">
      <c r="A113" s="142" t="s">
        <v>232</v>
      </c>
      <c r="B113" s="163" t="s">
        <v>237</v>
      </c>
      <c r="C113" s="158" t="s">
        <v>12</v>
      </c>
      <c r="D113" s="158" t="s">
        <v>12</v>
      </c>
      <c r="E113" s="159" t="s">
        <v>126</v>
      </c>
      <c r="F113" s="160" t="s">
        <v>13</v>
      </c>
      <c r="G113" s="161">
        <v>3647.45</v>
      </c>
      <c r="H113" s="146">
        <v>3647.45</v>
      </c>
      <c r="I113" s="12">
        <v>1</v>
      </c>
      <c r="J113" s="176"/>
      <c r="K113" s="147">
        <f>'SALIDAS - ENERO 18'!C113</f>
        <v>0</v>
      </c>
      <c r="L113" s="147">
        <f t="shared" si="6"/>
        <v>1</v>
      </c>
      <c r="M113" s="148">
        <f t="shared" si="7"/>
        <v>3647.45</v>
      </c>
      <c r="N113" s="50"/>
      <c r="O113" s="50"/>
      <c r="P113" s="50"/>
    </row>
    <row r="114" spans="1:20" s="133" customFormat="1">
      <c r="A114" s="142" t="s">
        <v>232</v>
      </c>
      <c r="B114" s="163" t="s">
        <v>237</v>
      </c>
      <c r="C114" s="158" t="s">
        <v>12</v>
      </c>
      <c r="D114" s="158" t="s">
        <v>12</v>
      </c>
      <c r="E114" s="159" t="s">
        <v>127</v>
      </c>
      <c r="F114" s="160" t="s">
        <v>13</v>
      </c>
      <c r="G114" s="161">
        <v>4000</v>
      </c>
      <c r="H114" s="146">
        <v>4000</v>
      </c>
      <c r="I114" s="12">
        <v>1</v>
      </c>
      <c r="J114" s="176"/>
      <c r="K114" s="147">
        <f>'SALIDAS - ENERO 18'!C114</f>
        <v>0</v>
      </c>
      <c r="L114" s="147">
        <f t="shared" si="6"/>
        <v>1</v>
      </c>
      <c r="M114" s="148">
        <f t="shared" si="7"/>
        <v>4000</v>
      </c>
      <c r="N114" s="50"/>
      <c r="O114" s="50"/>
      <c r="P114" s="50"/>
    </row>
    <row r="115" spans="1:20" s="133" customFormat="1">
      <c r="A115" s="142" t="s">
        <v>232</v>
      </c>
      <c r="B115" s="163" t="s">
        <v>237</v>
      </c>
      <c r="C115" s="158" t="s">
        <v>12</v>
      </c>
      <c r="D115" s="158" t="s">
        <v>12</v>
      </c>
      <c r="E115" s="159" t="s">
        <v>249</v>
      </c>
      <c r="F115" s="160" t="s">
        <v>13</v>
      </c>
      <c r="G115" s="161">
        <v>3500</v>
      </c>
      <c r="H115" s="146">
        <v>0</v>
      </c>
      <c r="I115" s="12">
        <v>0</v>
      </c>
      <c r="J115" s="176">
        <v>1</v>
      </c>
      <c r="K115" s="147">
        <f>'SALIDAS - ENERO 18'!C115</f>
        <v>1</v>
      </c>
      <c r="L115" s="147">
        <f t="shared" si="6"/>
        <v>0</v>
      </c>
      <c r="M115" s="148">
        <f t="shared" si="7"/>
        <v>0</v>
      </c>
      <c r="N115" s="50"/>
      <c r="O115" s="50"/>
      <c r="P115" s="50"/>
    </row>
    <row r="116" spans="1:20" s="133" customFormat="1">
      <c r="A116" s="142" t="s">
        <v>232</v>
      </c>
      <c r="B116" s="163" t="s">
        <v>237</v>
      </c>
      <c r="C116" s="158" t="s">
        <v>12</v>
      </c>
      <c r="D116" s="158" t="s">
        <v>12</v>
      </c>
      <c r="E116" s="147" t="s">
        <v>128</v>
      </c>
      <c r="F116" s="158" t="s">
        <v>13</v>
      </c>
      <c r="G116" s="165">
        <v>6570</v>
      </c>
      <c r="H116" s="146">
        <v>6570</v>
      </c>
      <c r="I116" s="12">
        <v>1</v>
      </c>
      <c r="J116" s="176"/>
      <c r="K116" s="147">
        <f>'SALIDAS - ENERO 18'!C116</f>
        <v>0</v>
      </c>
      <c r="L116" s="147">
        <f t="shared" si="6"/>
        <v>1</v>
      </c>
      <c r="M116" s="148">
        <f t="shared" si="7"/>
        <v>6570</v>
      </c>
      <c r="N116" s="50"/>
      <c r="O116" s="50"/>
      <c r="P116" s="50"/>
    </row>
    <row r="117" spans="1:20" s="133" customFormat="1">
      <c r="A117" s="142" t="s">
        <v>232</v>
      </c>
      <c r="B117" s="163" t="s">
        <v>237</v>
      </c>
      <c r="C117" s="158" t="s">
        <v>12</v>
      </c>
      <c r="D117" s="158" t="s">
        <v>12</v>
      </c>
      <c r="E117" s="155" t="s">
        <v>129</v>
      </c>
      <c r="F117" s="166" t="s">
        <v>13</v>
      </c>
      <c r="G117" s="167">
        <v>7796.5</v>
      </c>
      <c r="H117" s="146">
        <v>0</v>
      </c>
      <c r="I117" s="12">
        <v>0</v>
      </c>
      <c r="J117" s="147"/>
      <c r="K117" s="147">
        <f>'SALIDAS - ENERO 18'!C117</f>
        <v>0</v>
      </c>
      <c r="L117" s="147">
        <f t="shared" si="6"/>
        <v>0</v>
      </c>
      <c r="M117" s="148">
        <f t="shared" si="7"/>
        <v>0</v>
      </c>
      <c r="N117" s="50"/>
      <c r="O117" s="50"/>
      <c r="P117" s="50"/>
    </row>
    <row r="118" spans="1:20" s="133" customFormat="1">
      <c r="A118" s="142" t="s">
        <v>232</v>
      </c>
      <c r="B118" s="163" t="s">
        <v>237</v>
      </c>
      <c r="C118" s="158" t="s">
        <v>12</v>
      </c>
      <c r="D118" s="158" t="s">
        <v>12</v>
      </c>
      <c r="E118" s="159" t="s">
        <v>38</v>
      </c>
      <c r="F118" s="160" t="s">
        <v>13</v>
      </c>
      <c r="G118" s="161">
        <v>1037.92</v>
      </c>
      <c r="H118" s="146">
        <v>1037.92</v>
      </c>
      <c r="I118" s="12">
        <v>1</v>
      </c>
      <c r="J118" s="147"/>
      <c r="K118" s="147">
        <f>'SALIDAS - ENERO 18'!C118</f>
        <v>0</v>
      </c>
      <c r="L118" s="147">
        <f t="shared" si="6"/>
        <v>1</v>
      </c>
      <c r="M118" s="148">
        <f t="shared" si="7"/>
        <v>1037.92</v>
      </c>
      <c r="N118" s="50"/>
      <c r="O118" s="50"/>
      <c r="P118" s="50"/>
    </row>
    <row r="119" spans="1:20" s="133" customFormat="1">
      <c r="A119" s="142" t="s">
        <v>232</v>
      </c>
      <c r="B119" s="163" t="s">
        <v>237</v>
      </c>
      <c r="C119" s="158" t="s">
        <v>12</v>
      </c>
      <c r="D119" s="158" t="s">
        <v>12</v>
      </c>
      <c r="E119" s="159" t="s">
        <v>131</v>
      </c>
      <c r="F119" s="160" t="s">
        <v>13</v>
      </c>
      <c r="G119" s="161">
        <v>1805.4</v>
      </c>
      <c r="H119" s="146">
        <v>1805.4</v>
      </c>
      <c r="I119" s="12">
        <v>1</v>
      </c>
      <c r="J119" s="147"/>
      <c r="K119" s="147">
        <f>'SALIDAS - ENERO 18'!C119</f>
        <v>0</v>
      </c>
      <c r="L119" s="147">
        <f t="shared" si="6"/>
        <v>1</v>
      </c>
      <c r="M119" s="148">
        <f t="shared" si="7"/>
        <v>1805.4</v>
      </c>
      <c r="N119" s="50"/>
      <c r="O119" s="50"/>
      <c r="P119" s="50"/>
    </row>
    <row r="120" spans="1:20" s="133" customFormat="1">
      <c r="A120" s="142" t="s">
        <v>232</v>
      </c>
      <c r="B120" s="163" t="s">
        <v>237</v>
      </c>
      <c r="C120" s="158" t="s">
        <v>12</v>
      </c>
      <c r="D120" s="158" t="s">
        <v>12</v>
      </c>
      <c r="E120" s="159" t="s">
        <v>132</v>
      </c>
      <c r="F120" s="160" t="s">
        <v>13</v>
      </c>
      <c r="G120" s="161">
        <v>1680</v>
      </c>
      <c r="H120" s="146">
        <v>3360</v>
      </c>
      <c r="I120" s="12">
        <v>2</v>
      </c>
      <c r="J120" s="147"/>
      <c r="K120" s="147">
        <f>'SALIDAS - ENERO 18'!C120</f>
        <v>0</v>
      </c>
      <c r="L120" s="147">
        <f t="shared" si="6"/>
        <v>2</v>
      </c>
      <c r="M120" s="148">
        <f t="shared" si="7"/>
        <v>3360</v>
      </c>
      <c r="N120" s="50"/>
      <c r="O120" s="50"/>
      <c r="P120" s="50"/>
    </row>
    <row r="121" spans="1:20" s="133" customFormat="1">
      <c r="A121" s="142" t="s">
        <v>232</v>
      </c>
      <c r="B121" s="163" t="s">
        <v>237</v>
      </c>
      <c r="C121" s="158" t="s">
        <v>12</v>
      </c>
      <c r="D121" s="158" t="s">
        <v>12</v>
      </c>
      <c r="E121" s="159" t="s">
        <v>133</v>
      </c>
      <c r="F121" s="160" t="s">
        <v>13</v>
      </c>
      <c r="G121" s="161">
        <v>5487</v>
      </c>
      <c r="H121" s="146">
        <v>10974</v>
      </c>
      <c r="I121" s="12">
        <v>2</v>
      </c>
      <c r="J121" s="147"/>
      <c r="K121" s="147">
        <f>'SALIDAS - ENERO 18'!C121</f>
        <v>0</v>
      </c>
      <c r="L121" s="147">
        <f t="shared" si="6"/>
        <v>2</v>
      </c>
      <c r="M121" s="148">
        <f t="shared" si="7"/>
        <v>10974</v>
      </c>
      <c r="N121" s="50"/>
      <c r="O121" s="50"/>
      <c r="P121" s="50"/>
      <c r="S121" s="153"/>
      <c r="T121" s="153"/>
    </row>
    <row r="122" spans="1:20" s="133" customFormat="1">
      <c r="A122" s="142" t="s">
        <v>232</v>
      </c>
      <c r="B122" s="163" t="s">
        <v>237</v>
      </c>
      <c r="C122" s="158" t="s">
        <v>12</v>
      </c>
      <c r="D122" s="158" t="s">
        <v>12</v>
      </c>
      <c r="E122" s="159" t="s">
        <v>134</v>
      </c>
      <c r="F122" s="160" t="s">
        <v>13</v>
      </c>
      <c r="G122" s="161">
        <v>1250</v>
      </c>
      <c r="H122" s="146">
        <v>0</v>
      </c>
      <c r="I122" s="12">
        <v>0</v>
      </c>
      <c r="J122" s="147"/>
      <c r="K122" s="147">
        <f>'SALIDAS - ENERO 18'!C122</f>
        <v>0</v>
      </c>
      <c r="L122" s="147">
        <f t="shared" si="6"/>
        <v>0</v>
      </c>
      <c r="M122" s="148">
        <f t="shared" si="7"/>
        <v>0</v>
      </c>
      <c r="N122" s="50"/>
      <c r="O122" s="50"/>
      <c r="P122" s="50"/>
    </row>
    <row r="123" spans="1:20" ht="15.75" thickBot="1">
      <c r="F123" s="168" t="s">
        <v>23</v>
      </c>
      <c r="G123" s="185">
        <f t="shared" ref="G123:M123" si="8">SUM(G9:G122)</f>
        <v>149297.96467661695</v>
      </c>
      <c r="H123" s="169">
        <f t="shared" si="8"/>
        <v>195792.95000000007</v>
      </c>
      <c r="I123" s="184">
        <f t="shared" si="8"/>
        <v>12673</v>
      </c>
      <c r="J123" s="253">
        <f t="shared" si="8"/>
        <v>160</v>
      </c>
      <c r="K123" s="188">
        <f t="shared" si="8"/>
        <v>365</v>
      </c>
      <c r="L123" s="195">
        <f t="shared" si="8"/>
        <v>12468</v>
      </c>
      <c r="M123" s="170">
        <f t="shared" si="8"/>
        <v>275224.93049751245</v>
      </c>
    </row>
    <row r="124" spans="1:20" ht="15.75" thickTop="1">
      <c r="G124" s="196"/>
      <c r="H124" s="181"/>
      <c r="K124" s="173"/>
    </row>
    <row r="125" spans="1:20">
      <c r="A125" s="5" t="s">
        <v>24</v>
      </c>
      <c r="D125" s="5"/>
      <c r="F125" s="5" t="s">
        <v>25</v>
      </c>
      <c r="G125" s="171"/>
      <c r="H125" s="182"/>
      <c r="J125" s="7"/>
      <c r="K125" s="5"/>
      <c r="L125" s="7"/>
    </row>
    <row r="126" spans="1:20">
      <c r="A126" s="5"/>
      <c r="D126" s="5"/>
      <c r="E126" s="5"/>
      <c r="G126" s="197"/>
      <c r="H126" s="197"/>
      <c r="I126" s="197"/>
      <c r="J126" s="197"/>
      <c r="K126" s="197"/>
      <c r="L126" s="197"/>
      <c r="M126" s="197"/>
    </row>
    <row r="127" spans="1:20">
      <c r="A127" s="5"/>
      <c r="D127" s="5"/>
      <c r="E127" s="5"/>
      <c r="G127" s="7" t="s">
        <v>17</v>
      </c>
      <c r="H127" s="182"/>
      <c r="J127" s="7"/>
      <c r="L127" s="7"/>
    </row>
    <row r="128" spans="1:20">
      <c r="A128" s="8" t="s">
        <v>27</v>
      </c>
      <c r="C128" s="133"/>
      <c r="D128" s="9"/>
      <c r="F128" s="9" t="s">
        <v>28</v>
      </c>
      <c r="H128" s="6"/>
      <c r="I128" s="133"/>
      <c r="J128" s="7"/>
      <c r="K128" s="9" t="s">
        <v>138</v>
      </c>
      <c r="L128" s="7"/>
    </row>
    <row r="129" spans="1:12">
      <c r="A129" s="10" t="s">
        <v>29</v>
      </c>
      <c r="C129" s="133"/>
      <c r="D129" s="11"/>
      <c r="F129" s="11" t="s">
        <v>30</v>
      </c>
      <c r="H129" s="6"/>
      <c r="I129" s="133"/>
      <c r="J129" s="7"/>
      <c r="K129" s="11" t="s">
        <v>31</v>
      </c>
      <c r="L129" s="7"/>
    </row>
    <row r="130" spans="1:12">
      <c r="A130" s="10" t="s">
        <v>238</v>
      </c>
      <c r="C130" s="133"/>
      <c r="D130" s="11"/>
      <c r="F130" s="10" t="s">
        <v>238</v>
      </c>
      <c r="H130" s="6"/>
      <c r="I130" s="133"/>
      <c r="J130" s="7"/>
      <c r="K130" s="10" t="s">
        <v>238</v>
      </c>
      <c r="L130" s="7"/>
    </row>
    <row r="134" spans="1:12" ht="0.75" customHeight="1"/>
  </sheetData>
  <sortState ref="E89:O92">
    <sortCondition ref="E89:E92"/>
  </sortState>
  <mergeCells count="5">
    <mergeCell ref="B1:M1"/>
    <mergeCell ref="B2:M2"/>
    <mergeCell ref="B4:M4"/>
    <mergeCell ref="B5:M5"/>
    <mergeCell ref="B6:M6"/>
  </mergeCells>
  <pageMargins left="0.59055118110236227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35"/>
  <sheetViews>
    <sheetView topLeftCell="A7" workbookViewId="0">
      <selection activeCell="AH14" sqref="AH14"/>
    </sheetView>
  </sheetViews>
  <sheetFormatPr baseColWidth="10" defaultRowHeight="15"/>
  <cols>
    <col min="1" max="1" width="39.42578125" bestFit="1" customWidth="1"/>
    <col min="2" max="2" width="14" bestFit="1" customWidth="1"/>
    <col min="3" max="3" width="10.140625" customWidth="1"/>
    <col min="4" max="4" width="9.42578125" customWidth="1"/>
    <col min="5" max="5" width="3.28515625" customWidth="1"/>
    <col min="6" max="6" width="3" bestFit="1" customWidth="1"/>
    <col min="7" max="7" width="4" customWidth="1"/>
    <col min="8" max="8" width="3.5703125" customWidth="1"/>
    <col min="9" max="12" width="3" bestFit="1" customWidth="1"/>
    <col min="13" max="14" width="2.7109375" customWidth="1"/>
    <col min="15" max="15" width="3.28515625" customWidth="1"/>
    <col min="16" max="28" width="0" hidden="1" customWidth="1"/>
    <col min="29" max="29" width="14.42578125" customWidth="1"/>
    <col min="30" max="30" width="9.5703125" customWidth="1"/>
  </cols>
  <sheetData>
    <row r="2" spans="1:30">
      <c r="A2" s="364" t="s">
        <v>272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</row>
    <row r="3" spans="1:30">
      <c r="A3" s="363" t="s">
        <v>273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</row>
    <row r="4" spans="1:30">
      <c r="A4" s="17"/>
      <c r="B4" s="17"/>
      <c r="C4" s="34"/>
      <c r="D4" s="3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>
      <c r="A5" s="17"/>
      <c r="B5" s="34"/>
      <c r="C5" s="17"/>
      <c r="D5" s="34"/>
      <c r="E5" s="362" t="s">
        <v>173</v>
      </c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100"/>
    </row>
    <row r="6" spans="1:30" ht="51">
      <c r="A6" s="55" t="s">
        <v>136</v>
      </c>
      <c r="B6" s="55" t="s">
        <v>137</v>
      </c>
      <c r="C6" s="60" t="s">
        <v>174</v>
      </c>
      <c r="D6" s="56" t="s">
        <v>184</v>
      </c>
      <c r="E6" s="61">
        <v>5</v>
      </c>
      <c r="F6" s="61">
        <v>6</v>
      </c>
      <c r="G6" s="61">
        <v>12</v>
      </c>
      <c r="H6" s="61">
        <v>15</v>
      </c>
      <c r="I6" s="61"/>
      <c r="J6" s="61"/>
      <c r="K6" s="61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18" t="s">
        <v>175</v>
      </c>
      <c r="AD6" s="62" t="s">
        <v>157</v>
      </c>
    </row>
    <row r="7" spans="1:30">
      <c r="A7" s="52" t="s">
        <v>161</v>
      </c>
      <c r="B7" s="52" t="s">
        <v>162</v>
      </c>
      <c r="C7" s="63"/>
      <c r="D7" s="52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7"/>
      <c r="AC7" s="52">
        <f t="shared" ref="AC7:AC34" si="0">SUM(E7:I7)</f>
        <v>0</v>
      </c>
      <c r="AD7" s="52">
        <f>SUM(C7+D7-AC7)</f>
        <v>0</v>
      </c>
    </row>
    <row r="8" spans="1:30">
      <c r="A8" s="52" t="s">
        <v>163</v>
      </c>
      <c r="B8" s="52" t="s">
        <v>152</v>
      </c>
      <c r="C8" s="63"/>
      <c r="D8" s="52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7"/>
      <c r="AC8" s="52">
        <f t="shared" si="0"/>
        <v>0</v>
      </c>
      <c r="AD8" s="52">
        <f t="shared" ref="AD8:AD34" si="1">SUM(C8+D8-AC8)</f>
        <v>0</v>
      </c>
    </row>
    <row r="9" spans="1:30">
      <c r="A9" s="53" t="s">
        <v>218</v>
      </c>
      <c r="B9" s="52" t="s">
        <v>155</v>
      </c>
      <c r="C9" s="63"/>
      <c r="D9" s="52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7"/>
      <c r="AC9" s="52">
        <f t="shared" si="0"/>
        <v>0</v>
      </c>
      <c r="AD9" s="52">
        <f t="shared" si="1"/>
        <v>0</v>
      </c>
    </row>
    <row r="10" spans="1:30">
      <c r="A10" s="52" t="s">
        <v>214</v>
      </c>
      <c r="B10" s="99" t="s">
        <v>176</v>
      </c>
      <c r="C10" s="52"/>
      <c r="D10" s="52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>
        <f t="shared" si="0"/>
        <v>0</v>
      </c>
      <c r="AD10" s="52">
        <f t="shared" si="1"/>
        <v>0</v>
      </c>
    </row>
    <row r="11" spans="1:30">
      <c r="A11" s="52" t="s">
        <v>151</v>
      </c>
      <c r="B11" s="52" t="s">
        <v>176</v>
      </c>
      <c r="C11" s="63"/>
      <c r="D11" s="52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7"/>
      <c r="AC11" s="52">
        <f t="shared" si="0"/>
        <v>0</v>
      </c>
      <c r="AD11" s="52">
        <f t="shared" si="1"/>
        <v>0</v>
      </c>
    </row>
    <row r="12" spans="1:30">
      <c r="A12" s="52" t="s">
        <v>148</v>
      </c>
      <c r="B12" s="52" t="s">
        <v>177</v>
      </c>
      <c r="C12" s="63"/>
      <c r="D12" s="52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7"/>
      <c r="AC12" s="52">
        <f t="shared" si="0"/>
        <v>0</v>
      </c>
      <c r="AD12" s="52">
        <f t="shared" si="1"/>
        <v>0</v>
      </c>
    </row>
    <row r="13" spans="1:30">
      <c r="A13" s="52" t="s">
        <v>219</v>
      </c>
      <c r="B13" s="52" t="s">
        <v>155</v>
      </c>
      <c r="C13" s="63"/>
      <c r="D13" s="52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7"/>
      <c r="AC13" s="52">
        <f t="shared" si="0"/>
        <v>0</v>
      </c>
      <c r="AD13" s="52">
        <f t="shared" si="1"/>
        <v>0</v>
      </c>
    </row>
    <row r="14" spans="1:30">
      <c r="A14" s="53" t="s">
        <v>158</v>
      </c>
      <c r="B14" s="52" t="s">
        <v>178</v>
      </c>
      <c r="C14" s="63"/>
      <c r="D14" s="52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7"/>
      <c r="AC14" s="52">
        <f t="shared" si="0"/>
        <v>0</v>
      </c>
      <c r="AD14" s="52">
        <f t="shared" si="1"/>
        <v>0</v>
      </c>
    </row>
    <row r="15" spans="1:30">
      <c r="A15" s="52" t="s">
        <v>150</v>
      </c>
      <c r="B15" s="52" t="s">
        <v>153</v>
      </c>
      <c r="C15" s="63"/>
      <c r="D15" s="52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7"/>
      <c r="AC15" s="52">
        <f t="shared" si="0"/>
        <v>0</v>
      </c>
      <c r="AD15" s="52">
        <f t="shared" si="1"/>
        <v>0</v>
      </c>
    </row>
    <row r="16" spans="1:30">
      <c r="A16" s="53" t="s">
        <v>179</v>
      </c>
      <c r="B16" s="52" t="s">
        <v>180</v>
      </c>
      <c r="C16" s="63"/>
      <c r="D16" s="52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7"/>
      <c r="AC16" s="52">
        <f t="shared" si="0"/>
        <v>0</v>
      </c>
      <c r="AD16" s="52">
        <f t="shared" si="1"/>
        <v>0</v>
      </c>
    </row>
    <row r="17" spans="1:30">
      <c r="A17" s="52" t="s">
        <v>197</v>
      </c>
      <c r="B17" s="52" t="s">
        <v>178</v>
      </c>
      <c r="C17" s="63"/>
      <c r="D17" s="52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7"/>
      <c r="AC17" s="52">
        <f t="shared" si="0"/>
        <v>0</v>
      </c>
      <c r="AD17" s="52">
        <f t="shared" si="1"/>
        <v>0</v>
      </c>
    </row>
    <row r="18" spans="1:30">
      <c r="A18" s="222" t="s">
        <v>268</v>
      </c>
      <c r="B18" s="222" t="s">
        <v>220</v>
      </c>
      <c r="C18" s="223"/>
      <c r="D18" s="222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4"/>
      <c r="AC18" s="222">
        <f t="shared" si="0"/>
        <v>0</v>
      </c>
      <c r="AD18" s="222">
        <f t="shared" si="1"/>
        <v>0</v>
      </c>
    </row>
    <row r="19" spans="1:30">
      <c r="A19" s="222" t="s">
        <v>269</v>
      </c>
      <c r="B19" s="222" t="s">
        <v>220</v>
      </c>
      <c r="C19" s="223"/>
      <c r="D19" s="222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4"/>
      <c r="AC19" s="222">
        <f t="shared" si="0"/>
        <v>0</v>
      </c>
      <c r="AD19" s="222">
        <f t="shared" si="1"/>
        <v>0</v>
      </c>
    </row>
    <row r="20" spans="1:30">
      <c r="A20" s="53" t="s">
        <v>159</v>
      </c>
      <c r="B20" s="52" t="s">
        <v>176</v>
      </c>
      <c r="C20" s="63"/>
      <c r="D20" s="52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7"/>
      <c r="AC20" s="52">
        <f t="shared" si="0"/>
        <v>0</v>
      </c>
      <c r="AD20" s="52">
        <f t="shared" si="1"/>
        <v>0</v>
      </c>
    </row>
    <row r="21" spans="1:30">
      <c r="A21" s="53" t="s">
        <v>181</v>
      </c>
      <c r="B21" s="52" t="s">
        <v>176</v>
      </c>
      <c r="C21" s="67"/>
      <c r="D21" s="52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7"/>
      <c r="AC21" s="52">
        <f t="shared" si="0"/>
        <v>0</v>
      </c>
      <c r="AD21" s="52">
        <f t="shared" si="1"/>
        <v>0</v>
      </c>
    </row>
    <row r="22" spans="1:30">
      <c r="A22" s="53" t="s">
        <v>170</v>
      </c>
      <c r="B22" s="52" t="s">
        <v>152</v>
      </c>
      <c r="C22" s="63"/>
      <c r="D22" s="52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7"/>
      <c r="AC22" s="52">
        <f t="shared" si="0"/>
        <v>0</v>
      </c>
      <c r="AD22" s="52">
        <f t="shared" si="1"/>
        <v>0</v>
      </c>
    </row>
    <row r="23" spans="1:30">
      <c r="A23" s="52" t="s">
        <v>164</v>
      </c>
      <c r="B23" s="52" t="s">
        <v>178</v>
      </c>
      <c r="C23" s="63"/>
      <c r="D23" s="52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7"/>
      <c r="AC23" s="52">
        <f t="shared" si="0"/>
        <v>0</v>
      </c>
      <c r="AD23" s="52">
        <f t="shared" si="1"/>
        <v>0</v>
      </c>
    </row>
    <row r="24" spans="1:30">
      <c r="A24" s="53" t="s">
        <v>217</v>
      </c>
      <c r="B24" s="53" t="s">
        <v>154</v>
      </c>
      <c r="C24" s="63"/>
      <c r="D24" s="52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8"/>
      <c r="AC24" s="52">
        <f t="shared" si="0"/>
        <v>0</v>
      </c>
      <c r="AD24" s="52">
        <f t="shared" si="1"/>
        <v>0</v>
      </c>
    </row>
    <row r="25" spans="1:30">
      <c r="A25" s="53" t="s">
        <v>182</v>
      </c>
      <c r="B25" s="53" t="s">
        <v>154</v>
      </c>
      <c r="C25" s="67"/>
      <c r="D25" s="52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8"/>
      <c r="AC25" s="52">
        <f t="shared" si="0"/>
        <v>0</v>
      </c>
      <c r="AD25" s="52">
        <f t="shared" si="1"/>
        <v>0</v>
      </c>
    </row>
    <row r="26" spans="1:30">
      <c r="A26" s="52" t="s">
        <v>149</v>
      </c>
      <c r="B26" s="52" t="s">
        <v>162</v>
      </c>
      <c r="C26" s="63"/>
      <c r="D26" s="52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7"/>
      <c r="AC26" s="52">
        <f t="shared" si="0"/>
        <v>0</v>
      </c>
      <c r="AD26" s="52">
        <f t="shared" si="1"/>
        <v>0</v>
      </c>
    </row>
    <row r="27" spans="1:30">
      <c r="A27" s="52" t="s">
        <v>216</v>
      </c>
      <c r="B27" s="52" t="s">
        <v>152</v>
      </c>
      <c r="C27" s="63"/>
      <c r="D27" s="52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7"/>
      <c r="AC27" s="52">
        <f t="shared" si="0"/>
        <v>0</v>
      </c>
      <c r="AD27" s="52">
        <f t="shared" si="1"/>
        <v>0</v>
      </c>
    </row>
    <row r="28" spans="1:30">
      <c r="A28" s="53" t="s">
        <v>160</v>
      </c>
      <c r="B28" s="52" t="s">
        <v>176</v>
      </c>
      <c r="C28" s="63"/>
      <c r="D28" s="52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7"/>
      <c r="AC28" s="52">
        <f t="shared" si="0"/>
        <v>0</v>
      </c>
      <c r="AD28" s="52">
        <f t="shared" si="1"/>
        <v>0</v>
      </c>
    </row>
    <row r="29" spans="1:30">
      <c r="A29" s="52" t="s">
        <v>167</v>
      </c>
      <c r="B29" s="52" t="s">
        <v>155</v>
      </c>
      <c r="C29" s="63"/>
      <c r="D29" s="52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7"/>
      <c r="AC29" s="52">
        <f t="shared" si="0"/>
        <v>0</v>
      </c>
      <c r="AD29" s="52">
        <f t="shared" si="1"/>
        <v>0</v>
      </c>
    </row>
    <row r="30" spans="1:30">
      <c r="A30" s="52" t="s">
        <v>165</v>
      </c>
      <c r="B30" s="52" t="s">
        <v>155</v>
      </c>
      <c r="C30" s="63"/>
      <c r="D30" s="52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7"/>
      <c r="AC30" s="52">
        <f t="shared" si="0"/>
        <v>0</v>
      </c>
      <c r="AD30" s="52">
        <f t="shared" si="1"/>
        <v>0</v>
      </c>
    </row>
    <row r="31" spans="1:30">
      <c r="A31" s="52" t="s">
        <v>169</v>
      </c>
      <c r="B31" s="52" t="s">
        <v>156</v>
      </c>
      <c r="C31" s="63"/>
      <c r="D31" s="52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7"/>
      <c r="AC31" s="52">
        <f t="shared" si="0"/>
        <v>0</v>
      </c>
      <c r="AD31" s="52">
        <f t="shared" si="1"/>
        <v>0</v>
      </c>
    </row>
    <row r="32" spans="1:30">
      <c r="A32" s="52" t="s">
        <v>168</v>
      </c>
      <c r="B32" s="52" t="s">
        <v>155</v>
      </c>
      <c r="C32" s="63"/>
      <c r="D32" s="52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7"/>
      <c r="AC32" s="52">
        <f t="shared" si="0"/>
        <v>0</v>
      </c>
      <c r="AD32" s="52">
        <f t="shared" si="1"/>
        <v>0</v>
      </c>
    </row>
    <row r="33" spans="1:30">
      <c r="A33" s="53" t="s">
        <v>183</v>
      </c>
      <c r="B33" s="52" t="s">
        <v>152</v>
      </c>
      <c r="C33" s="63"/>
      <c r="D33" s="52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7"/>
      <c r="AC33" s="52">
        <f t="shared" si="0"/>
        <v>0</v>
      </c>
      <c r="AD33" s="52">
        <f t="shared" si="1"/>
        <v>0</v>
      </c>
    </row>
    <row r="34" spans="1:30">
      <c r="A34" s="53" t="s">
        <v>166</v>
      </c>
      <c r="B34" s="52" t="s">
        <v>152</v>
      </c>
      <c r="C34" s="63"/>
      <c r="D34" s="52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7"/>
      <c r="AC34" s="52">
        <f t="shared" si="0"/>
        <v>0</v>
      </c>
      <c r="AD34" s="52">
        <f t="shared" si="1"/>
        <v>0</v>
      </c>
    </row>
    <row r="35" spans="1:30">
      <c r="A35" s="64" t="s">
        <v>171</v>
      </c>
      <c r="B35" s="64"/>
      <c r="C35" s="65"/>
      <c r="D35" s="64">
        <f>SUM(D7:D34)</f>
        <v>0</v>
      </c>
      <c r="E35" s="64">
        <f t="shared" ref="E35:AB35" si="2">SUM(E7:E32)</f>
        <v>0</v>
      </c>
      <c r="F35" s="64">
        <f>SUM(F6:F34)</f>
        <v>6</v>
      </c>
      <c r="G35" s="64">
        <f>SUM(G7:G34)</f>
        <v>0</v>
      </c>
      <c r="H35" s="64">
        <f>SUM(H7:H34)</f>
        <v>0</v>
      </c>
      <c r="I35" s="64">
        <f>SUM(I7:I34)</f>
        <v>0</v>
      </c>
      <c r="J35" s="64">
        <f t="shared" ref="J35:O35" si="3">SUM(J7:J34)</f>
        <v>0</v>
      </c>
      <c r="K35" s="64">
        <f t="shared" si="3"/>
        <v>0</v>
      </c>
      <c r="L35" s="64">
        <f t="shared" si="3"/>
        <v>0</v>
      </c>
      <c r="M35" s="64">
        <f t="shared" si="3"/>
        <v>0</v>
      </c>
      <c r="N35" s="64">
        <f t="shared" si="3"/>
        <v>0</v>
      </c>
      <c r="O35" s="64">
        <f t="shared" si="3"/>
        <v>0</v>
      </c>
      <c r="P35" s="64">
        <f t="shared" si="2"/>
        <v>0</v>
      </c>
      <c r="Q35" s="64">
        <f t="shared" si="2"/>
        <v>0</v>
      </c>
      <c r="R35" s="64">
        <f t="shared" si="2"/>
        <v>0</v>
      </c>
      <c r="S35" s="64">
        <f t="shared" si="2"/>
        <v>0</v>
      </c>
      <c r="T35" s="64">
        <f t="shared" si="2"/>
        <v>0</v>
      </c>
      <c r="U35" s="64">
        <f t="shared" si="2"/>
        <v>0</v>
      </c>
      <c r="V35" s="64">
        <f t="shared" si="2"/>
        <v>0</v>
      </c>
      <c r="W35" s="64">
        <f t="shared" si="2"/>
        <v>0</v>
      </c>
      <c r="X35" s="64">
        <f t="shared" si="2"/>
        <v>0</v>
      </c>
      <c r="Y35" s="64">
        <f t="shared" si="2"/>
        <v>0</v>
      </c>
      <c r="Z35" s="64">
        <f t="shared" si="2"/>
        <v>0</v>
      </c>
      <c r="AA35" s="64">
        <f t="shared" si="2"/>
        <v>0</v>
      </c>
      <c r="AB35" s="66">
        <f t="shared" si="2"/>
        <v>0</v>
      </c>
      <c r="AC35" s="64">
        <f>SUM(AC7:AC34)</f>
        <v>0</v>
      </c>
      <c r="AD35" s="64">
        <f>SUM(AD7:AD34)</f>
        <v>0</v>
      </c>
    </row>
  </sheetData>
  <mergeCells count="3">
    <mergeCell ref="A2:AD2"/>
    <mergeCell ref="A3:AD3"/>
    <mergeCell ref="E5:A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4"/>
  <sheetViews>
    <sheetView workbookViewId="0">
      <selection activeCell="AH25" sqref="AH25"/>
    </sheetView>
  </sheetViews>
  <sheetFormatPr baseColWidth="10" defaultRowHeight="15"/>
  <cols>
    <col min="1" max="1" width="39.42578125" bestFit="1" customWidth="1"/>
    <col min="2" max="2" width="14" bestFit="1" customWidth="1"/>
    <col min="3" max="3" width="10.140625" customWidth="1"/>
    <col min="4" max="4" width="9.42578125" customWidth="1"/>
    <col min="5" max="5" width="3.28515625" customWidth="1"/>
    <col min="6" max="6" width="3" bestFit="1" customWidth="1"/>
    <col min="7" max="7" width="4" customWidth="1"/>
    <col min="8" max="8" width="3.5703125" customWidth="1"/>
    <col min="9" max="12" width="3" bestFit="1" customWidth="1"/>
    <col min="13" max="14" width="2.7109375" customWidth="1"/>
    <col min="15" max="15" width="3.28515625" customWidth="1"/>
    <col min="16" max="28" width="0" hidden="1" customWidth="1"/>
    <col min="29" max="29" width="14.42578125" customWidth="1"/>
    <col min="30" max="30" width="9.5703125" customWidth="1"/>
  </cols>
  <sheetData>
    <row r="1" spans="1:30">
      <c r="A1" s="364" t="s">
        <v>266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</row>
    <row r="2" spans="1:30">
      <c r="A2" s="363" t="s">
        <v>267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</row>
    <row r="3" spans="1:30">
      <c r="A3" s="17"/>
      <c r="B3" s="17"/>
      <c r="C3" s="34"/>
      <c r="D3" s="3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>
      <c r="A4" s="17"/>
      <c r="B4" s="34"/>
      <c r="C4" s="17"/>
      <c r="D4" s="34"/>
      <c r="E4" s="362" t="s">
        <v>173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100"/>
    </row>
    <row r="5" spans="1:30" ht="51">
      <c r="A5" s="55" t="s">
        <v>136</v>
      </c>
      <c r="B5" s="55" t="s">
        <v>137</v>
      </c>
      <c r="C5" s="60" t="s">
        <v>174</v>
      </c>
      <c r="D5" s="56" t="s">
        <v>184</v>
      </c>
      <c r="E5" s="61">
        <v>5</v>
      </c>
      <c r="F5" s="61">
        <v>6</v>
      </c>
      <c r="G5" s="61">
        <v>12</v>
      </c>
      <c r="H5" s="61">
        <v>15</v>
      </c>
      <c r="I5" s="61"/>
      <c r="J5" s="61"/>
      <c r="K5" s="61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18" t="s">
        <v>175</v>
      </c>
      <c r="AD5" s="62" t="s">
        <v>157</v>
      </c>
    </row>
    <row r="6" spans="1:30">
      <c r="A6" s="52" t="s">
        <v>161</v>
      </c>
      <c r="B6" s="52" t="s">
        <v>162</v>
      </c>
      <c r="C6" s="63">
        <v>0</v>
      </c>
      <c r="D6" s="52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7"/>
      <c r="AC6" s="52">
        <f t="shared" ref="AC6:AC33" si="0">SUM(E6:I6)</f>
        <v>0</v>
      </c>
      <c r="AD6" s="52">
        <f>SUM(C6+D6-AC6)</f>
        <v>0</v>
      </c>
    </row>
    <row r="7" spans="1:30">
      <c r="A7" s="52" t="s">
        <v>163</v>
      </c>
      <c r="B7" s="52" t="s">
        <v>152</v>
      </c>
      <c r="C7" s="63">
        <v>21</v>
      </c>
      <c r="D7" s="52"/>
      <c r="E7" s="221"/>
      <c r="F7" s="221">
        <v>2</v>
      </c>
      <c r="G7" s="221">
        <f>3+2</f>
        <v>5</v>
      </c>
      <c r="H7" s="221">
        <v>1</v>
      </c>
      <c r="I7" s="221"/>
      <c r="J7" s="221"/>
      <c r="K7" s="221"/>
      <c r="L7" s="221"/>
      <c r="M7" s="221"/>
      <c r="N7" s="221"/>
      <c r="O7" s="221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7"/>
      <c r="AC7" s="52">
        <f t="shared" si="0"/>
        <v>8</v>
      </c>
      <c r="AD7" s="52">
        <f t="shared" ref="AD7:AD33" si="1">SUM(C7+D7-AC7)</f>
        <v>13</v>
      </c>
    </row>
    <row r="8" spans="1:30">
      <c r="A8" s="53" t="s">
        <v>218</v>
      </c>
      <c r="B8" s="52" t="s">
        <v>155</v>
      </c>
      <c r="C8" s="63">
        <v>5</v>
      </c>
      <c r="D8" s="52"/>
      <c r="E8" s="221"/>
      <c r="F8" s="221"/>
      <c r="G8" s="221"/>
      <c r="H8" s="221">
        <v>1</v>
      </c>
      <c r="I8" s="221"/>
      <c r="J8" s="221"/>
      <c r="K8" s="221"/>
      <c r="L8" s="221"/>
      <c r="M8" s="221"/>
      <c r="N8" s="221"/>
      <c r="O8" s="22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7"/>
      <c r="AC8" s="52">
        <f t="shared" si="0"/>
        <v>1</v>
      </c>
      <c r="AD8" s="52">
        <f t="shared" si="1"/>
        <v>4</v>
      </c>
    </row>
    <row r="9" spans="1:30">
      <c r="A9" s="52" t="s">
        <v>214</v>
      </c>
      <c r="B9" s="99" t="s">
        <v>176</v>
      </c>
      <c r="C9" s="52">
        <v>0</v>
      </c>
      <c r="D9" s="52">
        <v>9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>
        <f t="shared" si="0"/>
        <v>0</v>
      </c>
      <c r="AD9" s="52">
        <f t="shared" si="1"/>
        <v>9</v>
      </c>
    </row>
    <row r="10" spans="1:30">
      <c r="A10" s="52" t="s">
        <v>151</v>
      </c>
      <c r="B10" s="52" t="s">
        <v>176</v>
      </c>
      <c r="C10" s="63">
        <v>27</v>
      </c>
      <c r="D10" s="52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7"/>
      <c r="AC10" s="52">
        <f t="shared" si="0"/>
        <v>0</v>
      </c>
      <c r="AD10" s="52">
        <f t="shared" si="1"/>
        <v>27</v>
      </c>
    </row>
    <row r="11" spans="1:30">
      <c r="A11" s="52" t="s">
        <v>148</v>
      </c>
      <c r="B11" s="52" t="s">
        <v>177</v>
      </c>
      <c r="C11" s="63">
        <v>109</v>
      </c>
      <c r="D11" s="52"/>
      <c r="E11" s="221"/>
      <c r="F11" s="221">
        <v>3</v>
      </c>
      <c r="G11" s="221">
        <f>4+2</f>
        <v>6</v>
      </c>
      <c r="H11" s="221">
        <f>2+1</f>
        <v>3</v>
      </c>
      <c r="I11" s="221"/>
      <c r="J11" s="221"/>
      <c r="K11" s="221"/>
      <c r="L11" s="221"/>
      <c r="M11" s="221"/>
      <c r="N11" s="221"/>
      <c r="O11" s="22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7"/>
      <c r="AC11" s="52">
        <f t="shared" si="0"/>
        <v>12</v>
      </c>
      <c r="AD11" s="52">
        <f t="shared" si="1"/>
        <v>97</v>
      </c>
    </row>
    <row r="12" spans="1:30">
      <c r="A12" s="52" t="s">
        <v>219</v>
      </c>
      <c r="B12" s="52" t="s">
        <v>155</v>
      </c>
      <c r="C12" s="63">
        <v>3</v>
      </c>
      <c r="D12" s="52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7"/>
      <c r="AC12" s="52">
        <f t="shared" si="0"/>
        <v>0</v>
      </c>
      <c r="AD12" s="52">
        <f t="shared" si="1"/>
        <v>3</v>
      </c>
    </row>
    <row r="13" spans="1:30">
      <c r="A13" s="53" t="s">
        <v>158</v>
      </c>
      <c r="B13" s="52" t="s">
        <v>178</v>
      </c>
      <c r="C13" s="63">
        <v>6</v>
      </c>
      <c r="D13" s="52"/>
      <c r="E13" s="221"/>
      <c r="F13" s="221">
        <v>1</v>
      </c>
      <c r="G13" s="221"/>
      <c r="H13" s="221">
        <v>1</v>
      </c>
      <c r="I13" s="221"/>
      <c r="J13" s="221"/>
      <c r="K13" s="221"/>
      <c r="L13" s="221"/>
      <c r="M13" s="221"/>
      <c r="N13" s="221"/>
      <c r="O13" s="22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7"/>
      <c r="AC13" s="52">
        <f t="shared" si="0"/>
        <v>2</v>
      </c>
      <c r="AD13" s="52">
        <f t="shared" si="1"/>
        <v>4</v>
      </c>
    </row>
    <row r="14" spans="1:30">
      <c r="A14" s="52" t="s">
        <v>150</v>
      </c>
      <c r="B14" s="52" t="s">
        <v>153</v>
      </c>
      <c r="C14" s="63">
        <v>12</v>
      </c>
      <c r="D14" s="52"/>
      <c r="E14" s="221"/>
      <c r="F14" s="221"/>
      <c r="G14" s="221"/>
      <c r="H14" s="221">
        <f>1+1</f>
        <v>2</v>
      </c>
      <c r="I14" s="221"/>
      <c r="J14" s="221"/>
      <c r="K14" s="221"/>
      <c r="L14" s="221"/>
      <c r="M14" s="221"/>
      <c r="N14" s="221"/>
      <c r="O14" s="22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7"/>
      <c r="AC14" s="52">
        <f t="shared" si="0"/>
        <v>2</v>
      </c>
      <c r="AD14" s="52">
        <f t="shared" si="1"/>
        <v>10</v>
      </c>
    </row>
    <row r="15" spans="1:30">
      <c r="A15" s="53" t="s">
        <v>179</v>
      </c>
      <c r="B15" s="52" t="s">
        <v>180</v>
      </c>
      <c r="C15" s="63">
        <v>3</v>
      </c>
      <c r="D15" s="52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7"/>
      <c r="AC15" s="52">
        <f t="shared" si="0"/>
        <v>0</v>
      </c>
      <c r="AD15" s="52">
        <f t="shared" si="1"/>
        <v>3</v>
      </c>
    </row>
    <row r="16" spans="1:30">
      <c r="A16" s="52" t="s">
        <v>197</v>
      </c>
      <c r="B16" s="52" t="s">
        <v>178</v>
      </c>
      <c r="C16" s="63">
        <v>0</v>
      </c>
      <c r="D16" s="52">
        <v>9</v>
      </c>
      <c r="E16" s="221"/>
      <c r="F16" s="221"/>
      <c r="G16" s="221"/>
      <c r="H16" s="221">
        <f>1+1</f>
        <v>2</v>
      </c>
      <c r="I16" s="221"/>
      <c r="J16" s="221"/>
      <c r="K16" s="221"/>
      <c r="L16" s="221"/>
      <c r="M16" s="221"/>
      <c r="N16" s="221"/>
      <c r="O16" s="22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7"/>
      <c r="AC16" s="52">
        <f t="shared" si="0"/>
        <v>2</v>
      </c>
      <c r="AD16" s="52">
        <f t="shared" si="1"/>
        <v>7</v>
      </c>
    </row>
    <row r="17" spans="1:30">
      <c r="A17" s="222" t="s">
        <v>268</v>
      </c>
      <c r="B17" s="222" t="s">
        <v>220</v>
      </c>
      <c r="C17" s="223"/>
      <c r="D17" s="222">
        <v>8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4"/>
      <c r="AC17" s="222">
        <f t="shared" si="0"/>
        <v>0</v>
      </c>
      <c r="AD17" s="222">
        <f t="shared" si="1"/>
        <v>8</v>
      </c>
    </row>
    <row r="18" spans="1:30">
      <c r="A18" s="222" t="s">
        <v>269</v>
      </c>
      <c r="B18" s="222" t="s">
        <v>220</v>
      </c>
      <c r="C18" s="223"/>
      <c r="D18" s="222">
        <v>1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4"/>
      <c r="AC18" s="222">
        <f t="shared" si="0"/>
        <v>0</v>
      </c>
      <c r="AD18" s="222">
        <f t="shared" si="1"/>
        <v>1</v>
      </c>
    </row>
    <row r="19" spans="1:30">
      <c r="A19" s="53" t="s">
        <v>159</v>
      </c>
      <c r="B19" s="52" t="s">
        <v>176</v>
      </c>
      <c r="C19" s="63">
        <v>10</v>
      </c>
      <c r="D19" s="52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7"/>
      <c r="AC19" s="52">
        <f t="shared" si="0"/>
        <v>0</v>
      </c>
      <c r="AD19" s="52">
        <f t="shared" si="1"/>
        <v>10</v>
      </c>
    </row>
    <row r="20" spans="1:30">
      <c r="A20" s="53" t="s">
        <v>181</v>
      </c>
      <c r="B20" s="52" t="s">
        <v>176</v>
      </c>
      <c r="C20" s="67">
        <v>0</v>
      </c>
      <c r="D20" s="52">
        <v>25</v>
      </c>
      <c r="E20" s="221"/>
      <c r="F20" s="221"/>
      <c r="G20" s="221"/>
      <c r="H20" s="221">
        <f>1+1</f>
        <v>2</v>
      </c>
      <c r="I20" s="221"/>
      <c r="J20" s="221"/>
      <c r="K20" s="221"/>
      <c r="L20" s="221"/>
      <c r="M20" s="221"/>
      <c r="N20" s="221"/>
      <c r="O20" s="22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7"/>
      <c r="AC20" s="52">
        <f t="shared" si="0"/>
        <v>2</v>
      </c>
      <c r="AD20" s="52">
        <f t="shared" si="1"/>
        <v>23</v>
      </c>
    </row>
    <row r="21" spans="1:30">
      <c r="A21" s="53" t="s">
        <v>170</v>
      </c>
      <c r="B21" s="52" t="s">
        <v>152</v>
      </c>
      <c r="C21" s="63">
        <v>4</v>
      </c>
      <c r="D21" s="52"/>
      <c r="E21" s="221"/>
      <c r="F21" s="221">
        <v>1</v>
      </c>
      <c r="G21" s="221"/>
      <c r="H21" s="221">
        <v>1</v>
      </c>
      <c r="I21" s="221"/>
      <c r="J21" s="221"/>
      <c r="K21" s="221"/>
      <c r="L21" s="221"/>
      <c r="M21" s="221"/>
      <c r="N21" s="221"/>
      <c r="O21" s="22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7"/>
      <c r="AC21" s="52">
        <f t="shared" si="0"/>
        <v>2</v>
      </c>
      <c r="AD21" s="52">
        <f t="shared" si="1"/>
        <v>2</v>
      </c>
    </row>
    <row r="22" spans="1:30">
      <c r="A22" s="52" t="s">
        <v>164</v>
      </c>
      <c r="B22" s="52" t="s">
        <v>178</v>
      </c>
      <c r="C22" s="63">
        <v>8</v>
      </c>
      <c r="D22" s="52"/>
      <c r="E22" s="221"/>
      <c r="F22" s="221">
        <v>1</v>
      </c>
      <c r="G22" s="221">
        <v>1</v>
      </c>
      <c r="H22" s="221"/>
      <c r="I22" s="221"/>
      <c r="J22" s="221"/>
      <c r="K22" s="221"/>
      <c r="L22" s="221"/>
      <c r="M22" s="221"/>
      <c r="N22" s="221"/>
      <c r="O22" s="22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7"/>
      <c r="AC22" s="52">
        <f t="shared" si="0"/>
        <v>2</v>
      </c>
      <c r="AD22" s="52">
        <f t="shared" si="1"/>
        <v>6</v>
      </c>
    </row>
    <row r="23" spans="1:30">
      <c r="A23" s="53" t="s">
        <v>217</v>
      </c>
      <c r="B23" s="53" t="s">
        <v>154</v>
      </c>
      <c r="C23" s="63">
        <v>485</v>
      </c>
      <c r="D23" s="52">
        <v>192</v>
      </c>
      <c r="E23" s="221">
        <f>2+3+3</f>
        <v>8</v>
      </c>
      <c r="F23" s="221">
        <v>20</v>
      </c>
      <c r="G23" s="221">
        <f>6+2+3+3+2+6</f>
        <v>22</v>
      </c>
      <c r="H23" s="221">
        <f>2+1+2+1+3+2</f>
        <v>11</v>
      </c>
      <c r="I23" s="221"/>
      <c r="J23" s="221"/>
      <c r="K23" s="221"/>
      <c r="L23" s="221"/>
      <c r="M23" s="221"/>
      <c r="N23" s="221"/>
      <c r="O23" s="221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8"/>
      <c r="AC23" s="52">
        <f t="shared" si="0"/>
        <v>61</v>
      </c>
      <c r="AD23" s="52">
        <f t="shared" si="1"/>
        <v>616</v>
      </c>
    </row>
    <row r="24" spans="1:30">
      <c r="A24" s="53" t="s">
        <v>182</v>
      </c>
      <c r="B24" s="53" t="s">
        <v>154</v>
      </c>
      <c r="C24" s="67">
        <v>0</v>
      </c>
      <c r="D24" s="52">
        <v>6</v>
      </c>
      <c r="E24" s="221"/>
      <c r="F24" s="221"/>
      <c r="G24" s="221"/>
      <c r="H24" s="221">
        <f>1+1</f>
        <v>2</v>
      </c>
      <c r="I24" s="221"/>
      <c r="J24" s="221"/>
      <c r="K24" s="221"/>
      <c r="L24" s="221"/>
      <c r="M24" s="221"/>
      <c r="N24" s="221"/>
      <c r="O24" s="221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8"/>
      <c r="AC24" s="52">
        <f t="shared" si="0"/>
        <v>2</v>
      </c>
      <c r="AD24" s="52">
        <f t="shared" si="1"/>
        <v>4</v>
      </c>
    </row>
    <row r="25" spans="1:30">
      <c r="A25" s="52" t="s">
        <v>149</v>
      </c>
      <c r="B25" s="52" t="s">
        <v>162</v>
      </c>
      <c r="C25" s="63">
        <v>5</v>
      </c>
      <c r="D25" s="52">
        <v>25</v>
      </c>
      <c r="E25" s="221"/>
      <c r="F25" s="221"/>
      <c r="G25" s="221">
        <v>1</v>
      </c>
      <c r="H25" s="221">
        <f>1+1+1+1</f>
        <v>4</v>
      </c>
      <c r="I25" s="221"/>
      <c r="J25" s="221"/>
      <c r="K25" s="221"/>
      <c r="L25" s="221"/>
      <c r="M25" s="221"/>
      <c r="N25" s="221"/>
      <c r="O25" s="22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7"/>
      <c r="AC25" s="52">
        <f t="shared" si="0"/>
        <v>5</v>
      </c>
      <c r="AD25" s="52">
        <f t="shared" si="1"/>
        <v>25</v>
      </c>
    </row>
    <row r="26" spans="1:30">
      <c r="A26" s="52" t="s">
        <v>216</v>
      </c>
      <c r="B26" s="52" t="s">
        <v>152</v>
      </c>
      <c r="C26" s="63">
        <v>0</v>
      </c>
      <c r="D26" s="52">
        <v>10</v>
      </c>
      <c r="E26" s="221"/>
      <c r="F26" s="221"/>
      <c r="G26" s="221"/>
      <c r="H26" s="221">
        <f>1+1</f>
        <v>2</v>
      </c>
      <c r="I26" s="221"/>
      <c r="J26" s="221"/>
      <c r="K26" s="221"/>
      <c r="L26" s="221"/>
      <c r="M26" s="221"/>
      <c r="N26" s="221"/>
      <c r="O26" s="22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7"/>
      <c r="AC26" s="52">
        <f t="shared" si="0"/>
        <v>2</v>
      </c>
      <c r="AD26" s="52">
        <f t="shared" si="1"/>
        <v>8</v>
      </c>
    </row>
    <row r="27" spans="1:30">
      <c r="A27" s="53" t="s">
        <v>160</v>
      </c>
      <c r="B27" s="52" t="s">
        <v>176</v>
      </c>
      <c r="C27" s="63">
        <v>5</v>
      </c>
      <c r="D27" s="52"/>
      <c r="E27" s="221"/>
      <c r="F27" s="221"/>
      <c r="G27" s="221">
        <v>1</v>
      </c>
      <c r="H27" s="221"/>
      <c r="I27" s="221"/>
      <c r="J27" s="221"/>
      <c r="K27" s="221"/>
      <c r="L27" s="221"/>
      <c r="M27" s="221"/>
      <c r="N27" s="221"/>
      <c r="O27" s="22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7"/>
      <c r="AC27" s="52">
        <f t="shared" si="0"/>
        <v>1</v>
      </c>
      <c r="AD27" s="52">
        <f t="shared" si="1"/>
        <v>4</v>
      </c>
    </row>
    <row r="28" spans="1:30">
      <c r="A28" s="52" t="s">
        <v>167</v>
      </c>
      <c r="B28" s="52" t="s">
        <v>155</v>
      </c>
      <c r="C28" s="63">
        <v>8</v>
      </c>
      <c r="D28" s="52"/>
      <c r="E28" s="221"/>
      <c r="F28" s="221"/>
      <c r="G28" s="221"/>
      <c r="H28" s="221">
        <v>2</v>
      </c>
      <c r="I28" s="221"/>
      <c r="J28" s="221"/>
      <c r="K28" s="221"/>
      <c r="L28" s="221"/>
      <c r="M28" s="221"/>
      <c r="N28" s="221"/>
      <c r="O28" s="22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7"/>
      <c r="AC28" s="52">
        <f t="shared" si="0"/>
        <v>2</v>
      </c>
      <c r="AD28" s="52">
        <f t="shared" si="1"/>
        <v>6</v>
      </c>
    </row>
    <row r="29" spans="1:30">
      <c r="A29" s="52" t="s">
        <v>165</v>
      </c>
      <c r="B29" s="52" t="s">
        <v>155</v>
      </c>
      <c r="C29" s="63">
        <v>0</v>
      </c>
      <c r="D29" s="52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7"/>
      <c r="AC29" s="52">
        <f t="shared" si="0"/>
        <v>0</v>
      </c>
      <c r="AD29" s="52">
        <f t="shared" si="1"/>
        <v>0</v>
      </c>
    </row>
    <row r="30" spans="1:30">
      <c r="A30" s="52" t="s">
        <v>169</v>
      </c>
      <c r="B30" s="52" t="s">
        <v>156</v>
      </c>
      <c r="C30" s="63">
        <v>2</v>
      </c>
      <c r="D30" s="52"/>
      <c r="E30" s="221"/>
      <c r="F30" s="221"/>
      <c r="G30" s="221"/>
      <c r="H30" s="221">
        <v>1</v>
      </c>
      <c r="I30" s="221"/>
      <c r="J30" s="221"/>
      <c r="K30" s="221"/>
      <c r="L30" s="221"/>
      <c r="M30" s="221"/>
      <c r="N30" s="221"/>
      <c r="O30" s="221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7"/>
      <c r="AC30" s="52">
        <f t="shared" si="0"/>
        <v>1</v>
      </c>
      <c r="AD30" s="52">
        <f t="shared" si="1"/>
        <v>1</v>
      </c>
    </row>
    <row r="31" spans="1:30">
      <c r="A31" s="52" t="s">
        <v>168</v>
      </c>
      <c r="B31" s="52" t="s">
        <v>155</v>
      </c>
      <c r="C31" s="63">
        <v>7</v>
      </c>
      <c r="D31" s="52"/>
      <c r="E31" s="221"/>
      <c r="F31" s="221"/>
      <c r="G31" s="221"/>
      <c r="H31" s="221">
        <v>1</v>
      </c>
      <c r="I31" s="221"/>
      <c r="J31" s="221"/>
      <c r="K31" s="221"/>
      <c r="L31" s="221"/>
      <c r="M31" s="221"/>
      <c r="N31" s="221"/>
      <c r="O31" s="221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7"/>
      <c r="AC31" s="52">
        <f t="shared" si="0"/>
        <v>1</v>
      </c>
      <c r="AD31" s="52">
        <f t="shared" si="1"/>
        <v>6</v>
      </c>
    </row>
    <row r="32" spans="1:30">
      <c r="A32" s="53" t="s">
        <v>183</v>
      </c>
      <c r="B32" s="52" t="s">
        <v>152</v>
      </c>
      <c r="C32" s="63">
        <v>0</v>
      </c>
      <c r="D32" s="52">
        <v>24</v>
      </c>
      <c r="E32" s="221"/>
      <c r="F32" s="221"/>
      <c r="G32" s="221"/>
      <c r="H32" s="221">
        <f>1+1</f>
        <v>2</v>
      </c>
      <c r="I32" s="221"/>
      <c r="J32" s="221"/>
      <c r="K32" s="221"/>
      <c r="L32" s="221"/>
      <c r="M32" s="221"/>
      <c r="N32" s="221"/>
      <c r="O32" s="221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7"/>
      <c r="AC32" s="52">
        <f t="shared" si="0"/>
        <v>2</v>
      </c>
      <c r="AD32" s="52">
        <f t="shared" si="1"/>
        <v>22</v>
      </c>
    </row>
    <row r="33" spans="1:30">
      <c r="A33" s="53" t="s">
        <v>166</v>
      </c>
      <c r="B33" s="52" t="s">
        <v>152</v>
      </c>
      <c r="C33" s="63">
        <v>0</v>
      </c>
      <c r="D33" s="52">
        <v>100</v>
      </c>
      <c r="E33" s="221"/>
      <c r="F33" s="221"/>
      <c r="G33" s="221"/>
      <c r="H33" s="221">
        <f>2+1+2</f>
        <v>5</v>
      </c>
      <c r="I33" s="221"/>
      <c r="J33" s="221"/>
      <c r="K33" s="221"/>
      <c r="L33" s="221"/>
      <c r="M33" s="221"/>
      <c r="N33" s="221"/>
      <c r="O33" s="221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7"/>
      <c r="AC33" s="52">
        <f t="shared" si="0"/>
        <v>5</v>
      </c>
      <c r="AD33" s="52">
        <f t="shared" si="1"/>
        <v>95</v>
      </c>
    </row>
    <row r="34" spans="1:30">
      <c r="A34" s="64" t="s">
        <v>171</v>
      </c>
      <c r="B34" s="64"/>
      <c r="C34" s="65">
        <f>SUM(C6:C33)</f>
        <v>720</v>
      </c>
      <c r="D34" s="64">
        <f>SUM(D6:D33)</f>
        <v>409</v>
      </c>
      <c r="E34" s="64">
        <f t="shared" ref="E34:AB34" si="2">SUM(E6:E31)</f>
        <v>8</v>
      </c>
      <c r="F34" s="64">
        <f>SUM(F5:F33)</f>
        <v>34</v>
      </c>
      <c r="G34" s="64">
        <f>SUM(G6:G33)</f>
        <v>36</v>
      </c>
      <c r="H34" s="64">
        <f>SUM(H6:H33)</f>
        <v>43</v>
      </c>
      <c r="I34" s="64">
        <f>SUM(I6:I33)</f>
        <v>0</v>
      </c>
      <c r="J34" s="64">
        <f t="shared" ref="J34:O34" si="3">SUM(J6:J33)</f>
        <v>0</v>
      </c>
      <c r="K34" s="64">
        <f t="shared" si="3"/>
        <v>0</v>
      </c>
      <c r="L34" s="64">
        <f t="shared" si="3"/>
        <v>0</v>
      </c>
      <c r="M34" s="64">
        <f t="shared" si="3"/>
        <v>0</v>
      </c>
      <c r="N34" s="64">
        <f t="shared" si="3"/>
        <v>0</v>
      </c>
      <c r="O34" s="64">
        <f t="shared" si="3"/>
        <v>0</v>
      </c>
      <c r="P34" s="64">
        <f t="shared" si="2"/>
        <v>0</v>
      </c>
      <c r="Q34" s="64">
        <f t="shared" si="2"/>
        <v>0</v>
      </c>
      <c r="R34" s="64">
        <f t="shared" si="2"/>
        <v>0</v>
      </c>
      <c r="S34" s="64">
        <f t="shared" si="2"/>
        <v>0</v>
      </c>
      <c r="T34" s="64">
        <f t="shared" si="2"/>
        <v>0</v>
      </c>
      <c r="U34" s="64">
        <f t="shared" si="2"/>
        <v>0</v>
      </c>
      <c r="V34" s="64">
        <f t="shared" si="2"/>
        <v>0</v>
      </c>
      <c r="W34" s="64">
        <f t="shared" si="2"/>
        <v>0</v>
      </c>
      <c r="X34" s="64">
        <f t="shared" si="2"/>
        <v>0</v>
      </c>
      <c r="Y34" s="64">
        <f t="shared" si="2"/>
        <v>0</v>
      </c>
      <c r="Z34" s="64">
        <f t="shared" si="2"/>
        <v>0</v>
      </c>
      <c r="AA34" s="64">
        <f t="shared" si="2"/>
        <v>0</v>
      </c>
      <c r="AB34" s="66">
        <f t="shared" si="2"/>
        <v>0</v>
      </c>
      <c r="AC34" s="64">
        <f>SUM(AC6:AC33)</f>
        <v>115</v>
      </c>
      <c r="AD34" s="64">
        <f>SUM(AD6:AD33)</f>
        <v>1014</v>
      </c>
    </row>
  </sheetData>
  <mergeCells count="3">
    <mergeCell ref="A1:AD1"/>
    <mergeCell ref="A2:AD2"/>
    <mergeCell ref="E4:A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topLeftCell="A25" workbookViewId="0">
      <selection activeCell="D50" sqref="D50"/>
    </sheetView>
  </sheetViews>
  <sheetFormatPr baseColWidth="10" defaultRowHeight="15"/>
  <cols>
    <col min="1" max="1" width="10.28515625" customWidth="1"/>
    <col min="2" max="2" width="10" bestFit="1" customWidth="1"/>
    <col min="3" max="3" width="10.85546875" bestFit="1" customWidth="1"/>
    <col min="4" max="4" width="25.7109375" customWidth="1"/>
    <col min="5" max="5" width="12.140625" bestFit="1" customWidth="1"/>
    <col min="6" max="6" width="12" customWidth="1"/>
    <col min="7" max="7" width="12.85546875" customWidth="1"/>
    <col min="8" max="8" width="11.42578125" customWidth="1"/>
    <col min="9" max="10" width="9.140625"/>
    <col min="11" max="11" width="10.5703125" customWidth="1"/>
    <col min="12" max="12" width="12.7109375" bestFit="1" customWidth="1"/>
  </cols>
  <sheetData>
    <row r="1" spans="1:12" ht="15.75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.75">
      <c r="A2" s="368" t="s">
        <v>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15.75">
      <c r="A3" s="105"/>
      <c r="B3" s="105"/>
      <c r="C3" s="105"/>
      <c r="D3" s="105"/>
      <c r="E3" s="105"/>
      <c r="F3" s="105"/>
      <c r="G3" s="105"/>
      <c r="H3" s="105"/>
      <c r="I3" s="2"/>
      <c r="J3" s="2"/>
      <c r="K3" s="1"/>
      <c r="L3" s="1"/>
    </row>
    <row r="4" spans="1:12">
      <c r="A4" s="369" t="s">
        <v>185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1:12">
      <c r="A5" s="370" t="s">
        <v>139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</row>
    <row r="6" spans="1:12">
      <c r="A6" s="371" t="s">
        <v>172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2">
      <c r="A7" s="1"/>
      <c r="B7" s="1"/>
      <c r="C7" s="1"/>
      <c r="D7" s="1"/>
      <c r="E7" s="1"/>
      <c r="F7" s="1"/>
      <c r="G7" s="1"/>
      <c r="H7" s="1"/>
      <c r="I7" s="2"/>
      <c r="J7" s="2"/>
      <c r="K7" s="1"/>
      <c r="L7" s="1"/>
    </row>
    <row r="8" spans="1:12" ht="48">
      <c r="A8" s="92" t="s">
        <v>3</v>
      </c>
      <c r="B8" s="93" t="s">
        <v>4</v>
      </c>
      <c r="C8" s="93" t="s">
        <v>5</v>
      </c>
      <c r="D8" s="93" t="s">
        <v>140</v>
      </c>
      <c r="E8" s="93" t="s">
        <v>6</v>
      </c>
      <c r="F8" s="93" t="s">
        <v>7</v>
      </c>
      <c r="G8" s="73" t="s">
        <v>186</v>
      </c>
      <c r="H8" s="37" t="s">
        <v>8</v>
      </c>
      <c r="I8" s="94" t="s">
        <v>9</v>
      </c>
      <c r="J8" s="37" t="s">
        <v>10</v>
      </c>
      <c r="K8" s="37" t="s">
        <v>187</v>
      </c>
      <c r="L8" s="95" t="s">
        <v>188</v>
      </c>
    </row>
    <row r="9" spans="1:12">
      <c r="A9" s="225">
        <v>43098</v>
      </c>
      <c r="B9" s="226" t="s">
        <v>12</v>
      </c>
      <c r="C9" s="226" t="s">
        <v>12</v>
      </c>
      <c r="D9" s="127" t="s">
        <v>189</v>
      </c>
      <c r="E9" s="226" t="s">
        <v>190</v>
      </c>
      <c r="F9" s="227">
        <v>0</v>
      </c>
      <c r="G9" s="228">
        <f t="shared" ref="G9:G36" si="0">SUM(F9*H9)</f>
        <v>0</v>
      </c>
      <c r="H9" s="12">
        <v>0</v>
      </c>
      <c r="I9" s="102">
        <f>+'[2]MATERIAL DE LIMPIEZA'!D6</f>
        <v>0</v>
      </c>
      <c r="J9" s="103">
        <f>+'[2]MATERIAL DE LIMPIEZA'!AC6</f>
        <v>0</v>
      </c>
      <c r="K9" s="103">
        <f>SUM(H9+I9-J9)</f>
        <v>0</v>
      </c>
      <c r="L9" s="125">
        <f>SUM(F9*K9)</f>
        <v>0</v>
      </c>
    </row>
    <row r="10" spans="1:12">
      <c r="A10" s="225">
        <v>43098</v>
      </c>
      <c r="B10" s="226" t="s">
        <v>12</v>
      </c>
      <c r="C10" s="226" t="s">
        <v>12</v>
      </c>
      <c r="D10" s="127" t="s">
        <v>191</v>
      </c>
      <c r="E10" s="226" t="s">
        <v>152</v>
      </c>
      <c r="F10" s="227">
        <v>172.84</v>
      </c>
      <c r="G10" s="228">
        <f t="shared" si="0"/>
        <v>3629.64</v>
      </c>
      <c r="H10" s="12">
        <v>21</v>
      </c>
      <c r="I10" s="102">
        <f>+'[2]MATERIAL DE LIMPIEZA'!D7</f>
        <v>0</v>
      </c>
      <c r="J10" s="103">
        <f>+'[2]MATERIAL DE LIMPIEZA'!AC7</f>
        <v>8</v>
      </c>
      <c r="K10" s="103">
        <f t="shared" ref="K10:K36" si="1">SUM(H10+I10-J10)</f>
        <v>13</v>
      </c>
      <c r="L10" s="125">
        <f t="shared" ref="L10:L36" si="2">SUM(F10*K10)</f>
        <v>2246.92</v>
      </c>
    </row>
    <row r="11" spans="1:12">
      <c r="A11" s="225">
        <v>43098</v>
      </c>
      <c r="B11" s="226" t="s">
        <v>12</v>
      </c>
      <c r="C11" s="226" t="s">
        <v>12</v>
      </c>
      <c r="D11" s="127" t="s">
        <v>192</v>
      </c>
      <c r="E11" s="226" t="s">
        <v>155</v>
      </c>
      <c r="F11" s="227">
        <v>1174.0999999999999</v>
      </c>
      <c r="G11" s="228">
        <f t="shared" si="0"/>
        <v>5870.5</v>
      </c>
      <c r="H11" s="12">
        <v>5</v>
      </c>
      <c r="I11" s="102">
        <f>+'[2]MATERIAL DE LIMPIEZA'!D8</f>
        <v>0</v>
      </c>
      <c r="J11" s="103">
        <f>+'[2]MATERIAL DE LIMPIEZA'!AC8</f>
        <v>1</v>
      </c>
      <c r="K11" s="103">
        <f t="shared" si="1"/>
        <v>4</v>
      </c>
      <c r="L11" s="125">
        <f t="shared" si="2"/>
        <v>4696.3999999999996</v>
      </c>
    </row>
    <row r="12" spans="1:12">
      <c r="A12" s="225">
        <v>43098</v>
      </c>
      <c r="B12" s="226" t="s">
        <v>12</v>
      </c>
      <c r="C12" s="226" t="s">
        <v>12</v>
      </c>
      <c r="D12" s="127" t="s">
        <v>214</v>
      </c>
      <c r="E12" s="226" t="s">
        <v>176</v>
      </c>
      <c r="F12" s="229">
        <v>25</v>
      </c>
      <c r="G12" s="228">
        <f t="shared" si="0"/>
        <v>0</v>
      </c>
      <c r="H12" s="230"/>
      <c r="I12" s="102">
        <f>+'[2]MATERIAL DE LIMPIEZA'!D9</f>
        <v>9</v>
      </c>
      <c r="J12" s="103">
        <f>+'[2]MATERIAL DE LIMPIEZA'!AC9</f>
        <v>0</v>
      </c>
      <c r="K12" s="103">
        <f t="shared" si="1"/>
        <v>9</v>
      </c>
      <c r="L12" s="125">
        <f t="shared" si="2"/>
        <v>225</v>
      </c>
    </row>
    <row r="13" spans="1:12">
      <c r="A13" s="225">
        <v>43098</v>
      </c>
      <c r="B13" s="226" t="s">
        <v>12</v>
      </c>
      <c r="C13" s="226" t="s">
        <v>12</v>
      </c>
      <c r="D13" s="127" t="s">
        <v>151</v>
      </c>
      <c r="E13" s="226" t="s">
        <v>176</v>
      </c>
      <c r="F13" s="227">
        <v>3.54</v>
      </c>
      <c r="G13" s="228">
        <f t="shared" si="0"/>
        <v>95.58</v>
      </c>
      <c r="H13" s="12">
        <v>27</v>
      </c>
      <c r="I13" s="102">
        <f>+'[2]MATERIAL DE LIMPIEZA'!D10</f>
        <v>0</v>
      </c>
      <c r="J13" s="103">
        <f>+'[2]MATERIAL DE LIMPIEZA'!AC10</f>
        <v>0</v>
      </c>
      <c r="K13" s="103">
        <f t="shared" si="1"/>
        <v>27</v>
      </c>
      <c r="L13" s="125">
        <f t="shared" si="2"/>
        <v>95.58</v>
      </c>
    </row>
    <row r="14" spans="1:12">
      <c r="A14" s="225">
        <v>43098</v>
      </c>
      <c r="B14" s="226" t="s">
        <v>12</v>
      </c>
      <c r="C14" s="226" t="s">
        <v>12</v>
      </c>
      <c r="D14" s="127" t="s">
        <v>193</v>
      </c>
      <c r="E14" s="226" t="s">
        <v>152</v>
      </c>
      <c r="F14" s="227">
        <v>272.60000000000002</v>
      </c>
      <c r="G14" s="228">
        <f t="shared" si="0"/>
        <v>29713.4</v>
      </c>
      <c r="H14" s="12">
        <v>109</v>
      </c>
      <c r="I14" s="102">
        <f>+'[2]MATERIAL DE LIMPIEZA'!D11</f>
        <v>0</v>
      </c>
      <c r="J14" s="103">
        <f>+'[2]MATERIAL DE LIMPIEZA'!AC11</f>
        <v>12</v>
      </c>
      <c r="K14" s="103">
        <f t="shared" si="1"/>
        <v>97</v>
      </c>
      <c r="L14" s="125">
        <f t="shared" si="2"/>
        <v>26442.2</v>
      </c>
    </row>
    <row r="15" spans="1:12">
      <c r="A15" s="225">
        <v>43098</v>
      </c>
      <c r="B15" s="226" t="s">
        <v>12</v>
      </c>
      <c r="C15" s="226" t="s">
        <v>12</v>
      </c>
      <c r="D15" s="127" t="s">
        <v>194</v>
      </c>
      <c r="E15" s="226" t="s">
        <v>155</v>
      </c>
      <c r="F15" s="227">
        <v>283.2</v>
      </c>
      <c r="G15" s="228">
        <f t="shared" si="0"/>
        <v>849.59999999999991</v>
      </c>
      <c r="H15" s="12">
        <v>3</v>
      </c>
      <c r="I15" s="102">
        <f>+'[2]MATERIAL DE LIMPIEZA'!D12</f>
        <v>0</v>
      </c>
      <c r="J15" s="103">
        <f>+'[2]MATERIAL DE LIMPIEZA'!AC12</f>
        <v>0</v>
      </c>
      <c r="K15" s="103">
        <f t="shared" si="1"/>
        <v>3</v>
      </c>
      <c r="L15" s="125">
        <f t="shared" si="2"/>
        <v>849.59999999999991</v>
      </c>
    </row>
    <row r="16" spans="1:12">
      <c r="A16" s="225">
        <v>43098</v>
      </c>
      <c r="B16" s="226" t="s">
        <v>12</v>
      </c>
      <c r="C16" s="226" t="s">
        <v>12</v>
      </c>
      <c r="D16" s="127" t="s">
        <v>158</v>
      </c>
      <c r="E16" s="226" t="s">
        <v>178</v>
      </c>
      <c r="F16" s="227">
        <v>58.94</v>
      </c>
      <c r="G16" s="228">
        <f t="shared" si="0"/>
        <v>353.64</v>
      </c>
      <c r="H16" s="12">
        <v>6</v>
      </c>
      <c r="I16" s="102">
        <f>+'[2]MATERIAL DE LIMPIEZA'!D13</f>
        <v>0</v>
      </c>
      <c r="J16" s="103">
        <f>+'[2]MATERIAL DE LIMPIEZA'!AC13</f>
        <v>2</v>
      </c>
      <c r="K16" s="103">
        <f t="shared" si="1"/>
        <v>4</v>
      </c>
      <c r="L16" s="125">
        <f t="shared" si="2"/>
        <v>235.76</v>
      </c>
    </row>
    <row r="17" spans="1:12">
      <c r="A17" s="225">
        <v>43098</v>
      </c>
      <c r="B17" s="226" t="s">
        <v>12</v>
      </c>
      <c r="C17" s="226" t="s">
        <v>12</v>
      </c>
      <c r="D17" s="127" t="s">
        <v>195</v>
      </c>
      <c r="E17" s="226" t="s">
        <v>176</v>
      </c>
      <c r="F17" s="227">
        <v>171.1</v>
      </c>
      <c r="G17" s="228">
        <f t="shared" si="0"/>
        <v>2053.1999999999998</v>
      </c>
      <c r="H17" s="12">
        <v>12</v>
      </c>
      <c r="I17" s="102">
        <f>+'[2]MATERIAL DE LIMPIEZA'!D14</f>
        <v>0</v>
      </c>
      <c r="J17" s="103">
        <f>+'[2]MATERIAL DE LIMPIEZA'!AC14</f>
        <v>2</v>
      </c>
      <c r="K17" s="103">
        <f t="shared" si="1"/>
        <v>10</v>
      </c>
      <c r="L17" s="125">
        <f t="shared" si="2"/>
        <v>1711</v>
      </c>
    </row>
    <row r="18" spans="1:12">
      <c r="A18" s="225">
        <v>43098</v>
      </c>
      <c r="B18" s="226" t="s">
        <v>12</v>
      </c>
      <c r="C18" s="226" t="s">
        <v>12</v>
      </c>
      <c r="D18" s="127" t="s">
        <v>196</v>
      </c>
      <c r="E18" s="231" t="s">
        <v>180</v>
      </c>
      <c r="F18" s="227">
        <v>177</v>
      </c>
      <c r="G18" s="228">
        <f t="shared" si="0"/>
        <v>531</v>
      </c>
      <c r="H18" s="12">
        <v>3</v>
      </c>
      <c r="I18" s="102">
        <f>+'[2]MATERIAL DE LIMPIEZA'!D15</f>
        <v>0</v>
      </c>
      <c r="J18" s="103">
        <f>+'[2]MATERIAL DE LIMPIEZA'!AC15</f>
        <v>0</v>
      </c>
      <c r="K18" s="103">
        <f t="shared" si="1"/>
        <v>3</v>
      </c>
      <c r="L18" s="125">
        <f t="shared" si="2"/>
        <v>531</v>
      </c>
    </row>
    <row r="19" spans="1:12">
      <c r="A19" s="225">
        <v>43098</v>
      </c>
      <c r="B19" s="226" t="s">
        <v>12</v>
      </c>
      <c r="C19" s="226" t="s">
        <v>12</v>
      </c>
      <c r="D19" s="127" t="s">
        <v>197</v>
      </c>
      <c r="E19" s="226" t="s">
        <v>178</v>
      </c>
      <c r="F19" s="227">
        <v>265.5</v>
      </c>
      <c r="G19" s="228">
        <f t="shared" si="0"/>
        <v>0</v>
      </c>
      <c r="H19" s="12">
        <v>0</v>
      </c>
      <c r="I19" s="102">
        <f>+'[2]MATERIAL DE LIMPIEZA'!D16</f>
        <v>9</v>
      </c>
      <c r="J19" s="103">
        <f>+'[2]MATERIAL DE LIMPIEZA'!AC16</f>
        <v>2</v>
      </c>
      <c r="K19" s="103">
        <f t="shared" si="1"/>
        <v>7</v>
      </c>
      <c r="L19" s="125">
        <f t="shared" si="2"/>
        <v>1858.5</v>
      </c>
    </row>
    <row r="20" spans="1:12">
      <c r="A20" s="232">
        <v>43098</v>
      </c>
      <c r="B20" s="233" t="s">
        <v>12</v>
      </c>
      <c r="C20" s="233" t="s">
        <v>12</v>
      </c>
      <c r="D20" s="234" t="s">
        <v>270</v>
      </c>
      <c r="E20" s="233" t="s">
        <v>220</v>
      </c>
      <c r="F20" s="235">
        <v>25.83</v>
      </c>
      <c r="G20" s="236">
        <f t="shared" si="0"/>
        <v>0</v>
      </c>
      <c r="H20" s="237">
        <v>0</v>
      </c>
      <c r="I20" s="238">
        <f>+'[2]MATERIAL DE LIMPIEZA'!D17</f>
        <v>8</v>
      </c>
      <c r="J20" s="239">
        <f>+'[2]MATERIAL DE LIMPIEZA'!AC17</f>
        <v>0</v>
      </c>
      <c r="K20" s="239">
        <f t="shared" si="1"/>
        <v>8</v>
      </c>
      <c r="L20" s="240">
        <f t="shared" si="2"/>
        <v>206.64</v>
      </c>
    </row>
    <row r="21" spans="1:12">
      <c r="A21" s="232">
        <v>43098</v>
      </c>
      <c r="B21" s="233" t="s">
        <v>12</v>
      </c>
      <c r="C21" s="233" t="s">
        <v>12</v>
      </c>
      <c r="D21" s="234" t="s">
        <v>271</v>
      </c>
      <c r="E21" s="233" t="s">
        <v>220</v>
      </c>
      <c r="F21" s="235">
        <v>25.83</v>
      </c>
      <c r="G21" s="236">
        <f t="shared" si="0"/>
        <v>0</v>
      </c>
      <c r="H21" s="237">
        <v>0</v>
      </c>
      <c r="I21" s="238">
        <f>+'[2]MATERIAL DE LIMPIEZA'!D18</f>
        <v>1</v>
      </c>
      <c r="J21" s="239">
        <f>+'[2]MATERIAL DE LIMPIEZA'!AC18</f>
        <v>0</v>
      </c>
      <c r="K21" s="239">
        <f t="shared" si="1"/>
        <v>1</v>
      </c>
      <c r="L21" s="240">
        <f t="shared" si="2"/>
        <v>25.83</v>
      </c>
    </row>
    <row r="22" spans="1:12">
      <c r="A22" s="225">
        <v>43098</v>
      </c>
      <c r="B22" s="226" t="s">
        <v>12</v>
      </c>
      <c r="C22" s="226" t="s">
        <v>12</v>
      </c>
      <c r="D22" s="127" t="s">
        <v>159</v>
      </c>
      <c r="E22" s="226" t="s">
        <v>176</v>
      </c>
      <c r="F22" s="227">
        <v>14.04</v>
      </c>
      <c r="G22" s="228">
        <f t="shared" si="0"/>
        <v>140.39999999999998</v>
      </c>
      <c r="H22" s="12">
        <v>10</v>
      </c>
      <c r="I22" s="102">
        <f>+'[2]MATERIAL DE LIMPIEZA'!D19</f>
        <v>0</v>
      </c>
      <c r="J22" s="103">
        <f>+'[2]MATERIAL DE LIMPIEZA'!AC19</f>
        <v>0</v>
      </c>
      <c r="K22" s="103">
        <f t="shared" si="1"/>
        <v>10</v>
      </c>
      <c r="L22" s="125">
        <f t="shared" si="2"/>
        <v>140.39999999999998</v>
      </c>
    </row>
    <row r="23" spans="1:12">
      <c r="A23" s="225">
        <v>43099</v>
      </c>
      <c r="B23" s="226" t="s">
        <v>12</v>
      </c>
      <c r="C23" s="226" t="s">
        <v>12</v>
      </c>
      <c r="D23" s="127" t="s">
        <v>181</v>
      </c>
      <c r="E23" s="226" t="s">
        <v>176</v>
      </c>
      <c r="F23" s="241">
        <v>30</v>
      </c>
      <c r="G23" s="228">
        <f t="shared" si="0"/>
        <v>0</v>
      </c>
      <c r="H23" s="242">
        <v>0</v>
      </c>
      <c r="I23" s="102">
        <f>+'[2]MATERIAL DE LIMPIEZA'!D20</f>
        <v>25</v>
      </c>
      <c r="J23" s="103">
        <f>+'[2]MATERIAL DE LIMPIEZA'!AC20</f>
        <v>2</v>
      </c>
      <c r="K23" s="103">
        <f t="shared" si="1"/>
        <v>23</v>
      </c>
      <c r="L23" s="125">
        <f t="shared" si="2"/>
        <v>690</v>
      </c>
    </row>
    <row r="24" spans="1:12">
      <c r="A24" s="225">
        <v>43098</v>
      </c>
      <c r="B24" s="226" t="s">
        <v>12</v>
      </c>
      <c r="C24" s="226" t="s">
        <v>12</v>
      </c>
      <c r="D24" s="127" t="s">
        <v>198</v>
      </c>
      <c r="E24" s="226" t="s">
        <v>199</v>
      </c>
      <c r="F24" s="227">
        <v>761.1</v>
      </c>
      <c r="G24" s="228">
        <f t="shared" si="0"/>
        <v>3044.4</v>
      </c>
      <c r="H24" s="12">
        <v>4</v>
      </c>
      <c r="I24" s="102">
        <f>+'[2]MATERIAL DE LIMPIEZA'!D21</f>
        <v>0</v>
      </c>
      <c r="J24" s="103">
        <f>+'[2]MATERIAL DE LIMPIEZA'!AC21</f>
        <v>2</v>
      </c>
      <c r="K24" s="103">
        <f t="shared" si="1"/>
        <v>2</v>
      </c>
      <c r="L24" s="125">
        <f t="shared" si="2"/>
        <v>1522.2</v>
      </c>
    </row>
    <row r="25" spans="1:12">
      <c r="A25" s="225">
        <v>43098</v>
      </c>
      <c r="B25" s="226" t="s">
        <v>12</v>
      </c>
      <c r="C25" s="226" t="s">
        <v>12</v>
      </c>
      <c r="D25" s="243" t="s">
        <v>200</v>
      </c>
      <c r="E25" s="226" t="s">
        <v>178</v>
      </c>
      <c r="F25" s="244">
        <v>139.24</v>
      </c>
      <c r="G25" s="228">
        <f t="shared" si="0"/>
        <v>1113.92</v>
      </c>
      <c r="H25" s="12">
        <v>8</v>
      </c>
      <c r="I25" s="102">
        <f>+'[2]MATERIAL DE LIMPIEZA'!D22</f>
        <v>0</v>
      </c>
      <c r="J25" s="103">
        <f>+'[2]MATERIAL DE LIMPIEZA'!AC22</f>
        <v>2</v>
      </c>
      <c r="K25" s="103">
        <f t="shared" si="1"/>
        <v>6</v>
      </c>
      <c r="L25" s="125">
        <f t="shared" si="2"/>
        <v>835.44</v>
      </c>
    </row>
    <row r="26" spans="1:12">
      <c r="A26" s="225">
        <v>43098</v>
      </c>
      <c r="B26" s="226" t="s">
        <v>12</v>
      </c>
      <c r="C26" s="226" t="s">
        <v>12</v>
      </c>
      <c r="D26" s="243" t="s">
        <v>201</v>
      </c>
      <c r="E26" s="226" t="s">
        <v>154</v>
      </c>
      <c r="F26" s="244">
        <v>24.46</v>
      </c>
      <c r="G26" s="228">
        <f t="shared" si="0"/>
        <v>11863.1</v>
      </c>
      <c r="H26" s="12">
        <v>485</v>
      </c>
      <c r="I26" s="102">
        <f>+'[2]MATERIAL DE LIMPIEZA'!D23</f>
        <v>192</v>
      </c>
      <c r="J26" s="103">
        <f>+'[2]MATERIAL DE LIMPIEZA'!AC23</f>
        <v>61</v>
      </c>
      <c r="K26" s="103">
        <f t="shared" si="1"/>
        <v>616</v>
      </c>
      <c r="L26" s="125">
        <f t="shared" si="2"/>
        <v>15067.36</v>
      </c>
    </row>
    <row r="27" spans="1:12">
      <c r="A27" s="225">
        <v>43099</v>
      </c>
      <c r="B27" s="226" t="s">
        <v>12</v>
      </c>
      <c r="C27" s="226" t="s">
        <v>12</v>
      </c>
      <c r="D27" s="243" t="s">
        <v>221</v>
      </c>
      <c r="E27" s="226" t="s">
        <v>154</v>
      </c>
      <c r="F27" s="244">
        <v>109</v>
      </c>
      <c r="G27" s="228">
        <f t="shared" si="0"/>
        <v>0</v>
      </c>
      <c r="H27" s="12">
        <v>0</v>
      </c>
      <c r="I27" s="102">
        <f>+'[2]MATERIAL DE LIMPIEZA'!D24</f>
        <v>6</v>
      </c>
      <c r="J27" s="103">
        <f>+'[2]MATERIAL DE LIMPIEZA'!AC24</f>
        <v>2</v>
      </c>
      <c r="K27" s="103">
        <f t="shared" si="1"/>
        <v>4</v>
      </c>
      <c r="L27" s="125">
        <f t="shared" si="2"/>
        <v>436</v>
      </c>
    </row>
    <row r="28" spans="1:12" ht="22.5">
      <c r="A28" s="225">
        <v>43098</v>
      </c>
      <c r="B28" s="226" t="s">
        <v>12</v>
      </c>
      <c r="C28" s="226" t="s">
        <v>12</v>
      </c>
      <c r="D28" s="245" t="s">
        <v>202</v>
      </c>
      <c r="E28" s="226" t="s">
        <v>176</v>
      </c>
      <c r="F28" s="227">
        <v>348.1</v>
      </c>
      <c r="G28" s="228">
        <f t="shared" si="0"/>
        <v>1740.5</v>
      </c>
      <c r="H28" s="12">
        <v>5</v>
      </c>
      <c r="I28" s="102">
        <f>+'[2]MATERIAL DE LIMPIEZA'!D25</f>
        <v>25</v>
      </c>
      <c r="J28" s="103">
        <f>+'[2]MATERIAL DE LIMPIEZA'!AC25</f>
        <v>5</v>
      </c>
      <c r="K28" s="103">
        <f t="shared" si="1"/>
        <v>25</v>
      </c>
      <c r="L28" s="125">
        <f t="shared" si="2"/>
        <v>8702.5</v>
      </c>
    </row>
    <row r="29" spans="1:12">
      <c r="A29" s="225">
        <v>43098</v>
      </c>
      <c r="B29" s="226" t="s">
        <v>12</v>
      </c>
      <c r="C29" s="226" t="s">
        <v>12</v>
      </c>
      <c r="D29" s="127" t="s">
        <v>203</v>
      </c>
      <c r="E29" s="226" t="s">
        <v>152</v>
      </c>
      <c r="F29" s="227">
        <v>0</v>
      </c>
      <c r="G29" s="228">
        <f t="shared" si="0"/>
        <v>0</v>
      </c>
      <c r="H29" s="12">
        <v>0</v>
      </c>
      <c r="I29" s="102">
        <f>+'[2]MATERIAL DE LIMPIEZA'!D26</f>
        <v>10</v>
      </c>
      <c r="J29" s="103">
        <f>+'[2]MATERIAL DE LIMPIEZA'!AC26</f>
        <v>2</v>
      </c>
      <c r="K29" s="103">
        <f t="shared" si="1"/>
        <v>8</v>
      </c>
      <c r="L29" s="125">
        <f t="shared" si="2"/>
        <v>0</v>
      </c>
    </row>
    <row r="30" spans="1:12">
      <c r="A30" s="225">
        <v>43098</v>
      </c>
      <c r="B30" s="226" t="s">
        <v>12</v>
      </c>
      <c r="C30" s="226" t="s">
        <v>12</v>
      </c>
      <c r="D30" s="127" t="s">
        <v>204</v>
      </c>
      <c r="E30" s="226" t="s">
        <v>176</v>
      </c>
      <c r="F30" s="227">
        <v>121.54</v>
      </c>
      <c r="G30" s="228">
        <f t="shared" si="0"/>
        <v>607.70000000000005</v>
      </c>
      <c r="H30" s="12">
        <v>5</v>
      </c>
      <c r="I30" s="102">
        <f>+'[2]MATERIAL DE LIMPIEZA'!D27</f>
        <v>0</v>
      </c>
      <c r="J30" s="103">
        <f>+'[2]MATERIAL DE LIMPIEZA'!AC27</f>
        <v>1</v>
      </c>
      <c r="K30" s="103">
        <f t="shared" si="1"/>
        <v>4</v>
      </c>
      <c r="L30" s="125">
        <f t="shared" si="2"/>
        <v>486.16</v>
      </c>
    </row>
    <row r="31" spans="1:12">
      <c r="A31" s="225">
        <v>43098</v>
      </c>
      <c r="B31" s="226" t="s">
        <v>12</v>
      </c>
      <c r="C31" s="226" t="s">
        <v>12</v>
      </c>
      <c r="D31" s="127" t="s">
        <v>205</v>
      </c>
      <c r="E31" s="226" t="s">
        <v>155</v>
      </c>
      <c r="F31" s="227">
        <v>224.2</v>
      </c>
      <c r="G31" s="228">
        <f t="shared" si="0"/>
        <v>1793.6</v>
      </c>
      <c r="H31" s="12">
        <v>8</v>
      </c>
      <c r="I31" s="102">
        <f>+'[2]MATERIAL DE LIMPIEZA'!D28</f>
        <v>0</v>
      </c>
      <c r="J31" s="103">
        <f>+'[2]MATERIAL DE LIMPIEZA'!AC28</f>
        <v>2</v>
      </c>
      <c r="K31" s="103">
        <f t="shared" si="1"/>
        <v>6</v>
      </c>
      <c r="L31" s="125">
        <f t="shared" si="2"/>
        <v>1345.1999999999998</v>
      </c>
    </row>
    <row r="32" spans="1:12">
      <c r="A32" s="225">
        <v>43098</v>
      </c>
      <c r="B32" s="226" t="s">
        <v>12</v>
      </c>
      <c r="C32" s="226" t="s">
        <v>12</v>
      </c>
      <c r="D32" s="127" t="s">
        <v>206</v>
      </c>
      <c r="E32" s="226" t="s">
        <v>155</v>
      </c>
      <c r="F32" s="227">
        <v>224.2</v>
      </c>
      <c r="G32" s="228">
        <f t="shared" si="0"/>
        <v>0</v>
      </c>
      <c r="H32" s="12">
        <v>0</v>
      </c>
      <c r="I32" s="102">
        <f>+'[2]MATERIAL DE LIMPIEZA'!D29</f>
        <v>0</v>
      </c>
      <c r="J32" s="103">
        <f>+'[2]MATERIAL DE LIMPIEZA'!AC29</f>
        <v>0</v>
      </c>
      <c r="K32" s="103">
        <f t="shared" si="1"/>
        <v>0</v>
      </c>
      <c r="L32" s="125">
        <f t="shared" si="2"/>
        <v>0</v>
      </c>
    </row>
    <row r="33" spans="1:12">
      <c r="A33" s="225">
        <v>43098</v>
      </c>
      <c r="B33" s="226" t="s">
        <v>12</v>
      </c>
      <c r="C33" s="226" t="s">
        <v>12</v>
      </c>
      <c r="D33" s="127" t="s">
        <v>207</v>
      </c>
      <c r="E33" s="226" t="s">
        <v>156</v>
      </c>
      <c r="F33" s="227">
        <v>584.1</v>
      </c>
      <c r="G33" s="228">
        <f t="shared" si="0"/>
        <v>1168.2</v>
      </c>
      <c r="H33" s="12">
        <v>2</v>
      </c>
      <c r="I33" s="102">
        <f>+'[2]MATERIAL DE LIMPIEZA'!D30</f>
        <v>0</v>
      </c>
      <c r="J33" s="103">
        <f>+'[2]MATERIAL DE LIMPIEZA'!AC30</f>
        <v>1</v>
      </c>
      <c r="K33" s="103">
        <f t="shared" si="1"/>
        <v>1</v>
      </c>
      <c r="L33" s="125">
        <f t="shared" si="2"/>
        <v>584.1</v>
      </c>
    </row>
    <row r="34" spans="1:12">
      <c r="A34" s="225">
        <v>43098</v>
      </c>
      <c r="B34" s="226" t="s">
        <v>12</v>
      </c>
      <c r="C34" s="226" t="s">
        <v>12</v>
      </c>
      <c r="D34" s="127" t="s">
        <v>208</v>
      </c>
      <c r="E34" s="226" t="s">
        <v>155</v>
      </c>
      <c r="F34" s="227">
        <v>224.2</v>
      </c>
      <c r="G34" s="228">
        <f t="shared" si="0"/>
        <v>1569.3999999999999</v>
      </c>
      <c r="H34" s="12">
        <v>7</v>
      </c>
      <c r="I34" s="102">
        <f>+'[2]MATERIAL DE LIMPIEZA'!D31</f>
        <v>0</v>
      </c>
      <c r="J34" s="103">
        <f>+'[2]MATERIAL DE LIMPIEZA'!AC31</f>
        <v>1</v>
      </c>
      <c r="K34" s="103">
        <f t="shared" si="1"/>
        <v>6</v>
      </c>
      <c r="L34" s="125">
        <f t="shared" si="2"/>
        <v>1345.1999999999998</v>
      </c>
    </row>
    <row r="35" spans="1:12">
      <c r="A35" s="225">
        <v>43098</v>
      </c>
      <c r="B35" s="226" t="s">
        <v>12</v>
      </c>
      <c r="C35" s="226" t="s">
        <v>12</v>
      </c>
      <c r="D35" s="127" t="s">
        <v>215</v>
      </c>
      <c r="E35" s="226" t="s">
        <v>152</v>
      </c>
      <c r="F35" s="227"/>
      <c r="G35" s="228">
        <f t="shared" si="0"/>
        <v>0</v>
      </c>
      <c r="H35" s="12"/>
      <c r="I35" s="102">
        <f>+'[2]MATERIAL DE LIMPIEZA'!D32</f>
        <v>24</v>
      </c>
      <c r="J35" s="103">
        <f>+'[2]MATERIAL DE LIMPIEZA'!AC32</f>
        <v>2</v>
      </c>
      <c r="K35" s="103">
        <f t="shared" si="1"/>
        <v>22</v>
      </c>
      <c r="L35" s="125">
        <f t="shared" si="2"/>
        <v>0</v>
      </c>
    </row>
    <row r="36" spans="1:12">
      <c r="A36" s="225">
        <v>43098</v>
      </c>
      <c r="B36" s="226" t="s">
        <v>12</v>
      </c>
      <c r="C36" s="226" t="s">
        <v>12</v>
      </c>
      <c r="D36" s="127" t="s">
        <v>209</v>
      </c>
      <c r="E36" s="226" t="s">
        <v>152</v>
      </c>
      <c r="F36" s="227">
        <v>36.520000000000003</v>
      </c>
      <c r="G36" s="228">
        <f t="shared" si="0"/>
        <v>0</v>
      </c>
      <c r="H36" s="12">
        <v>0</v>
      </c>
      <c r="I36" s="102">
        <f>+'[2]MATERIAL DE LIMPIEZA'!D33</f>
        <v>100</v>
      </c>
      <c r="J36" s="103">
        <f>+'[2]MATERIAL DE LIMPIEZA'!AC33</f>
        <v>5</v>
      </c>
      <c r="K36" s="103">
        <f t="shared" si="1"/>
        <v>95</v>
      </c>
      <c r="L36" s="125">
        <f t="shared" si="2"/>
        <v>3469.4</v>
      </c>
    </row>
    <row r="37" spans="1:12" ht="15.75" thickBot="1">
      <c r="A37" s="1"/>
      <c r="B37" s="1"/>
      <c r="C37" s="1"/>
      <c r="D37" s="1"/>
      <c r="E37" s="76" t="s">
        <v>23</v>
      </c>
      <c r="F37" s="77"/>
      <c r="G37" s="78">
        <f t="shared" ref="G37:L37" si="3">SUM(G9:G36)</f>
        <v>66137.779999999984</v>
      </c>
      <c r="H37" s="79">
        <f t="shared" si="3"/>
        <v>720</v>
      </c>
      <c r="I37" s="2">
        <f t="shared" si="3"/>
        <v>409</v>
      </c>
      <c r="J37" s="80">
        <f t="shared" si="3"/>
        <v>115</v>
      </c>
      <c r="K37" s="79">
        <f t="shared" si="3"/>
        <v>1014</v>
      </c>
      <c r="L37" s="81">
        <f t="shared" si="3"/>
        <v>73748.39</v>
      </c>
    </row>
    <row r="38" spans="1:12" ht="15.75" thickTop="1">
      <c r="A38" s="1"/>
      <c r="B38" s="1"/>
      <c r="C38" s="1"/>
      <c r="D38" s="1"/>
      <c r="E38" s="1"/>
      <c r="F38" s="1"/>
      <c r="G38" s="4"/>
      <c r="H38" s="1"/>
      <c r="I38" s="2"/>
      <c r="J38" s="2"/>
      <c r="K38" s="1"/>
      <c r="L38" s="1"/>
    </row>
    <row r="39" spans="1:12">
      <c r="A39" s="1"/>
      <c r="B39" s="1"/>
      <c r="C39" s="1"/>
      <c r="D39" s="1"/>
      <c r="E39" s="1"/>
      <c r="F39" s="1"/>
      <c r="G39" s="4"/>
      <c r="H39" s="1"/>
      <c r="I39" s="2"/>
      <c r="J39" s="2"/>
      <c r="K39" s="1"/>
      <c r="L39" s="1"/>
    </row>
    <row r="40" spans="1:12">
      <c r="A40" s="82" t="s">
        <v>24</v>
      </c>
      <c r="B40" s="83"/>
      <c r="C40" s="82"/>
      <c r="D40" s="83"/>
      <c r="E40" s="82" t="s">
        <v>25</v>
      </c>
      <c r="F40" s="84"/>
      <c r="G40" s="85"/>
      <c r="H40" s="83"/>
      <c r="I40" s="82" t="s">
        <v>26</v>
      </c>
      <c r="J40" s="86"/>
      <c r="K40" s="86"/>
      <c r="L40" s="1"/>
    </row>
    <row r="41" spans="1:12">
      <c r="A41" s="82"/>
      <c r="B41" s="83"/>
      <c r="C41" s="82"/>
      <c r="D41" s="82"/>
      <c r="E41" s="83"/>
      <c r="F41" s="86"/>
      <c r="G41" s="85"/>
      <c r="H41" s="83"/>
      <c r="I41" s="83"/>
      <c r="J41" s="86"/>
      <c r="K41" s="86"/>
      <c r="L41" s="3"/>
    </row>
    <row r="42" spans="1:12">
      <c r="A42" s="82"/>
      <c r="B42" s="83"/>
      <c r="C42" s="82"/>
      <c r="D42" s="82"/>
      <c r="E42" s="83"/>
      <c r="F42" s="86"/>
      <c r="G42" s="85"/>
      <c r="H42" s="83"/>
      <c r="I42" s="86"/>
      <c r="J42" s="86"/>
      <c r="K42" s="86"/>
      <c r="L42" s="3"/>
    </row>
    <row r="43" spans="1:12">
      <c r="A43" s="82"/>
      <c r="B43" s="83"/>
      <c r="C43" s="82"/>
      <c r="D43" s="82"/>
      <c r="E43" s="83"/>
      <c r="F43" s="86"/>
      <c r="G43" s="85"/>
      <c r="H43" s="83"/>
      <c r="I43" s="86"/>
      <c r="J43" s="86"/>
      <c r="K43" s="86"/>
      <c r="L43" s="3"/>
    </row>
    <row r="44" spans="1:12">
      <c r="A44" s="87" t="s">
        <v>210</v>
      </c>
      <c r="B44" s="88"/>
      <c r="C44" s="89"/>
      <c r="D44" s="83"/>
      <c r="E44" s="89" t="s">
        <v>28</v>
      </c>
      <c r="F44" s="83"/>
      <c r="G44" s="85"/>
      <c r="H44" s="83"/>
      <c r="I44" s="89" t="s">
        <v>211</v>
      </c>
      <c r="J44" s="86"/>
      <c r="K44" s="86"/>
      <c r="L44" s="1"/>
    </row>
    <row r="45" spans="1:12">
      <c r="A45" s="90" t="s">
        <v>212</v>
      </c>
      <c r="B45" s="88"/>
      <c r="C45" s="91"/>
      <c r="D45" s="83"/>
      <c r="E45" s="91" t="s">
        <v>30</v>
      </c>
      <c r="F45" s="83"/>
      <c r="G45" s="85"/>
      <c r="H45" s="83"/>
      <c r="I45" s="91" t="s">
        <v>31</v>
      </c>
      <c r="J45" s="86"/>
      <c r="K45" s="86"/>
      <c r="L45" s="1"/>
    </row>
    <row r="46" spans="1:12">
      <c r="A46" s="90" t="s">
        <v>213</v>
      </c>
      <c r="B46" s="88"/>
      <c r="C46" s="91"/>
      <c r="D46" s="83"/>
      <c r="E46" s="90" t="s">
        <v>213</v>
      </c>
      <c r="F46" s="83"/>
      <c r="G46" s="85"/>
      <c r="H46" s="83"/>
      <c r="I46" s="90" t="s">
        <v>213</v>
      </c>
      <c r="J46" s="91"/>
      <c r="K46" s="86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2"/>
      <c r="J47" s="2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2"/>
      <c r="J48" s="2"/>
      <c r="K48" s="1"/>
      <c r="L48" s="1"/>
    </row>
  </sheetData>
  <mergeCells count="5">
    <mergeCell ref="A1:L1"/>
    <mergeCell ref="A2:L2"/>
    <mergeCell ref="A4:L4"/>
    <mergeCell ref="A5:L5"/>
    <mergeCell ref="A6:L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2"/>
  <sheetViews>
    <sheetView topLeftCell="A115" workbookViewId="0">
      <selection activeCell="O56" sqref="O56"/>
    </sheetView>
  </sheetViews>
  <sheetFormatPr baseColWidth="10" defaultRowHeight="15"/>
  <cols>
    <col min="1" max="1" width="9.140625" customWidth="1"/>
    <col min="2" max="2" width="11.28515625" customWidth="1"/>
    <col min="3" max="3" width="11.85546875" customWidth="1"/>
    <col min="4" max="4" width="11" customWidth="1"/>
    <col min="5" max="5" width="26" customWidth="1"/>
    <col min="6" max="6" width="11" customWidth="1"/>
    <col min="7" max="7" width="12" customWidth="1"/>
    <col min="8" max="8" width="14.42578125" customWidth="1"/>
    <col min="9" max="9" width="11.42578125" customWidth="1"/>
    <col min="10" max="10" width="8.140625" customWidth="1"/>
    <col min="11" max="11" width="8.42578125" customWidth="1"/>
    <col min="12" max="12" width="14" customWidth="1"/>
    <col min="13" max="13" width="13.5703125" customWidth="1"/>
  </cols>
  <sheetData>
    <row r="1" spans="1:13" ht="15.75">
      <c r="A1" s="131"/>
      <c r="B1" s="354" t="s">
        <v>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15.75">
      <c r="A2" s="131"/>
      <c r="B2" s="354" t="s">
        <v>284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5.75">
      <c r="A3" s="131"/>
      <c r="B3" s="278"/>
      <c r="C3" s="278"/>
      <c r="D3" s="278"/>
      <c r="E3" s="278"/>
      <c r="F3" s="278"/>
      <c r="G3" s="278"/>
      <c r="H3" s="278"/>
      <c r="I3" s="278"/>
      <c r="J3" s="133"/>
      <c r="K3" s="133"/>
      <c r="L3" s="131"/>
      <c r="M3" s="131"/>
    </row>
    <row r="4" spans="1:13">
      <c r="A4" s="131"/>
      <c r="B4" s="355" t="s">
        <v>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>
      <c r="A5" s="131"/>
      <c r="B5" s="355" t="s">
        <v>139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>
      <c r="A6" s="131"/>
      <c r="B6" s="356" t="s">
        <v>293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</row>
    <row r="7" spans="1:13">
      <c r="A7" s="131"/>
      <c r="B7" s="183"/>
      <c r="C7" s="131"/>
      <c r="D7" s="131"/>
      <c r="E7" s="131"/>
      <c r="F7" s="131"/>
      <c r="G7" s="131"/>
      <c r="H7" s="131"/>
      <c r="I7" s="131"/>
      <c r="J7" s="133"/>
      <c r="K7" s="133"/>
      <c r="L7" s="131"/>
      <c r="M7" s="131"/>
    </row>
    <row r="8" spans="1:13" ht="48">
      <c r="A8" s="134" t="s">
        <v>231</v>
      </c>
      <c r="B8" s="135" t="s">
        <v>3</v>
      </c>
      <c r="C8" s="136" t="s">
        <v>4</v>
      </c>
      <c r="D8" s="136" t="s">
        <v>5</v>
      </c>
      <c r="E8" s="136" t="s">
        <v>140</v>
      </c>
      <c r="F8" s="136" t="s">
        <v>6</v>
      </c>
      <c r="G8" s="137" t="s">
        <v>259</v>
      </c>
      <c r="H8" s="138" t="s">
        <v>260</v>
      </c>
      <c r="I8" s="139" t="s">
        <v>261</v>
      </c>
      <c r="J8" s="140" t="s">
        <v>9</v>
      </c>
      <c r="K8" s="138" t="s">
        <v>10</v>
      </c>
      <c r="L8" s="138" t="s">
        <v>288</v>
      </c>
      <c r="M8" s="251" t="s">
        <v>278</v>
      </c>
    </row>
    <row r="9" spans="1:13">
      <c r="A9" s="142" t="s">
        <v>232</v>
      </c>
      <c r="B9" s="163" t="s">
        <v>292</v>
      </c>
      <c r="C9" s="143" t="s">
        <v>12</v>
      </c>
      <c r="D9" s="143" t="s">
        <v>12</v>
      </c>
      <c r="E9" s="144" t="s">
        <v>39</v>
      </c>
      <c r="F9" s="143" t="s">
        <v>13</v>
      </c>
      <c r="G9" s="145">
        <v>147</v>
      </c>
      <c r="H9" s="146">
        <v>0</v>
      </c>
      <c r="I9" s="12">
        <v>0</v>
      </c>
      <c r="J9" s="147"/>
      <c r="K9" s="147">
        <f>+'SALIDAS - MARZO 18'!C9</f>
        <v>0</v>
      </c>
      <c r="L9" s="147">
        <f t="shared" ref="L9:L72" si="0">SUM(I9+J9-K9)</f>
        <v>0</v>
      </c>
      <c r="M9" s="148">
        <f t="shared" ref="M9:M40" si="1">SUM(G9*L9)</f>
        <v>0</v>
      </c>
    </row>
    <row r="10" spans="1:13">
      <c r="A10" s="142" t="s">
        <v>232</v>
      </c>
      <c r="B10" s="163" t="s">
        <v>292</v>
      </c>
      <c r="C10" s="143" t="s">
        <v>12</v>
      </c>
      <c r="D10" s="143" t="s">
        <v>12</v>
      </c>
      <c r="E10" s="144" t="s">
        <v>40</v>
      </c>
      <c r="F10" s="143" t="s">
        <v>14</v>
      </c>
      <c r="G10" s="145">
        <v>24.83</v>
      </c>
      <c r="H10" s="146">
        <v>0</v>
      </c>
      <c r="I10" s="12">
        <v>0</v>
      </c>
      <c r="J10" s="147"/>
      <c r="K10" s="147">
        <f>+'SALIDAS - MARZO 18'!C10</f>
        <v>0</v>
      </c>
      <c r="L10" s="147">
        <f t="shared" si="0"/>
        <v>0</v>
      </c>
      <c r="M10" s="148">
        <f t="shared" si="1"/>
        <v>0</v>
      </c>
    </row>
    <row r="11" spans="1:13">
      <c r="A11" s="142" t="s">
        <v>232</v>
      </c>
      <c r="B11" s="163" t="s">
        <v>292</v>
      </c>
      <c r="C11" s="143" t="s">
        <v>12</v>
      </c>
      <c r="D11" s="143" t="s">
        <v>12</v>
      </c>
      <c r="E11" s="144" t="s">
        <v>41</v>
      </c>
      <c r="F11" s="143" t="s">
        <v>13</v>
      </c>
      <c r="G11" s="191">
        <v>1099.9960000000001</v>
      </c>
      <c r="H11" s="146">
        <v>3299.9880000000003</v>
      </c>
      <c r="I11" s="12">
        <v>3</v>
      </c>
      <c r="J11" s="147"/>
      <c r="K11" s="147">
        <f>+'SALIDAS - MARZO 18'!C11</f>
        <v>3</v>
      </c>
      <c r="L11" s="147">
        <f t="shared" si="0"/>
        <v>0</v>
      </c>
      <c r="M11" s="148">
        <f t="shared" si="1"/>
        <v>0</v>
      </c>
    </row>
    <row r="12" spans="1:13">
      <c r="A12" s="142" t="s">
        <v>232</v>
      </c>
      <c r="B12" s="163" t="s">
        <v>292</v>
      </c>
      <c r="C12" s="143" t="s">
        <v>12</v>
      </c>
      <c r="D12" s="143" t="s">
        <v>12</v>
      </c>
      <c r="E12" s="144" t="s">
        <v>42</v>
      </c>
      <c r="F12" s="143" t="s">
        <v>13</v>
      </c>
      <c r="G12" s="145">
        <v>1092.01</v>
      </c>
      <c r="H12" s="146">
        <v>2184.02</v>
      </c>
      <c r="I12" s="12">
        <v>2</v>
      </c>
      <c r="J12" s="147"/>
      <c r="K12" s="147">
        <f>+'SALIDAS - MARZO 18'!C12</f>
        <v>2</v>
      </c>
      <c r="L12" s="147">
        <f t="shared" si="0"/>
        <v>0</v>
      </c>
      <c r="M12" s="148">
        <f t="shared" si="1"/>
        <v>0</v>
      </c>
    </row>
    <row r="13" spans="1:13">
      <c r="A13" s="142" t="s">
        <v>232</v>
      </c>
      <c r="B13" s="163" t="s">
        <v>292</v>
      </c>
      <c r="C13" s="143" t="s">
        <v>12</v>
      </c>
      <c r="D13" s="143" t="s">
        <v>12</v>
      </c>
      <c r="E13" s="144" t="s">
        <v>43</v>
      </c>
      <c r="F13" s="143" t="s">
        <v>13</v>
      </c>
      <c r="G13" s="145">
        <v>722.4</v>
      </c>
      <c r="H13" s="146">
        <v>0</v>
      </c>
      <c r="I13" s="12">
        <v>0</v>
      </c>
      <c r="J13" s="147"/>
      <c r="K13" s="147">
        <f>+'SALIDAS - MARZO 18'!C13</f>
        <v>0</v>
      </c>
      <c r="L13" s="147">
        <f t="shared" si="0"/>
        <v>0</v>
      </c>
      <c r="M13" s="148">
        <f t="shared" si="1"/>
        <v>0</v>
      </c>
    </row>
    <row r="14" spans="1:13">
      <c r="A14" s="142" t="s">
        <v>232</v>
      </c>
      <c r="B14" s="163" t="s">
        <v>292</v>
      </c>
      <c r="C14" s="143" t="s">
        <v>12</v>
      </c>
      <c r="D14" s="143" t="s">
        <v>12</v>
      </c>
      <c r="E14" s="144" t="s">
        <v>44</v>
      </c>
      <c r="F14" s="143" t="s">
        <v>13</v>
      </c>
      <c r="G14" s="190">
        <v>700</v>
      </c>
      <c r="H14" s="146">
        <v>2100</v>
      </c>
      <c r="I14" s="12">
        <v>3</v>
      </c>
      <c r="J14" s="147"/>
      <c r="K14" s="147">
        <f>+'SALIDAS - MARZO 18'!C14</f>
        <v>0</v>
      </c>
      <c r="L14" s="147">
        <f t="shared" si="0"/>
        <v>3</v>
      </c>
      <c r="M14" s="148">
        <f t="shared" si="1"/>
        <v>2100</v>
      </c>
    </row>
    <row r="15" spans="1:13">
      <c r="A15" s="142" t="s">
        <v>232</v>
      </c>
      <c r="B15" s="163" t="s">
        <v>292</v>
      </c>
      <c r="C15" s="143" t="s">
        <v>12</v>
      </c>
      <c r="D15" s="143" t="s">
        <v>12</v>
      </c>
      <c r="E15" s="144" t="s">
        <v>45</v>
      </c>
      <c r="F15" s="143" t="s">
        <v>13</v>
      </c>
      <c r="G15" s="145">
        <v>1197.7</v>
      </c>
      <c r="H15" s="146">
        <v>5988.5</v>
      </c>
      <c r="I15" s="12">
        <v>5</v>
      </c>
      <c r="J15" s="147"/>
      <c r="K15" s="147">
        <f>+'SALIDAS - MARZO 18'!C15</f>
        <v>0</v>
      </c>
      <c r="L15" s="147">
        <f t="shared" si="0"/>
        <v>5</v>
      </c>
      <c r="M15" s="148">
        <f t="shared" si="1"/>
        <v>5988.5</v>
      </c>
    </row>
    <row r="16" spans="1:13">
      <c r="A16" s="142" t="s">
        <v>232</v>
      </c>
      <c r="B16" s="163" t="s">
        <v>292</v>
      </c>
      <c r="C16" s="143" t="s">
        <v>12</v>
      </c>
      <c r="D16" s="143" t="s">
        <v>12</v>
      </c>
      <c r="E16" s="144" t="s">
        <v>46</v>
      </c>
      <c r="F16" s="143" t="s">
        <v>13</v>
      </c>
      <c r="G16" s="145">
        <v>894.99</v>
      </c>
      <c r="H16" s="146">
        <v>0</v>
      </c>
      <c r="I16" s="12">
        <v>0</v>
      </c>
      <c r="J16" s="147"/>
      <c r="K16" s="147">
        <f>+'SALIDAS - MARZO 18'!C16</f>
        <v>0</v>
      </c>
      <c r="L16" s="147">
        <f t="shared" si="0"/>
        <v>0</v>
      </c>
      <c r="M16" s="148">
        <f t="shared" si="1"/>
        <v>0</v>
      </c>
    </row>
    <row r="17" spans="1:13">
      <c r="A17" s="142" t="s">
        <v>232</v>
      </c>
      <c r="B17" s="163" t="s">
        <v>292</v>
      </c>
      <c r="C17" s="143" t="s">
        <v>12</v>
      </c>
      <c r="D17" s="143" t="s">
        <v>12</v>
      </c>
      <c r="E17" s="144" t="s">
        <v>47</v>
      </c>
      <c r="F17" s="143" t="s">
        <v>13</v>
      </c>
      <c r="G17" s="145">
        <v>1100</v>
      </c>
      <c r="H17" s="146">
        <v>0</v>
      </c>
      <c r="I17" s="12">
        <v>0</v>
      </c>
      <c r="J17" s="147"/>
      <c r="K17" s="147">
        <f>+'SALIDAS - MARZO 18'!C17</f>
        <v>0</v>
      </c>
      <c r="L17" s="147">
        <f t="shared" si="0"/>
        <v>0</v>
      </c>
      <c r="M17" s="148">
        <f t="shared" si="1"/>
        <v>0</v>
      </c>
    </row>
    <row r="18" spans="1:13">
      <c r="A18" s="142" t="s">
        <v>232</v>
      </c>
      <c r="B18" s="163" t="s">
        <v>292</v>
      </c>
      <c r="C18" s="143" t="s">
        <v>12</v>
      </c>
      <c r="D18" s="143" t="s">
        <v>12</v>
      </c>
      <c r="E18" s="144" t="s">
        <v>48</v>
      </c>
      <c r="F18" s="143" t="s">
        <v>13</v>
      </c>
      <c r="G18" s="145">
        <v>1880</v>
      </c>
      <c r="H18" s="146">
        <v>0</v>
      </c>
      <c r="I18" s="12">
        <v>0</v>
      </c>
      <c r="J18" s="147"/>
      <c r="K18" s="147">
        <f>+'SALIDAS - MARZO 18'!C18</f>
        <v>0</v>
      </c>
      <c r="L18" s="147">
        <f t="shared" si="0"/>
        <v>0</v>
      </c>
      <c r="M18" s="148">
        <f t="shared" si="1"/>
        <v>0</v>
      </c>
    </row>
    <row r="19" spans="1:13">
      <c r="A19" s="142" t="s">
        <v>232</v>
      </c>
      <c r="B19" s="163" t="s">
        <v>292</v>
      </c>
      <c r="C19" s="143" t="s">
        <v>12</v>
      </c>
      <c r="D19" s="143" t="s">
        <v>12</v>
      </c>
      <c r="E19" s="144" t="s">
        <v>49</v>
      </c>
      <c r="F19" s="143" t="s">
        <v>13</v>
      </c>
      <c r="G19" s="191">
        <f>5100.02/5</f>
        <v>1020.0040000000001</v>
      </c>
      <c r="H19" s="146">
        <v>3060.0120000000006</v>
      </c>
      <c r="I19" s="12">
        <v>3</v>
      </c>
      <c r="J19" s="147"/>
      <c r="K19" s="147">
        <f>+'SALIDAS - MARZO 18'!C19</f>
        <v>1</v>
      </c>
      <c r="L19" s="147">
        <f t="shared" si="0"/>
        <v>2</v>
      </c>
      <c r="M19" s="148">
        <f t="shared" si="1"/>
        <v>2040.0080000000003</v>
      </c>
    </row>
    <row r="20" spans="1:13">
      <c r="A20" s="142" t="s">
        <v>232</v>
      </c>
      <c r="B20" s="163" t="s">
        <v>292</v>
      </c>
      <c r="C20" s="143" t="s">
        <v>12</v>
      </c>
      <c r="D20" s="143" t="s">
        <v>12</v>
      </c>
      <c r="E20" s="149" t="s">
        <v>50</v>
      </c>
      <c r="F20" s="150" t="s">
        <v>13</v>
      </c>
      <c r="G20" s="192">
        <f>2479.98/4</f>
        <v>619.995</v>
      </c>
      <c r="H20" s="146">
        <v>1859.9850000000001</v>
      </c>
      <c r="I20" s="12">
        <v>3</v>
      </c>
      <c r="J20" s="147"/>
      <c r="K20" s="147">
        <f>+'SALIDAS - MARZO 18'!C20</f>
        <v>0</v>
      </c>
      <c r="L20" s="147">
        <f t="shared" si="0"/>
        <v>3</v>
      </c>
      <c r="M20" s="148">
        <f t="shared" si="1"/>
        <v>1859.9850000000001</v>
      </c>
    </row>
    <row r="21" spans="1:13">
      <c r="A21" s="142" t="s">
        <v>232</v>
      </c>
      <c r="B21" s="163" t="s">
        <v>292</v>
      </c>
      <c r="C21" s="143" t="s">
        <v>12</v>
      </c>
      <c r="D21" s="143" t="s">
        <v>12</v>
      </c>
      <c r="E21" s="149" t="s">
        <v>51</v>
      </c>
      <c r="F21" s="150" t="s">
        <v>13</v>
      </c>
      <c r="G21" s="192">
        <f>3099.98/5</f>
        <v>619.99599999999998</v>
      </c>
      <c r="H21" s="146">
        <v>1859.9879999999998</v>
      </c>
      <c r="I21" s="12">
        <v>3</v>
      </c>
      <c r="J21" s="147"/>
      <c r="K21" s="147">
        <f>+'SALIDAS - MARZO 18'!C21</f>
        <v>0</v>
      </c>
      <c r="L21" s="147">
        <f t="shared" si="0"/>
        <v>3</v>
      </c>
      <c r="M21" s="148">
        <f t="shared" si="1"/>
        <v>1859.9879999999998</v>
      </c>
    </row>
    <row r="22" spans="1:13">
      <c r="A22" s="142" t="s">
        <v>233</v>
      </c>
      <c r="B22" s="163" t="s">
        <v>292</v>
      </c>
      <c r="C22" s="143" t="s">
        <v>12</v>
      </c>
      <c r="D22" s="143" t="s">
        <v>12</v>
      </c>
      <c r="E22" s="144" t="s">
        <v>52</v>
      </c>
      <c r="F22" s="143" t="s">
        <v>15</v>
      </c>
      <c r="G22" s="145">
        <v>674.98</v>
      </c>
      <c r="H22" s="146">
        <v>2699.92</v>
      </c>
      <c r="I22" s="12">
        <v>4</v>
      </c>
      <c r="J22" s="147"/>
      <c r="K22" s="147">
        <f>+'SALIDAS - MARZO 18'!C22</f>
        <v>0</v>
      </c>
      <c r="L22" s="147">
        <f t="shared" si="0"/>
        <v>4</v>
      </c>
      <c r="M22" s="148">
        <f t="shared" si="1"/>
        <v>2699.92</v>
      </c>
    </row>
    <row r="23" spans="1:13">
      <c r="A23" s="142" t="s">
        <v>232</v>
      </c>
      <c r="B23" s="163" t="s">
        <v>292</v>
      </c>
      <c r="C23" s="143" t="s">
        <v>12</v>
      </c>
      <c r="D23" s="143" t="s">
        <v>12</v>
      </c>
      <c r="E23" s="152" t="s">
        <v>53</v>
      </c>
      <c r="F23" s="143" t="s">
        <v>13</v>
      </c>
      <c r="G23" s="145">
        <v>18.5</v>
      </c>
      <c r="H23" s="146">
        <v>2960</v>
      </c>
      <c r="I23" s="12">
        <v>160</v>
      </c>
      <c r="J23" s="147"/>
      <c r="K23" s="147">
        <f>+'SALIDAS - MARZO 18'!C23</f>
        <v>0</v>
      </c>
      <c r="L23" s="147">
        <f t="shared" si="0"/>
        <v>160</v>
      </c>
      <c r="M23" s="148">
        <f t="shared" si="1"/>
        <v>2960</v>
      </c>
    </row>
    <row r="24" spans="1:13">
      <c r="A24" s="142" t="s">
        <v>232</v>
      </c>
      <c r="B24" s="163" t="s">
        <v>292</v>
      </c>
      <c r="C24" s="143" t="s">
        <v>12</v>
      </c>
      <c r="D24" s="143" t="s">
        <v>12</v>
      </c>
      <c r="E24" s="144" t="s">
        <v>54</v>
      </c>
      <c r="F24" s="143" t="s">
        <v>16</v>
      </c>
      <c r="G24" s="145">
        <v>180</v>
      </c>
      <c r="H24" s="146">
        <v>0</v>
      </c>
      <c r="I24" s="12">
        <v>0</v>
      </c>
      <c r="J24" s="147"/>
      <c r="K24" s="147">
        <f>+'SALIDAS - MARZO 18'!C24</f>
        <v>0</v>
      </c>
      <c r="L24" s="147">
        <f t="shared" si="0"/>
        <v>0</v>
      </c>
      <c r="M24" s="148">
        <f t="shared" si="1"/>
        <v>0</v>
      </c>
    </row>
    <row r="25" spans="1:13">
      <c r="A25" s="142" t="s">
        <v>232</v>
      </c>
      <c r="B25" s="163" t="s">
        <v>292</v>
      </c>
      <c r="C25" s="143" t="s">
        <v>12</v>
      </c>
      <c r="D25" s="143" t="s">
        <v>12</v>
      </c>
      <c r="E25" s="144" t="s">
        <v>55</v>
      </c>
      <c r="F25" s="143" t="s">
        <v>14</v>
      </c>
      <c r="G25" s="145">
        <v>28.32</v>
      </c>
      <c r="H25" s="146">
        <v>169.92000000000002</v>
      </c>
      <c r="I25" s="12">
        <v>6</v>
      </c>
      <c r="J25" s="147"/>
      <c r="K25" s="147">
        <f>+'SALIDAS - MARZO 18'!C25</f>
        <v>0</v>
      </c>
      <c r="L25" s="147">
        <f t="shared" si="0"/>
        <v>6</v>
      </c>
      <c r="M25" s="148">
        <f t="shared" si="1"/>
        <v>169.92000000000002</v>
      </c>
    </row>
    <row r="26" spans="1:13">
      <c r="A26" s="142" t="s">
        <v>234</v>
      </c>
      <c r="B26" s="163" t="s">
        <v>292</v>
      </c>
      <c r="C26" s="143" t="s">
        <v>12</v>
      </c>
      <c r="D26" s="143" t="s">
        <v>12</v>
      </c>
      <c r="E26" s="144" t="s">
        <v>250</v>
      </c>
      <c r="F26" s="143" t="s">
        <v>13</v>
      </c>
      <c r="G26" s="145">
        <v>34.799999999999997</v>
      </c>
      <c r="H26" s="146">
        <v>0</v>
      </c>
      <c r="I26" s="12">
        <v>0</v>
      </c>
      <c r="J26" s="147"/>
      <c r="K26" s="147">
        <f>+'SALIDAS - MARZO 18'!C26</f>
        <v>0</v>
      </c>
      <c r="L26" s="147">
        <f t="shared" si="0"/>
        <v>0</v>
      </c>
      <c r="M26" s="148">
        <f t="shared" si="1"/>
        <v>0</v>
      </c>
    </row>
    <row r="27" spans="1:13">
      <c r="A27" s="142" t="s">
        <v>234</v>
      </c>
      <c r="B27" s="163" t="s">
        <v>292</v>
      </c>
      <c r="C27" s="143" t="s">
        <v>12</v>
      </c>
      <c r="D27" s="143" t="s">
        <v>12</v>
      </c>
      <c r="E27" s="144" t="s">
        <v>251</v>
      </c>
      <c r="F27" s="143" t="s">
        <v>13</v>
      </c>
      <c r="G27" s="145">
        <v>44.84</v>
      </c>
      <c r="H27" s="146">
        <v>44.84</v>
      </c>
      <c r="I27" s="12">
        <v>1</v>
      </c>
      <c r="J27" s="147"/>
      <c r="K27" s="147">
        <f>+'SALIDAS - MARZO 18'!C27</f>
        <v>1</v>
      </c>
      <c r="L27" s="147">
        <f t="shared" si="0"/>
        <v>0</v>
      </c>
      <c r="M27" s="148">
        <f t="shared" si="1"/>
        <v>0</v>
      </c>
    </row>
    <row r="28" spans="1:13">
      <c r="A28" s="142" t="s">
        <v>232</v>
      </c>
      <c r="B28" s="163" t="s">
        <v>292</v>
      </c>
      <c r="C28" s="143" t="s">
        <v>12</v>
      </c>
      <c r="D28" s="143" t="s">
        <v>12</v>
      </c>
      <c r="E28" s="144" t="s">
        <v>58</v>
      </c>
      <c r="F28" s="143" t="s">
        <v>13</v>
      </c>
      <c r="G28" s="145">
        <v>450</v>
      </c>
      <c r="H28" s="146">
        <v>900</v>
      </c>
      <c r="I28" s="12">
        <v>2</v>
      </c>
      <c r="J28" s="147"/>
      <c r="K28" s="147">
        <f>+'SALIDAS - MARZO 18'!C28</f>
        <v>0</v>
      </c>
      <c r="L28" s="147">
        <f t="shared" si="0"/>
        <v>2</v>
      </c>
      <c r="M28" s="148">
        <f t="shared" si="1"/>
        <v>900</v>
      </c>
    </row>
    <row r="29" spans="1:13">
      <c r="A29" s="142" t="s">
        <v>232</v>
      </c>
      <c r="B29" s="163" t="s">
        <v>292</v>
      </c>
      <c r="C29" s="143" t="s">
        <v>12</v>
      </c>
      <c r="D29" s="143" t="s">
        <v>12</v>
      </c>
      <c r="E29" s="154" t="s">
        <v>59</v>
      </c>
      <c r="F29" s="143" t="s">
        <v>13</v>
      </c>
      <c r="G29" s="145">
        <v>75</v>
      </c>
      <c r="H29" s="146">
        <v>3825</v>
      </c>
      <c r="I29" s="12">
        <v>51</v>
      </c>
      <c r="J29" s="147"/>
      <c r="K29" s="147">
        <f>+'SALIDAS - MARZO 18'!C29</f>
        <v>0</v>
      </c>
      <c r="L29" s="147">
        <f t="shared" si="0"/>
        <v>51</v>
      </c>
      <c r="M29" s="148">
        <f t="shared" si="1"/>
        <v>3825</v>
      </c>
    </row>
    <row r="30" spans="1:13">
      <c r="A30" s="142" t="s">
        <v>232</v>
      </c>
      <c r="B30" s="163" t="s">
        <v>292</v>
      </c>
      <c r="C30" s="143" t="s">
        <v>12</v>
      </c>
      <c r="D30" s="143" t="s">
        <v>12</v>
      </c>
      <c r="E30" s="154" t="s">
        <v>60</v>
      </c>
      <c r="F30" s="143" t="s">
        <v>13</v>
      </c>
      <c r="G30" s="145">
        <v>187</v>
      </c>
      <c r="H30" s="146">
        <v>2057</v>
      </c>
      <c r="I30" s="12">
        <v>11</v>
      </c>
      <c r="J30" s="147"/>
      <c r="K30" s="147">
        <f>+'SALIDAS - MARZO 18'!C30</f>
        <v>0</v>
      </c>
      <c r="L30" s="147">
        <f t="shared" si="0"/>
        <v>11</v>
      </c>
      <c r="M30" s="148">
        <f t="shared" si="1"/>
        <v>2057</v>
      </c>
    </row>
    <row r="31" spans="1:13">
      <c r="A31" s="142" t="s">
        <v>232</v>
      </c>
      <c r="B31" s="163" t="s">
        <v>292</v>
      </c>
      <c r="C31" s="143" t="s">
        <v>12</v>
      </c>
      <c r="D31" s="143" t="s">
        <v>12</v>
      </c>
      <c r="E31" s="154" t="s">
        <v>61</v>
      </c>
      <c r="F31" s="143" t="s">
        <v>13</v>
      </c>
      <c r="G31" s="145">
        <v>144</v>
      </c>
      <c r="H31" s="146">
        <v>1152</v>
      </c>
      <c r="I31" s="12">
        <v>8</v>
      </c>
      <c r="J31" s="147"/>
      <c r="K31" s="147">
        <f>+'SALIDAS - MARZO 18'!C31</f>
        <v>0</v>
      </c>
      <c r="L31" s="147">
        <f t="shared" si="0"/>
        <v>8</v>
      </c>
      <c r="M31" s="148">
        <f t="shared" si="1"/>
        <v>1152</v>
      </c>
    </row>
    <row r="32" spans="1:13">
      <c r="A32" s="142" t="s">
        <v>232</v>
      </c>
      <c r="B32" s="163" t="s">
        <v>292</v>
      </c>
      <c r="C32" s="143" t="s">
        <v>12</v>
      </c>
      <c r="D32" s="143" t="s">
        <v>12</v>
      </c>
      <c r="E32" s="154" t="s">
        <v>62</v>
      </c>
      <c r="F32" s="143" t="s">
        <v>13</v>
      </c>
      <c r="G32" s="145">
        <v>130</v>
      </c>
      <c r="H32" s="146">
        <v>1430</v>
      </c>
      <c r="I32" s="12">
        <v>11</v>
      </c>
      <c r="J32" s="147"/>
      <c r="K32" s="147">
        <f>+'SALIDAS - MARZO 18'!C32</f>
        <v>1</v>
      </c>
      <c r="L32" s="147">
        <f t="shared" si="0"/>
        <v>10</v>
      </c>
      <c r="M32" s="148">
        <f t="shared" si="1"/>
        <v>1300</v>
      </c>
    </row>
    <row r="33" spans="1:13">
      <c r="A33" s="142" t="s">
        <v>232</v>
      </c>
      <c r="B33" s="163" t="s">
        <v>292</v>
      </c>
      <c r="C33" s="143" t="s">
        <v>12</v>
      </c>
      <c r="D33" s="143" t="s">
        <v>12</v>
      </c>
      <c r="E33" s="144" t="s">
        <v>63</v>
      </c>
      <c r="F33" s="143" t="s">
        <v>13</v>
      </c>
      <c r="G33" s="145">
        <v>40.6</v>
      </c>
      <c r="H33" s="146">
        <v>203</v>
      </c>
      <c r="I33" s="12">
        <v>5</v>
      </c>
      <c r="J33" s="147"/>
      <c r="K33" s="147">
        <f>+'SALIDAS - MARZO 18'!C33</f>
        <v>3</v>
      </c>
      <c r="L33" s="147">
        <f t="shared" si="0"/>
        <v>2</v>
      </c>
      <c r="M33" s="148">
        <f t="shared" si="1"/>
        <v>81.2</v>
      </c>
    </row>
    <row r="34" spans="1:13">
      <c r="A34" s="142" t="s">
        <v>232</v>
      </c>
      <c r="B34" s="163" t="s">
        <v>292</v>
      </c>
      <c r="C34" s="143" t="s">
        <v>12</v>
      </c>
      <c r="D34" s="143" t="s">
        <v>12</v>
      </c>
      <c r="E34" s="144" t="s">
        <v>142</v>
      </c>
      <c r="F34" s="143" t="s">
        <v>14</v>
      </c>
      <c r="G34" s="145">
        <v>23</v>
      </c>
      <c r="H34" s="146">
        <v>759</v>
      </c>
      <c r="I34" s="12">
        <v>33</v>
      </c>
      <c r="J34" s="147"/>
      <c r="K34" s="147">
        <f>+'SALIDAS - MARZO 18'!C34</f>
        <v>4</v>
      </c>
      <c r="L34" s="147">
        <f t="shared" si="0"/>
        <v>29</v>
      </c>
      <c r="M34" s="148">
        <f t="shared" si="1"/>
        <v>667</v>
      </c>
    </row>
    <row r="35" spans="1:13">
      <c r="A35" s="142" t="s">
        <v>232</v>
      </c>
      <c r="B35" s="163" t="s">
        <v>292</v>
      </c>
      <c r="C35" s="143" t="s">
        <v>12</v>
      </c>
      <c r="D35" s="143" t="s">
        <v>12</v>
      </c>
      <c r="E35" s="144" t="s">
        <v>143</v>
      </c>
      <c r="F35" s="143" t="s">
        <v>14</v>
      </c>
      <c r="G35" s="145">
        <v>10.210000000000001</v>
      </c>
      <c r="H35" s="146">
        <v>71.47</v>
      </c>
      <c r="I35" s="12">
        <v>7</v>
      </c>
      <c r="J35" s="147"/>
      <c r="K35" s="147">
        <f>+'SALIDAS - MARZO 18'!C35</f>
        <v>4</v>
      </c>
      <c r="L35" s="147">
        <f t="shared" si="0"/>
        <v>3</v>
      </c>
      <c r="M35" s="148">
        <f t="shared" si="1"/>
        <v>30.630000000000003</v>
      </c>
    </row>
    <row r="36" spans="1:13">
      <c r="A36" s="142" t="s">
        <v>232</v>
      </c>
      <c r="B36" s="163" t="s">
        <v>292</v>
      </c>
      <c r="C36" s="143" t="s">
        <v>12</v>
      </c>
      <c r="D36" s="143" t="s">
        <v>12</v>
      </c>
      <c r="E36" s="144" t="s">
        <v>66</v>
      </c>
      <c r="F36" s="143" t="s">
        <v>13</v>
      </c>
      <c r="G36" s="145">
        <v>23.150000000000002</v>
      </c>
      <c r="H36" s="146">
        <v>69.45</v>
      </c>
      <c r="I36" s="12">
        <v>3</v>
      </c>
      <c r="J36" s="147"/>
      <c r="K36" s="147">
        <f>+'SALIDAS - MARZO 18'!C36</f>
        <v>3</v>
      </c>
      <c r="L36" s="147">
        <f t="shared" si="0"/>
        <v>0</v>
      </c>
      <c r="M36" s="148">
        <f t="shared" si="1"/>
        <v>0</v>
      </c>
    </row>
    <row r="37" spans="1:13">
      <c r="A37" s="142" t="s">
        <v>232</v>
      </c>
      <c r="B37" s="163" t="s">
        <v>292</v>
      </c>
      <c r="C37" s="143" t="s">
        <v>12</v>
      </c>
      <c r="D37" s="143" t="s">
        <v>12</v>
      </c>
      <c r="E37" s="144" t="s">
        <v>252</v>
      </c>
      <c r="F37" s="143" t="s">
        <v>13</v>
      </c>
      <c r="G37" s="145">
        <v>80</v>
      </c>
      <c r="H37" s="146">
        <v>0</v>
      </c>
      <c r="I37" s="12">
        <v>0</v>
      </c>
      <c r="J37" s="147"/>
      <c r="K37" s="147">
        <f>+'SALIDAS - MARZO 18'!C37</f>
        <v>0</v>
      </c>
      <c r="L37" s="147">
        <f t="shared" si="0"/>
        <v>0</v>
      </c>
      <c r="M37" s="148">
        <f t="shared" si="1"/>
        <v>0</v>
      </c>
    </row>
    <row r="38" spans="1:13">
      <c r="A38" s="142" t="s">
        <v>232</v>
      </c>
      <c r="B38" s="163" t="s">
        <v>292</v>
      </c>
      <c r="C38" s="143" t="s">
        <v>12</v>
      </c>
      <c r="D38" s="143" t="s">
        <v>12</v>
      </c>
      <c r="E38" s="149" t="s">
        <v>68</v>
      </c>
      <c r="F38" s="150" t="s">
        <v>13</v>
      </c>
      <c r="G38" s="151">
        <v>40.119999999999997</v>
      </c>
      <c r="H38" s="146">
        <v>722.16</v>
      </c>
      <c r="I38" s="12">
        <v>18</v>
      </c>
      <c r="J38" s="147"/>
      <c r="K38" s="147">
        <f>+'SALIDAS - MARZO 18'!C38</f>
        <v>0</v>
      </c>
      <c r="L38" s="147">
        <f t="shared" si="0"/>
        <v>18</v>
      </c>
      <c r="M38" s="148">
        <f t="shared" si="1"/>
        <v>722.16</v>
      </c>
    </row>
    <row r="39" spans="1:13">
      <c r="A39" s="142" t="s">
        <v>234</v>
      </c>
      <c r="B39" s="163" t="s">
        <v>292</v>
      </c>
      <c r="C39" s="143" t="s">
        <v>12</v>
      </c>
      <c r="D39" s="143" t="s">
        <v>12</v>
      </c>
      <c r="E39" s="144" t="s">
        <v>69</v>
      </c>
      <c r="F39" s="143" t="s">
        <v>13</v>
      </c>
      <c r="G39" s="145">
        <v>2.67</v>
      </c>
      <c r="H39" s="146">
        <v>1011.93</v>
      </c>
      <c r="I39" s="12">
        <v>379</v>
      </c>
      <c r="J39" s="147"/>
      <c r="K39" s="147">
        <f>+'SALIDAS - MARZO 18'!C39</f>
        <v>8</v>
      </c>
      <c r="L39" s="147">
        <f t="shared" si="0"/>
        <v>371</v>
      </c>
      <c r="M39" s="148">
        <f t="shared" si="1"/>
        <v>990.56999999999994</v>
      </c>
    </row>
    <row r="40" spans="1:13">
      <c r="A40" s="142" t="s">
        <v>232</v>
      </c>
      <c r="B40" s="163" t="s">
        <v>292</v>
      </c>
      <c r="C40" s="143" t="s">
        <v>12</v>
      </c>
      <c r="D40" s="143" t="s">
        <v>12</v>
      </c>
      <c r="E40" s="144" t="s">
        <v>70</v>
      </c>
      <c r="F40" s="143" t="s">
        <v>18</v>
      </c>
      <c r="G40" s="145">
        <v>17</v>
      </c>
      <c r="H40" s="146">
        <v>0</v>
      </c>
      <c r="I40" s="12">
        <v>0</v>
      </c>
      <c r="J40" s="147"/>
      <c r="K40" s="147">
        <f>+'SALIDAS - MARZO 18'!C40</f>
        <v>0</v>
      </c>
      <c r="L40" s="147">
        <f t="shared" si="0"/>
        <v>0</v>
      </c>
      <c r="M40" s="148">
        <f t="shared" si="1"/>
        <v>0</v>
      </c>
    </row>
    <row r="41" spans="1:13">
      <c r="A41" s="142" t="s">
        <v>233</v>
      </c>
      <c r="B41" s="163" t="s">
        <v>292</v>
      </c>
      <c r="C41" s="143" t="s">
        <v>12</v>
      </c>
      <c r="D41" s="143" t="s">
        <v>12</v>
      </c>
      <c r="E41" s="144" t="s">
        <v>71</v>
      </c>
      <c r="F41" s="143" t="s">
        <v>16</v>
      </c>
      <c r="G41" s="191">
        <f>749.98/3</f>
        <v>249.99333333333334</v>
      </c>
      <c r="H41" s="146">
        <v>249.99333333333334</v>
      </c>
      <c r="I41" s="12">
        <v>1</v>
      </c>
      <c r="J41" s="147"/>
      <c r="K41" s="147">
        <f>+'SALIDAS - MARZO 18'!C41</f>
        <v>1</v>
      </c>
      <c r="L41" s="147">
        <f t="shared" si="0"/>
        <v>0</v>
      </c>
      <c r="M41" s="148">
        <f t="shared" ref="M41:M72" si="2">SUM(G41*L41)</f>
        <v>0</v>
      </c>
    </row>
    <row r="42" spans="1:13">
      <c r="A42" s="142" t="s">
        <v>233</v>
      </c>
      <c r="B42" s="163" t="s">
        <v>292</v>
      </c>
      <c r="C42" s="143" t="s">
        <v>12</v>
      </c>
      <c r="D42" s="143" t="s">
        <v>12</v>
      </c>
      <c r="E42" s="144" t="s">
        <v>72</v>
      </c>
      <c r="F42" s="143" t="s">
        <v>16</v>
      </c>
      <c r="G42" s="145">
        <v>255</v>
      </c>
      <c r="H42" s="146">
        <v>0</v>
      </c>
      <c r="I42" s="12">
        <v>0</v>
      </c>
      <c r="J42" s="147"/>
      <c r="K42" s="147">
        <f>+'SALIDAS - MARZO 18'!C42</f>
        <v>0</v>
      </c>
      <c r="L42" s="147">
        <f t="shared" si="0"/>
        <v>0</v>
      </c>
      <c r="M42" s="148">
        <f t="shared" si="2"/>
        <v>0</v>
      </c>
    </row>
    <row r="43" spans="1:13">
      <c r="A43" s="142" t="s">
        <v>233</v>
      </c>
      <c r="B43" s="163" t="s">
        <v>292</v>
      </c>
      <c r="C43" s="143" t="s">
        <v>12</v>
      </c>
      <c r="D43" s="143" t="s">
        <v>12</v>
      </c>
      <c r="E43" s="144" t="s">
        <v>73</v>
      </c>
      <c r="F43" s="143" t="s">
        <v>16</v>
      </c>
      <c r="G43" s="145">
        <v>325</v>
      </c>
      <c r="H43" s="146">
        <v>1300</v>
      </c>
      <c r="I43" s="12">
        <v>4</v>
      </c>
      <c r="J43" s="147"/>
      <c r="K43" s="147">
        <f>+'SALIDAS - MARZO 18'!C43</f>
        <v>0</v>
      </c>
      <c r="L43" s="147">
        <f t="shared" si="0"/>
        <v>4</v>
      </c>
      <c r="M43" s="148">
        <f t="shared" si="2"/>
        <v>1300</v>
      </c>
    </row>
    <row r="44" spans="1:13">
      <c r="A44" s="142" t="s">
        <v>233</v>
      </c>
      <c r="B44" s="163" t="s">
        <v>292</v>
      </c>
      <c r="C44" s="143" t="s">
        <v>12</v>
      </c>
      <c r="D44" s="143" t="s">
        <v>12</v>
      </c>
      <c r="E44" s="144" t="s">
        <v>74</v>
      </c>
      <c r="F44" s="143" t="s">
        <v>18</v>
      </c>
      <c r="G44" s="145">
        <v>19</v>
      </c>
      <c r="H44" s="146">
        <v>0</v>
      </c>
      <c r="I44" s="12">
        <v>0</v>
      </c>
      <c r="J44" s="147"/>
      <c r="K44" s="147">
        <f>+'SALIDAS - MARZO 18'!C44</f>
        <v>0</v>
      </c>
      <c r="L44" s="147">
        <f t="shared" si="0"/>
        <v>0</v>
      </c>
      <c r="M44" s="148">
        <f t="shared" si="2"/>
        <v>0</v>
      </c>
    </row>
    <row r="45" spans="1:13">
      <c r="A45" s="142" t="s">
        <v>232</v>
      </c>
      <c r="B45" s="163" t="s">
        <v>292</v>
      </c>
      <c r="C45" s="143" t="s">
        <v>12</v>
      </c>
      <c r="D45" s="143" t="s">
        <v>12</v>
      </c>
      <c r="E45" s="144" t="s">
        <v>75</v>
      </c>
      <c r="F45" s="143" t="s">
        <v>14</v>
      </c>
      <c r="G45" s="145">
        <v>53.1</v>
      </c>
      <c r="H45" s="146">
        <v>1168.2</v>
      </c>
      <c r="I45" s="12">
        <v>22</v>
      </c>
      <c r="J45" s="147"/>
      <c r="K45" s="147">
        <f>+'SALIDAS - MARZO 18'!C45</f>
        <v>0</v>
      </c>
      <c r="L45" s="147">
        <f t="shared" si="0"/>
        <v>22</v>
      </c>
      <c r="M45" s="148">
        <f t="shared" si="2"/>
        <v>1168.2</v>
      </c>
    </row>
    <row r="46" spans="1:13">
      <c r="A46" s="142" t="s">
        <v>232</v>
      </c>
      <c r="B46" s="163" t="s">
        <v>292</v>
      </c>
      <c r="C46" s="143" t="s">
        <v>12</v>
      </c>
      <c r="D46" s="143" t="s">
        <v>12</v>
      </c>
      <c r="E46" s="144" t="s">
        <v>32</v>
      </c>
      <c r="F46" s="143" t="s">
        <v>13</v>
      </c>
      <c r="G46" s="145">
        <v>7.8500000000000005</v>
      </c>
      <c r="H46" s="146">
        <v>78.5</v>
      </c>
      <c r="I46" s="12">
        <v>10</v>
      </c>
      <c r="J46" s="147"/>
      <c r="K46" s="147">
        <f>+'SALIDAS - MARZO 18'!C46</f>
        <v>1</v>
      </c>
      <c r="L46" s="147">
        <f t="shared" si="0"/>
        <v>9</v>
      </c>
      <c r="M46" s="148">
        <f t="shared" si="2"/>
        <v>70.650000000000006</v>
      </c>
    </row>
    <row r="47" spans="1:13">
      <c r="A47" s="142" t="s">
        <v>232</v>
      </c>
      <c r="B47" s="163" t="s">
        <v>292</v>
      </c>
      <c r="C47" s="143" t="s">
        <v>12</v>
      </c>
      <c r="D47" s="143" t="s">
        <v>12</v>
      </c>
      <c r="E47" s="144" t="s">
        <v>76</v>
      </c>
      <c r="F47" s="143" t="s">
        <v>13</v>
      </c>
      <c r="G47" s="145">
        <v>249</v>
      </c>
      <c r="H47" s="146">
        <v>0</v>
      </c>
      <c r="I47" s="12">
        <v>0</v>
      </c>
      <c r="J47" s="147"/>
      <c r="K47" s="147">
        <f>+'SALIDAS - MARZO 18'!C47</f>
        <v>0</v>
      </c>
      <c r="L47" s="147">
        <f t="shared" si="0"/>
        <v>0</v>
      </c>
      <c r="M47" s="148">
        <f t="shared" si="2"/>
        <v>0</v>
      </c>
    </row>
    <row r="48" spans="1:13">
      <c r="A48" s="142" t="s">
        <v>232</v>
      </c>
      <c r="B48" s="163" t="s">
        <v>292</v>
      </c>
      <c r="C48" s="143" t="s">
        <v>12</v>
      </c>
      <c r="D48" s="143" t="s">
        <v>12</v>
      </c>
      <c r="E48" s="144" t="s">
        <v>77</v>
      </c>
      <c r="F48" s="143" t="s">
        <v>14</v>
      </c>
      <c r="G48" s="145">
        <v>36.15</v>
      </c>
      <c r="H48" s="146">
        <v>578.4</v>
      </c>
      <c r="I48" s="12">
        <v>16</v>
      </c>
      <c r="J48" s="147"/>
      <c r="K48" s="147">
        <f>+'SALIDAS - MARZO 18'!C48</f>
        <v>0</v>
      </c>
      <c r="L48" s="147">
        <f t="shared" si="0"/>
        <v>16</v>
      </c>
      <c r="M48" s="148">
        <f t="shared" si="2"/>
        <v>578.4</v>
      </c>
    </row>
    <row r="49" spans="1:15">
      <c r="A49" s="142" t="s">
        <v>233</v>
      </c>
      <c r="B49" s="163" t="s">
        <v>292</v>
      </c>
      <c r="C49" s="143" t="s">
        <v>12</v>
      </c>
      <c r="D49" s="143" t="s">
        <v>12</v>
      </c>
      <c r="E49" s="144" t="s">
        <v>33</v>
      </c>
      <c r="F49" s="143" t="s">
        <v>14</v>
      </c>
      <c r="G49" s="145">
        <v>55</v>
      </c>
      <c r="H49" s="146">
        <v>1320</v>
      </c>
      <c r="I49" s="12">
        <v>24</v>
      </c>
      <c r="J49" s="147"/>
      <c r="K49" s="147">
        <f>+'SALIDAS - MARZO 18'!C49</f>
        <v>0</v>
      </c>
      <c r="L49" s="147">
        <f t="shared" si="0"/>
        <v>24</v>
      </c>
      <c r="M49" s="148">
        <f t="shared" si="2"/>
        <v>1320</v>
      </c>
    </row>
    <row r="50" spans="1:15">
      <c r="A50" s="142" t="s">
        <v>232</v>
      </c>
      <c r="B50" s="163" t="s">
        <v>292</v>
      </c>
      <c r="C50" s="143" t="s">
        <v>12</v>
      </c>
      <c r="D50" s="143" t="s">
        <v>12</v>
      </c>
      <c r="E50" s="144" t="s">
        <v>78</v>
      </c>
      <c r="F50" s="143" t="s">
        <v>13</v>
      </c>
      <c r="G50" s="145">
        <v>5.26</v>
      </c>
      <c r="H50" s="146">
        <v>0</v>
      </c>
      <c r="I50" s="12">
        <v>0</v>
      </c>
      <c r="J50" s="147"/>
      <c r="K50" s="147">
        <f>+'SALIDAS - MARZO 18'!C50</f>
        <v>0</v>
      </c>
      <c r="L50" s="147">
        <f t="shared" si="0"/>
        <v>0</v>
      </c>
      <c r="M50" s="148">
        <f t="shared" si="2"/>
        <v>0</v>
      </c>
    </row>
    <row r="51" spans="1:15">
      <c r="A51" s="142" t="s">
        <v>232</v>
      </c>
      <c r="B51" s="163" t="s">
        <v>292</v>
      </c>
      <c r="C51" s="143" t="s">
        <v>12</v>
      </c>
      <c r="D51" s="143" t="s">
        <v>12</v>
      </c>
      <c r="E51" s="144" t="s">
        <v>79</v>
      </c>
      <c r="F51" s="143" t="s">
        <v>13</v>
      </c>
      <c r="G51" s="145">
        <v>5.73</v>
      </c>
      <c r="H51" s="146">
        <v>252.12</v>
      </c>
      <c r="I51" s="12">
        <v>44</v>
      </c>
      <c r="J51" s="155"/>
      <c r="K51" s="147">
        <f>+'SALIDAS - MARZO 18'!C51</f>
        <v>26</v>
      </c>
      <c r="L51" s="147">
        <f t="shared" si="0"/>
        <v>18</v>
      </c>
      <c r="M51" s="148">
        <f t="shared" si="2"/>
        <v>103.14000000000001</v>
      </c>
    </row>
    <row r="52" spans="1:15">
      <c r="A52" s="142" t="s">
        <v>235</v>
      </c>
      <c r="B52" s="163" t="s">
        <v>292</v>
      </c>
      <c r="C52" s="143" t="s">
        <v>12</v>
      </c>
      <c r="D52" s="143" t="s">
        <v>12</v>
      </c>
      <c r="E52" s="144" t="s">
        <v>80</v>
      </c>
      <c r="F52" s="143" t="s">
        <v>13</v>
      </c>
      <c r="G52" s="145">
        <v>20.170000000000002</v>
      </c>
      <c r="H52" s="146">
        <v>302.55</v>
      </c>
      <c r="I52" s="12">
        <v>15</v>
      </c>
      <c r="J52" s="147"/>
      <c r="K52" s="147">
        <f>+'SALIDAS - MARZO 18'!C52</f>
        <v>2</v>
      </c>
      <c r="L52" s="147">
        <f t="shared" si="0"/>
        <v>13</v>
      </c>
      <c r="M52" s="148">
        <f t="shared" si="2"/>
        <v>262.21000000000004</v>
      </c>
    </row>
    <row r="53" spans="1:15">
      <c r="A53" s="142" t="s">
        <v>235</v>
      </c>
      <c r="B53" s="163" t="s">
        <v>292</v>
      </c>
      <c r="C53" s="143" t="s">
        <v>12</v>
      </c>
      <c r="D53" s="143" t="s">
        <v>12</v>
      </c>
      <c r="E53" s="144" t="s">
        <v>81</v>
      </c>
      <c r="F53" s="143" t="s">
        <v>13</v>
      </c>
      <c r="G53" s="145">
        <v>36.75</v>
      </c>
      <c r="H53" s="146">
        <v>1947.75</v>
      </c>
      <c r="I53" s="12">
        <v>53</v>
      </c>
      <c r="J53" s="147"/>
      <c r="K53" s="147">
        <f>+'SALIDAS - MARZO 18'!C53</f>
        <v>50</v>
      </c>
      <c r="L53" s="147">
        <f t="shared" si="0"/>
        <v>3</v>
      </c>
      <c r="M53" s="148">
        <f t="shared" si="2"/>
        <v>110.25</v>
      </c>
    </row>
    <row r="54" spans="1:15">
      <c r="A54" s="142" t="s">
        <v>235</v>
      </c>
      <c r="B54" s="163" t="s">
        <v>292</v>
      </c>
      <c r="C54" s="143" t="s">
        <v>12</v>
      </c>
      <c r="D54" s="143" t="s">
        <v>12</v>
      </c>
      <c r="E54" s="156" t="s">
        <v>82</v>
      </c>
      <c r="F54" s="143" t="s">
        <v>18</v>
      </c>
      <c r="G54" s="145">
        <v>230.1</v>
      </c>
      <c r="H54" s="146">
        <v>920.4</v>
      </c>
      <c r="I54" s="12">
        <v>4</v>
      </c>
      <c r="J54" s="147"/>
      <c r="K54" s="147">
        <f>+'SALIDAS - MARZO 18'!C54</f>
        <v>2</v>
      </c>
      <c r="L54" s="147">
        <f t="shared" si="0"/>
        <v>2</v>
      </c>
      <c r="M54" s="148">
        <f t="shared" si="2"/>
        <v>460.2</v>
      </c>
    </row>
    <row r="55" spans="1:15">
      <c r="A55" s="142" t="s">
        <v>232</v>
      </c>
      <c r="B55" s="163" t="s">
        <v>292</v>
      </c>
      <c r="C55" s="143" t="s">
        <v>12</v>
      </c>
      <c r="D55" s="143" t="s">
        <v>12</v>
      </c>
      <c r="E55" s="144" t="s">
        <v>83</v>
      </c>
      <c r="F55" s="143" t="s">
        <v>13</v>
      </c>
      <c r="G55" s="145">
        <v>25</v>
      </c>
      <c r="H55" s="146">
        <v>3925</v>
      </c>
      <c r="I55" s="12">
        <v>157</v>
      </c>
      <c r="J55" s="147"/>
      <c r="K55" s="147">
        <f>+'SALIDAS - MARZO 18'!C55</f>
        <v>0</v>
      </c>
      <c r="L55" s="298">
        <f t="shared" si="0"/>
        <v>157</v>
      </c>
      <c r="M55" s="148">
        <f t="shared" si="2"/>
        <v>3925</v>
      </c>
    </row>
    <row r="56" spans="1:15">
      <c r="A56" s="142" t="s">
        <v>232</v>
      </c>
      <c r="B56" s="163" t="s">
        <v>292</v>
      </c>
      <c r="C56" s="143" t="s">
        <v>12</v>
      </c>
      <c r="D56" s="143" t="s">
        <v>12</v>
      </c>
      <c r="E56" s="156" t="s">
        <v>34</v>
      </c>
      <c r="F56" s="143" t="s">
        <v>13</v>
      </c>
      <c r="G56" s="145">
        <v>10.79</v>
      </c>
      <c r="H56" s="146">
        <v>2006.9399999999998</v>
      </c>
      <c r="I56" s="12">
        <v>186</v>
      </c>
      <c r="J56" s="147"/>
      <c r="K56" s="147">
        <f>+'SALIDAS - MARZO 18'!C56</f>
        <v>36</v>
      </c>
      <c r="L56" s="147">
        <f t="shared" si="0"/>
        <v>150</v>
      </c>
      <c r="M56" s="148">
        <f t="shared" si="2"/>
        <v>1618.4999999999998</v>
      </c>
    </row>
    <row r="57" spans="1:15">
      <c r="A57" s="142" t="s">
        <v>236</v>
      </c>
      <c r="B57" s="163" t="s">
        <v>292</v>
      </c>
      <c r="C57" s="143" t="s">
        <v>12</v>
      </c>
      <c r="D57" s="143" t="s">
        <v>12</v>
      </c>
      <c r="E57" s="144" t="s">
        <v>84</v>
      </c>
      <c r="F57" s="143" t="s">
        <v>19</v>
      </c>
      <c r="G57" s="145">
        <v>225.73400000000001</v>
      </c>
      <c r="H57" s="146">
        <v>0</v>
      </c>
      <c r="I57" s="12">
        <v>0</v>
      </c>
      <c r="J57" s="147">
        <v>101</v>
      </c>
      <c r="K57" s="147">
        <f>+'SALIDAS - MARZO 18'!C57</f>
        <v>40</v>
      </c>
      <c r="L57" s="147">
        <f t="shared" si="0"/>
        <v>61</v>
      </c>
      <c r="M57" s="148">
        <f t="shared" si="2"/>
        <v>13769.774000000001</v>
      </c>
      <c r="N57" s="289"/>
      <c r="O57" s="287"/>
    </row>
    <row r="58" spans="1:15">
      <c r="A58" s="142" t="s">
        <v>236</v>
      </c>
      <c r="B58" s="163" t="s">
        <v>292</v>
      </c>
      <c r="C58" s="143" t="s">
        <v>12</v>
      </c>
      <c r="D58" s="143" t="s">
        <v>12</v>
      </c>
      <c r="E58" s="144" t="s">
        <v>85</v>
      </c>
      <c r="F58" s="143" t="s">
        <v>19</v>
      </c>
      <c r="G58" s="145">
        <v>195</v>
      </c>
      <c r="H58" s="146">
        <v>1170</v>
      </c>
      <c r="I58" s="12">
        <v>6</v>
      </c>
      <c r="J58" s="147"/>
      <c r="K58" s="147">
        <f>+'SALIDAS - MARZO 18'!C58</f>
        <v>0</v>
      </c>
      <c r="L58" s="147">
        <f t="shared" si="0"/>
        <v>6</v>
      </c>
      <c r="M58" s="148">
        <f t="shared" si="2"/>
        <v>1170</v>
      </c>
    </row>
    <row r="59" spans="1:15">
      <c r="A59" s="142" t="s">
        <v>236</v>
      </c>
      <c r="B59" s="163" t="s">
        <v>292</v>
      </c>
      <c r="C59" s="143" t="s">
        <v>12</v>
      </c>
      <c r="D59" s="143" t="s">
        <v>12</v>
      </c>
      <c r="E59" s="144" t="s">
        <v>86</v>
      </c>
      <c r="F59" s="143" t="s">
        <v>19</v>
      </c>
      <c r="G59" s="145">
        <v>227.5</v>
      </c>
      <c r="H59" s="146">
        <v>5005</v>
      </c>
      <c r="I59" s="12">
        <v>22</v>
      </c>
      <c r="J59" s="147"/>
      <c r="K59" s="147">
        <f>+'SALIDAS - MARZO 18'!C59</f>
        <v>0</v>
      </c>
      <c r="L59" s="147">
        <f t="shared" si="0"/>
        <v>22</v>
      </c>
      <c r="M59" s="148">
        <f t="shared" si="2"/>
        <v>5005</v>
      </c>
    </row>
    <row r="60" spans="1:15">
      <c r="A60" s="142" t="s">
        <v>233</v>
      </c>
      <c r="B60" s="163" t="s">
        <v>292</v>
      </c>
      <c r="C60" s="143" t="s">
        <v>12</v>
      </c>
      <c r="D60" s="143" t="s">
        <v>12</v>
      </c>
      <c r="E60" s="144" t="s">
        <v>87</v>
      </c>
      <c r="F60" s="143" t="s">
        <v>14</v>
      </c>
      <c r="G60" s="145">
        <v>992</v>
      </c>
      <c r="H60" s="146">
        <v>3968</v>
      </c>
      <c r="I60" s="12">
        <v>4</v>
      </c>
      <c r="J60" s="147"/>
      <c r="K60" s="147">
        <f>+'SALIDAS - MARZO 18'!C60</f>
        <v>0</v>
      </c>
      <c r="L60" s="147">
        <f t="shared" si="0"/>
        <v>4</v>
      </c>
      <c r="M60" s="148">
        <f t="shared" si="2"/>
        <v>3968</v>
      </c>
    </row>
    <row r="61" spans="1:15">
      <c r="A61" s="142" t="s">
        <v>233</v>
      </c>
      <c r="B61" s="163" t="s">
        <v>292</v>
      </c>
      <c r="C61" s="143" t="s">
        <v>12</v>
      </c>
      <c r="D61" s="143" t="s">
        <v>12</v>
      </c>
      <c r="E61" s="144" t="s">
        <v>88</v>
      </c>
      <c r="F61" s="143" t="s">
        <v>13</v>
      </c>
      <c r="G61" s="194">
        <f>1876.09/67</f>
        <v>28.001343283582088</v>
      </c>
      <c r="H61" s="146">
        <v>1344.0644776119402</v>
      </c>
      <c r="I61" s="12">
        <v>48</v>
      </c>
      <c r="J61" s="147"/>
      <c r="K61" s="147">
        <f>+'SALIDAS - MARZO 18'!C61</f>
        <v>6</v>
      </c>
      <c r="L61" s="147">
        <f t="shared" si="0"/>
        <v>42</v>
      </c>
      <c r="M61" s="148">
        <f t="shared" si="2"/>
        <v>1176.0564179104476</v>
      </c>
    </row>
    <row r="62" spans="1:15">
      <c r="A62" s="142" t="s">
        <v>236</v>
      </c>
      <c r="B62" s="163" t="s">
        <v>292</v>
      </c>
      <c r="C62" s="143" t="s">
        <v>12</v>
      </c>
      <c r="D62" s="143" t="s">
        <v>12</v>
      </c>
      <c r="E62" s="144" t="s">
        <v>95</v>
      </c>
      <c r="F62" s="143" t="s">
        <v>19</v>
      </c>
      <c r="G62" s="145">
        <v>1180</v>
      </c>
      <c r="H62" s="146">
        <v>5900</v>
      </c>
      <c r="I62" s="12">
        <v>5</v>
      </c>
      <c r="J62" s="147"/>
      <c r="K62" s="147">
        <f>+'SALIDAS - MARZO 18'!C62</f>
        <v>0</v>
      </c>
      <c r="L62" s="147">
        <f t="shared" si="0"/>
        <v>5</v>
      </c>
      <c r="M62" s="148">
        <f t="shared" si="2"/>
        <v>5900</v>
      </c>
    </row>
    <row r="63" spans="1:15">
      <c r="A63" s="142" t="s">
        <v>236</v>
      </c>
      <c r="B63" s="163" t="s">
        <v>292</v>
      </c>
      <c r="C63" s="143" t="s">
        <v>12</v>
      </c>
      <c r="D63" s="143" t="s">
        <v>12</v>
      </c>
      <c r="E63" s="144" t="s">
        <v>147</v>
      </c>
      <c r="F63" s="143" t="s">
        <v>19</v>
      </c>
      <c r="G63" s="145">
        <v>817.41</v>
      </c>
      <c r="H63" s="146">
        <v>4904.46</v>
      </c>
      <c r="I63" s="12">
        <v>6</v>
      </c>
      <c r="J63" s="147"/>
      <c r="K63" s="147">
        <f>+'SALIDAS - MARZO 18'!C63</f>
        <v>0</v>
      </c>
      <c r="L63" s="147">
        <f t="shared" si="0"/>
        <v>6</v>
      </c>
      <c r="M63" s="148">
        <f t="shared" si="2"/>
        <v>4904.46</v>
      </c>
    </row>
    <row r="64" spans="1:15">
      <c r="A64" s="142" t="s">
        <v>233</v>
      </c>
      <c r="B64" s="163" t="s">
        <v>292</v>
      </c>
      <c r="C64" s="143" t="s">
        <v>12</v>
      </c>
      <c r="D64" s="143" t="s">
        <v>12</v>
      </c>
      <c r="E64" s="144" t="s">
        <v>89</v>
      </c>
      <c r="F64" s="143" t="s">
        <v>16</v>
      </c>
      <c r="G64" s="145">
        <v>1500</v>
      </c>
      <c r="H64" s="146">
        <v>6000</v>
      </c>
      <c r="I64" s="12">
        <v>4</v>
      </c>
      <c r="J64" s="147"/>
      <c r="K64" s="147">
        <f>+'SALIDAS - MARZO 18'!C64</f>
        <v>0</v>
      </c>
      <c r="L64" s="147">
        <f t="shared" si="0"/>
        <v>4</v>
      </c>
      <c r="M64" s="148">
        <f t="shared" si="2"/>
        <v>6000</v>
      </c>
    </row>
    <row r="65" spans="1:13">
      <c r="A65" s="142" t="s">
        <v>233</v>
      </c>
      <c r="B65" s="163" t="s">
        <v>292</v>
      </c>
      <c r="C65" s="143" t="s">
        <v>12</v>
      </c>
      <c r="D65" s="143" t="s">
        <v>12</v>
      </c>
      <c r="E65" s="144" t="s">
        <v>90</v>
      </c>
      <c r="F65" s="143" t="s">
        <v>13</v>
      </c>
      <c r="G65" s="145">
        <v>495</v>
      </c>
      <c r="H65" s="146">
        <v>2475</v>
      </c>
      <c r="I65" s="12">
        <v>5</v>
      </c>
      <c r="J65" s="147"/>
      <c r="K65" s="147">
        <f>+'SALIDAS - MARZO 18'!C65</f>
        <v>0</v>
      </c>
      <c r="L65" s="147">
        <f t="shared" si="0"/>
        <v>5</v>
      </c>
      <c r="M65" s="148">
        <f t="shared" si="2"/>
        <v>2475</v>
      </c>
    </row>
    <row r="66" spans="1:13">
      <c r="A66" s="142" t="s">
        <v>236</v>
      </c>
      <c r="B66" s="163" t="s">
        <v>292</v>
      </c>
      <c r="C66" s="143" t="s">
        <v>12</v>
      </c>
      <c r="D66" s="143" t="s">
        <v>12</v>
      </c>
      <c r="E66" s="144" t="s">
        <v>91</v>
      </c>
      <c r="F66" s="143" t="s">
        <v>19</v>
      </c>
      <c r="G66" s="145">
        <v>145</v>
      </c>
      <c r="H66" s="146">
        <v>6525</v>
      </c>
      <c r="I66" s="12">
        <v>45</v>
      </c>
      <c r="J66" s="147"/>
      <c r="K66" s="147">
        <f>+'SALIDAS - MARZO 18'!C66</f>
        <v>0</v>
      </c>
      <c r="L66" s="147">
        <f t="shared" si="0"/>
        <v>45</v>
      </c>
      <c r="M66" s="148">
        <f t="shared" si="2"/>
        <v>6525</v>
      </c>
    </row>
    <row r="67" spans="1:13">
      <c r="A67" s="142" t="s">
        <v>233</v>
      </c>
      <c r="B67" s="163" t="s">
        <v>292</v>
      </c>
      <c r="C67" s="143" t="s">
        <v>12</v>
      </c>
      <c r="D67" s="143" t="s">
        <v>12</v>
      </c>
      <c r="E67" s="144" t="s">
        <v>92</v>
      </c>
      <c r="F67" s="143" t="s">
        <v>18</v>
      </c>
      <c r="G67" s="145">
        <v>2.68</v>
      </c>
      <c r="H67" s="146">
        <v>8.0400000000000009</v>
      </c>
      <c r="I67" s="12">
        <v>3</v>
      </c>
      <c r="J67" s="147"/>
      <c r="K67" s="147">
        <f>+'SALIDAS - MARZO 18'!C67</f>
        <v>0</v>
      </c>
      <c r="L67" s="147">
        <f t="shared" si="0"/>
        <v>3</v>
      </c>
      <c r="M67" s="148">
        <f t="shared" si="2"/>
        <v>8.0400000000000009</v>
      </c>
    </row>
    <row r="68" spans="1:13">
      <c r="A68" s="142" t="s">
        <v>236</v>
      </c>
      <c r="B68" s="163" t="s">
        <v>292</v>
      </c>
      <c r="C68" s="143" t="s">
        <v>12</v>
      </c>
      <c r="D68" s="143" t="s">
        <v>12</v>
      </c>
      <c r="E68" s="157" t="s">
        <v>93</v>
      </c>
      <c r="F68" s="143" t="s">
        <v>19</v>
      </c>
      <c r="G68" s="145">
        <v>780</v>
      </c>
      <c r="H68" s="146">
        <v>0</v>
      </c>
      <c r="I68" s="12">
        <v>0</v>
      </c>
      <c r="J68" s="147"/>
      <c r="K68" s="147">
        <f>+'SALIDAS - MARZO 18'!C68</f>
        <v>0</v>
      </c>
      <c r="L68" s="147">
        <f t="shared" si="0"/>
        <v>0</v>
      </c>
      <c r="M68" s="148">
        <f t="shared" si="2"/>
        <v>0</v>
      </c>
    </row>
    <row r="69" spans="1:13">
      <c r="A69" s="142" t="s">
        <v>236</v>
      </c>
      <c r="B69" s="163" t="s">
        <v>292</v>
      </c>
      <c r="C69" s="143" t="s">
        <v>12</v>
      </c>
      <c r="D69" s="143" t="s">
        <v>12</v>
      </c>
      <c r="E69" s="144" t="s">
        <v>94</v>
      </c>
      <c r="F69" s="143" t="s">
        <v>19</v>
      </c>
      <c r="G69" s="145">
        <v>1152</v>
      </c>
      <c r="H69" s="146">
        <v>8064</v>
      </c>
      <c r="I69" s="12">
        <v>7</v>
      </c>
      <c r="J69" s="147"/>
      <c r="K69" s="147">
        <f>+'SALIDAS - MARZO 18'!C69</f>
        <v>0</v>
      </c>
      <c r="L69" s="147">
        <f t="shared" si="0"/>
        <v>7</v>
      </c>
      <c r="M69" s="148">
        <f t="shared" si="2"/>
        <v>8064</v>
      </c>
    </row>
    <row r="70" spans="1:13">
      <c r="A70" s="142" t="s">
        <v>232</v>
      </c>
      <c r="B70" s="163" t="s">
        <v>292</v>
      </c>
      <c r="C70" s="158" t="s">
        <v>12</v>
      </c>
      <c r="D70" s="158" t="s">
        <v>12</v>
      </c>
      <c r="E70" s="159" t="s">
        <v>145</v>
      </c>
      <c r="F70" s="160" t="s">
        <v>13</v>
      </c>
      <c r="G70" s="161">
        <v>76.11</v>
      </c>
      <c r="H70" s="146">
        <v>532.77</v>
      </c>
      <c r="I70" s="12">
        <v>7</v>
      </c>
      <c r="J70" s="147"/>
      <c r="K70" s="147">
        <f>+'SALIDAS - MARZO 18'!C70</f>
        <v>0</v>
      </c>
      <c r="L70" s="147">
        <f t="shared" si="0"/>
        <v>7</v>
      </c>
      <c r="M70" s="148">
        <f t="shared" si="2"/>
        <v>532.77</v>
      </c>
    </row>
    <row r="71" spans="1:13">
      <c r="A71" s="142" t="s">
        <v>232</v>
      </c>
      <c r="B71" s="163" t="s">
        <v>292</v>
      </c>
      <c r="C71" s="143" t="s">
        <v>12</v>
      </c>
      <c r="D71" s="143" t="s">
        <v>12</v>
      </c>
      <c r="E71" s="144" t="s">
        <v>96</v>
      </c>
      <c r="F71" s="143" t="s">
        <v>13</v>
      </c>
      <c r="G71" s="145">
        <v>119.6</v>
      </c>
      <c r="H71" s="146">
        <v>0</v>
      </c>
      <c r="I71" s="12">
        <v>0</v>
      </c>
      <c r="J71" s="147"/>
      <c r="K71" s="147">
        <f>+'SALIDAS - MARZO 18'!C71</f>
        <v>0</v>
      </c>
      <c r="L71" s="147">
        <f t="shared" si="0"/>
        <v>0</v>
      </c>
      <c r="M71" s="148">
        <f t="shared" si="2"/>
        <v>0</v>
      </c>
    </row>
    <row r="72" spans="1:13">
      <c r="A72" s="142" t="s">
        <v>232</v>
      </c>
      <c r="B72" s="163" t="s">
        <v>292</v>
      </c>
      <c r="C72" s="143" t="s">
        <v>12</v>
      </c>
      <c r="D72" s="143" t="s">
        <v>12</v>
      </c>
      <c r="E72" s="144" t="s">
        <v>35</v>
      </c>
      <c r="F72" s="143" t="s">
        <v>13</v>
      </c>
      <c r="G72" s="145">
        <v>22.13</v>
      </c>
      <c r="H72" s="146">
        <v>66.39</v>
      </c>
      <c r="I72" s="12">
        <v>3</v>
      </c>
      <c r="J72" s="147"/>
      <c r="K72" s="147">
        <f>+'SALIDAS - MARZO 18'!C72</f>
        <v>0</v>
      </c>
      <c r="L72" s="147">
        <f t="shared" si="0"/>
        <v>3</v>
      </c>
      <c r="M72" s="148">
        <f t="shared" si="2"/>
        <v>66.39</v>
      </c>
    </row>
    <row r="73" spans="1:13">
      <c r="A73" s="142" t="s">
        <v>233</v>
      </c>
      <c r="B73" s="163" t="s">
        <v>292</v>
      </c>
      <c r="C73" s="143" t="s">
        <v>12</v>
      </c>
      <c r="D73" s="143" t="s">
        <v>12</v>
      </c>
      <c r="E73" s="144" t="s">
        <v>97</v>
      </c>
      <c r="F73" s="143" t="s">
        <v>13</v>
      </c>
      <c r="G73" s="145">
        <v>5</v>
      </c>
      <c r="H73" s="146">
        <v>0</v>
      </c>
      <c r="I73" s="12">
        <v>0</v>
      </c>
      <c r="J73" s="147"/>
      <c r="K73" s="147">
        <f>+'SALIDAS - MARZO 18'!C73</f>
        <v>0</v>
      </c>
      <c r="L73" s="147">
        <f t="shared" ref="L73:L122" si="3">SUM(I73+J73-K73)</f>
        <v>0</v>
      </c>
      <c r="M73" s="148">
        <f t="shared" ref="M73:M104" si="4">SUM(G73*L73)</f>
        <v>0</v>
      </c>
    </row>
    <row r="74" spans="1:13">
      <c r="A74" s="142" t="s">
        <v>233</v>
      </c>
      <c r="B74" s="163" t="s">
        <v>292</v>
      </c>
      <c r="C74" s="143" t="s">
        <v>12</v>
      </c>
      <c r="D74" s="143" t="s">
        <v>12</v>
      </c>
      <c r="E74" s="144" t="s">
        <v>98</v>
      </c>
      <c r="F74" s="143" t="s">
        <v>18</v>
      </c>
      <c r="G74" s="145">
        <v>18.850000000000001</v>
      </c>
      <c r="H74" s="146">
        <v>0</v>
      </c>
      <c r="I74" s="12">
        <v>0</v>
      </c>
      <c r="J74" s="147"/>
      <c r="K74" s="147">
        <f>+'SALIDAS - MARZO 18'!C74</f>
        <v>0</v>
      </c>
      <c r="L74" s="147">
        <f t="shared" si="3"/>
        <v>0</v>
      </c>
      <c r="M74" s="148">
        <f t="shared" si="4"/>
        <v>0</v>
      </c>
    </row>
    <row r="75" spans="1:13">
      <c r="A75" s="142" t="s">
        <v>233</v>
      </c>
      <c r="B75" s="163" t="s">
        <v>292</v>
      </c>
      <c r="C75" s="143" t="s">
        <v>12</v>
      </c>
      <c r="D75" s="143" t="s">
        <v>12</v>
      </c>
      <c r="E75" s="144" t="s">
        <v>99</v>
      </c>
      <c r="F75" s="143" t="s">
        <v>18</v>
      </c>
      <c r="G75" s="145">
        <v>13.5</v>
      </c>
      <c r="H75" s="146">
        <v>54</v>
      </c>
      <c r="I75" s="12">
        <v>4</v>
      </c>
      <c r="J75" s="147"/>
      <c r="K75" s="147">
        <f>+'SALIDAS - MARZO 18'!C75</f>
        <v>0</v>
      </c>
      <c r="L75" s="147">
        <f t="shared" si="3"/>
        <v>4</v>
      </c>
      <c r="M75" s="148">
        <f t="shared" si="4"/>
        <v>54</v>
      </c>
    </row>
    <row r="76" spans="1:13">
      <c r="A76" s="142" t="s">
        <v>232</v>
      </c>
      <c r="B76" s="163" t="s">
        <v>292</v>
      </c>
      <c r="C76" s="143" t="s">
        <v>12</v>
      </c>
      <c r="D76" s="162" t="s">
        <v>12</v>
      </c>
      <c r="E76" s="159" t="s">
        <v>100</v>
      </c>
      <c r="F76" s="163" t="s">
        <v>13</v>
      </c>
      <c r="G76" s="145">
        <v>600</v>
      </c>
      <c r="H76" s="146">
        <v>2400</v>
      </c>
      <c r="I76" s="12">
        <v>4</v>
      </c>
      <c r="J76" s="147"/>
      <c r="K76" s="147">
        <f>+'SALIDAS - MARZO 18'!C76</f>
        <v>0</v>
      </c>
      <c r="L76" s="147">
        <f t="shared" si="3"/>
        <v>4</v>
      </c>
      <c r="M76" s="148">
        <f t="shared" si="4"/>
        <v>2400</v>
      </c>
    </row>
    <row r="77" spans="1:13">
      <c r="A77" s="142" t="s">
        <v>232</v>
      </c>
      <c r="B77" s="163" t="s">
        <v>292</v>
      </c>
      <c r="C77" s="143" t="s">
        <v>12</v>
      </c>
      <c r="D77" s="143" t="s">
        <v>12</v>
      </c>
      <c r="E77" s="144" t="s">
        <v>101</v>
      </c>
      <c r="F77" s="143" t="s">
        <v>13</v>
      </c>
      <c r="G77" s="145">
        <v>12</v>
      </c>
      <c r="H77" s="146">
        <v>0</v>
      </c>
      <c r="I77" s="12">
        <v>0</v>
      </c>
      <c r="J77" s="147"/>
      <c r="K77" s="147">
        <f>+'SALIDAS - MARZO 18'!C77</f>
        <v>0</v>
      </c>
      <c r="L77" s="147">
        <f t="shared" si="3"/>
        <v>0</v>
      </c>
      <c r="M77" s="148">
        <f t="shared" si="4"/>
        <v>0</v>
      </c>
    </row>
    <row r="78" spans="1:13">
      <c r="A78" s="142" t="s">
        <v>232</v>
      </c>
      <c r="B78" s="163" t="s">
        <v>292</v>
      </c>
      <c r="C78" s="143" t="s">
        <v>12</v>
      </c>
      <c r="D78" s="143" t="s">
        <v>12</v>
      </c>
      <c r="E78" s="144" t="s">
        <v>102</v>
      </c>
      <c r="F78" s="143" t="s">
        <v>13</v>
      </c>
      <c r="G78" s="145">
        <v>20</v>
      </c>
      <c r="H78" s="146">
        <v>2740</v>
      </c>
      <c r="I78" s="12">
        <v>137</v>
      </c>
      <c r="J78" s="147"/>
      <c r="K78" s="147">
        <f>+'SALIDAS - MARZO 18'!C78</f>
        <v>9</v>
      </c>
      <c r="L78" s="147">
        <f t="shared" si="3"/>
        <v>128</v>
      </c>
      <c r="M78" s="148">
        <f t="shared" si="4"/>
        <v>2560</v>
      </c>
    </row>
    <row r="79" spans="1:13">
      <c r="A79" s="142" t="s">
        <v>232</v>
      </c>
      <c r="B79" s="163" t="s">
        <v>292</v>
      </c>
      <c r="C79" s="143" t="s">
        <v>12</v>
      </c>
      <c r="D79" s="143" t="s">
        <v>12</v>
      </c>
      <c r="E79" s="144" t="s">
        <v>36</v>
      </c>
      <c r="F79" s="143" t="s">
        <v>13</v>
      </c>
      <c r="G79" s="145">
        <v>22.5</v>
      </c>
      <c r="H79" s="146">
        <v>0</v>
      </c>
      <c r="I79" s="12">
        <v>0</v>
      </c>
      <c r="J79" s="147"/>
      <c r="K79" s="147">
        <f>+'SALIDAS - MARZO 18'!C79</f>
        <v>0</v>
      </c>
      <c r="L79" s="147">
        <f t="shared" si="3"/>
        <v>0</v>
      </c>
      <c r="M79" s="148">
        <f t="shared" si="4"/>
        <v>0</v>
      </c>
    </row>
    <row r="80" spans="1:13">
      <c r="A80" s="142" t="s">
        <v>232</v>
      </c>
      <c r="B80" s="163" t="s">
        <v>292</v>
      </c>
      <c r="C80" s="143" t="s">
        <v>12</v>
      </c>
      <c r="D80" s="143" t="s">
        <v>12</v>
      </c>
      <c r="E80" s="144" t="s">
        <v>103</v>
      </c>
      <c r="F80" s="143" t="s">
        <v>13</v>
      </c>
      <c r="G80" s="145">
        <v>798.5</v>
      </c>
      <c r="H80" s="146">
        <v>798.5</v>
      </c>
      <c r="I80" s="12">
        <v>1</v>
      </c>
      <c r="J80" s="147"/>
      <c r="K80" s="147">
        <f>+'SALIDAS - MARZO 18'!C80</f>
        <v>0</v>
      </c>
      <c r="L80" s="147">
        <f t="shared" si="3"/>
        <v>1</v>
      </c>
      <c r="M80" s="148">
        <f t="shared" si="4"/>
        <v>798.5</v>
      </c>
    </row>
    <row r="81" spans="1:13">
      <c r="A81" s="142" t="s">
        <v>232</v>
      </c>
      <c r="B81" s="163" t="s">
        <v>292</v>
      </c>
      <c r="C81" s="143" t="s">
        <v>12</v>
      </c>
      <c r="D81" s="143" t="s">
        <v>12</v>
      </c>
      <c r="E81" s="157" t="s">
        <v>104</v>
      </c>
      <c r="F81" s="143" t="s">
        <v>13</v>
      </c>
      <c r="G81" s="145">
        <v>3.7</v>
      </c>
      <c r="H81" s="146">
        <v>0</v>
      </c>
      <c r="I81" s="12">
        <v>0</v>
      </c>
      <c r="J81" s="147"/>
      <c r="K81" s="147">
        <f>+'SALIDAS - MARZO 18'!C81</f>
        <v>0</v>
      </c>
      <c r="L81" s="147">
        <f t="shared" si="3"/>
        <v>0</v>
      </c>
      <c r="M81" s="148">
        <f t="shared" si="4"/>
        <v>0</v>
      </c>
    </row>
    <row r="82" spans="1:13">
      <c r="A82" s="142" t="s">
        <v>233</v>
      </c>
      <c r="B82" s="163" t="s">
        <v>292</v>
      </c>
      <c r="C82" s="143" t="s">
        <v>12</v>
      </c>
      <c r="D82" s="143" t="s">
        <v>12</v>
      </c>
      <c r="E82" s="144" t="s">
        <v>37</v>
      </c>
      <c r="F82" s="143" t="s">
        <v>13</v>
      </c>
      <c r="G82" s="145">
        <v>1.08</v>
      </c>
      <c r="H82" s="146">
        <v>6328.8</v>
      </c>
      <c r="I82" s="12">
        <v>5860</v>
      </c>
      <c r="J82" s="147"/>
      <c r="K82" s="147">
        <f>+'SALIDAS - MARZO 18'!C82</f>
        <v>0</v>
      </c>
      <c r="L82" s="147">
        <f t="shared" si="3"/>
        <v>5860</v>
      </c>
      <c r="M82" s="148">
        <f t="shared" si="4"/>
        <v>6328.8</v>
      </c>
    </row>
    <row r="83" spans="1:13">
      <c r="A83" s="142" t="s">
        <v>233</v>
      </c>
      <c r="B83" s="163" t="s">
        <v>292</v>
      </c>
      <c r="C83" s="143" t="s">
        <v>12</v>
      </c>
      <c r="D83" s="143" t="s">
        <v>12</v>
      </c>
      <c r="E83" s="144" t="s">
        <v>106</v>
      </c>
      <c r="F83" s="143" t="s">
        <v>13</v>
      </c>
      <c r="G83" s="145">
        <v>2.4</v>
      </c>
      <c r="H83" s="146">
        <v>194.4</v>
      </c>
      <c r="I83" s="12">
        <v>81</v>
      </c>
      <c r="J83" s="147"/>
      <c r="K83" s="147">
        <f>+'SALIDAS - MARZO 18'!C83</f>
        <v>25</v>
      </c>
      <c r="L83" s="147">
        <f t="shared" si="3"/>
        <v>56</v>
      </c>
      <c r="M83" s="148">
        <f t="shared" si="4"/>
        <v>134.4</v>
      </c>
    </row>
    <row r="84" spans="1:13">
      <c r="A84" s="142" t="s">
        <v>233</v>
      </c>
      <c r="B84" s="163" t="s">
        <v>292</v>
      </c>
      <c r="C84" s="143" t="s">
        <v>12</v>
      </c>
      <c r="D84" s="143" t="s">
        <v>12</v>
      </c>
      <c r="E84" s="144" t="s">
        <v>107</v>
      </c>
      <c r="F84" s="143" t="s">
        <v>13</v>
      </c>
      <c r="G84" s="145">
        <v>3.07</v>
      </c>
      <c r="H84" s="146">
        <v>1264.8399999999999</v>
      </c>
      <c r="I84" s="12">
        <v>412</v>
      </c>
      <c r="J84" s="147"/>
      <c r="K84" s="147">
        <f>+'SALIDAS - MARZO 18'!C84</f>
        <v>147</v>
      </c>
      <c r="L84" s="147">
        <f t="shared" si="3"/>
        <v>265</v>
      </c>
      <c r="M84" s="148">
        <f t="shared" si="4"/>
        <v>813.55</v>
      </c>
    </row>
    <row r="85" spans="1:13">
      <c r="A85" s="142" t="s">
        <v>233</v>
      </c>
      <c r="B85" s="163" t="s">
        <v>292</v>
      </c>
      <c r="C85" s="143" t="s">
        <v>12</v>
      </c>
      <c r="D85" s="143" t="s">
        <v>12</v>
      </c>
      <c r="E85" s="144" t="s">
        <v>105</v>
      </c>
      <c r="F85" s="143" t="s">
        <v>13</v>
      </c>
      <c r="G85" s="145">
        <v>3.3</v>
      </c>
      <c r="H85" s="146">
        <v>293.7</v>
      </c>
      <c r="I85" s="12">
        <v>89</v>
      </c>
      <c r="J85" s="147"/>
      <c r="K85" s="147">
        <f>+'SALIDAS - MARZO 18'!C85</f>
        <v>0</v>
      </c>
      <c r="L85" s="147">
        <f t="shared" si="3"/>
        <v>89</v>
      </c>
      <c r="M85" s="148">
        <f t="shared" si="4"/>
        <v>293.7</v>
      </c>
    </row>
    <row r="86" spans="1:13">
      <c r="A86" s="142" t="s">
        <v>233</v>
      </c>
      <c r="B86" s="163" t="s">
        <v>292</v>
      </c>
      <c r="C86" s="143" t="s">
        <v>12</v>
      </c>
      <c r="D86" s="143" t="s">
        <v>12</v>
      </c>
      <c r="E86" s="156" t="s">
        <v>108</v>
      </c>
      <c r="F86" s="143" t="s">
        <v>13</v>
      </c>
      <c r="G86" s="145">
        <v>3</v>
      </c>
      <c r="H86" s="146">
        <v>10500</v>
      </c>
      <c r="I86" s="12">
        <v>3500</v>
      </c>
      <c r="J86" s="147"/>
      <c r="K86" s="147">
        <f>+'SALIDAS - MARZO 18'!C86</f>
        <v>0</v>
      </c>
      <c r="L86" s="147">
        <f t="shared" si="3"/>
        <v>3500</v>
      </c>
      <c r="M86" s="148">
        <f t="shared" si="4"/>
        <v>10500</v>
      </c>
    </row>
    <row r="87" spans="1:13">
      <c r="A87" s="142" t="s">
        <v>233</v>
      </c>
      <c r="B87" s="163" t="s">
        <v>292</v>
      </c>
      <c r="C87" s="143" t="s">
        <v>12</v>
      </c>
      <c r="D87" s="143" t="s">
        <v>12</v>
      </c>
      <c r="E87" s="156" t="s">
        <v>109</v>
      </c>
      <c r="F87" s="143" t="s">
        <v>13</v>
      </c>
      <c r="G87" s="145">
        <v>4.5</v>
      </c>
      <c r="H87" s="146">
        <v>2250</v>
      </c>
      <c r="I87" s="12">
        <v>500</v>
      </c>
      <c r="J87" s="147"/>
      <c r="K87" s="147">
        <f>+'SALIDAS - MARZO 18'!C87</f>
        <v>0</v>
      </c>
      <c r="L87" s="147">
        <f t="shared" si="3"/>
        <v>500</v>
      </c>
      <c r="M87" s="148">
        <f t="shared" si="4"/>
        <v>2250</v>
      </c>
    </row>
    <row r="88" spans="1:13">
      <c r="A88" s="142" t="s">
        <v>232</v>
      </c>
      <c r="B88" s="163" t="s">
        <v>292</v>
      </c>
      <c r="C88" s="143" t="s">
        <v>12</v>
      </c>
      <c r="D88" s="143" t="s">
        <v>12</v>
      </c>
      <c r="E88" s="144" t="s">
        <v>110</v>
      </c>
      <c r="F88" s="143" t="s">
        <v>13</v>
      </c>
      <c r="G88" s="145">
        <v>32.53</v>
      </c>
      <c r="H88" s="146">
        <v>195.18</v>
      </c>
      <c r="I88" s="12">
        <v>6</v>
      </c>
      <c r="J88" s="147"/>
      <c r="K88" s="147">
        <f>+'SALIDAS - MARZO 18'!C88</f>
        <v>2</v>
      </c>
      <c r="L88" s="147">
        <f t="shared" si="3"/>
        <v>4</v>
      </c>
      <c r="M88" s="148">
        <f t="shared" si="4"/>
        <v>130.12</v>
      </c>
    </row>
    <row r="89" spans="1:13">
      <c r="A89" s="200" t="s">
        <v>232</v>
      </c>
      <c r="B89" s="163" t="s">
        <v>292</v>
      </c>
      <c r="C89" s="201" t="s">
        <v>12</v>
      </c>
      <c r="D89" s="201" t="s">
        <v>12</v>
      </c>
      <c r="E89" s="156" t="s">
        <v>247</v>
      </c>
      <c r="F89" s="201" t="s">
        <v>13</v>
      </c>
      <c r="G89" s="202">
        <f>3450.03/5</f>
        <v>690.00600000000009</v>
      </c>
      <c r="H89" s="203">
        <v>1380.0120000000002</v>
      </c>
      <c r="I89" s="204">
        <v>2</v>
      </c>
      <c r="J89" s="205"/>
      <c r="K89" s="147">
        <f>+'SALIDAS - MARZO 18'!C89</f>
        <v>0</v>
      </c>
      <c r="L89" s="205">
        <f t="shared" si="3"/>
        <v>2</v>
      </c>
      <c r="M89" s="206">
        <f t="shared" si="4"/>
        <v>1380.0120000000002</v>
      </c>
    </row>
    <row r="90" spans="1:13">
      <c r="A90" s="200" t="s">
        <v>232</v>
      </c>
      <c r="B90" s="163" t="s">
        <v>292</v>
      </c>
      <c r="C90" s="201" t="s">
        <v>12</v>
      </c>
      <c r="D90" s="201" t="s">
        <v>12</v>
      </c>
      <c r="E90" s="156" t="s">
        <v>244</v>
      </c>
      <c r="F90" s="201" t="s">
        <v>13</v>
      </c>
      <c r="G90" s="202">
        <f>3450.03/5</f>
        <v>690.00600000000009</v>
      </c>
      <c r="H90" s="203">
        <v>690.00600000000009</v>
      </c>
      <c r="I90" s="204">
        <v>1</v>
      </c>
      <c r="J90" s="205"/>
      <c r="K90" s="147">
        <f>+'SALIDAS - MARZO 18'!C90</f>
        <v>0</v>
      </c>
      <c r="L90" s="205">
        <f t="shared" si="3"/>
        <v>1</v>
      </c>
      <c r="M90" s="206">
        <f t="shared" si="4"/>
        <v>690.00600000000009</v>
      </c>
    </row>
    <row r="91" spans="1:13">
      <c r="A91" s="200" t="s">
        <v>232</v>
      </c>
      <c r="B91" s="163" t="s">
        <v>292</v>
      </c>
      <c r="C91" s="201" t="s">
        <v>12</v>
      </c>
      <c r="D91" s="201" t="s">
        <v>12</v>
      </c>
      <c r="E91" s="156" t="s">
        <v>245</v>
      </c>
      <c r="F91" s="201" t="s">
        <v>13</v>
      </c>
      <c r="G91" s="202">
        <f>3450.03/5</f>
        <v>690.00600000000009</v>
      </c>
      <c r="H91" s="203">
        <v>690.00600000000009</v>
      </c>
      <c r="I91" s="204">
        <v>1</v>
      </c>
      <c r="J91" s="205"/>
      <c r="K91" s="147">
        <f>+'SALIDAS - MARZO 18'!C91</f>
        <v>0</v>
      </c>
      <c r="L91" s="205">
        <f t="shared" si="3"/>
        <v>1</v>
      </c>
      <c r="M91" s="206">
        <f t="shared" si="4"/>
        <v>690.00600000000009</v>
      </c>
    </row>
    <row r="92" spans="1:13">
      <c r="A92" s="200" t="s">
        <v>232</v>
      </c>
      <c r="B92" s="163" t="s">
        <v>292</v>
      </c>
      <c r="C92" s="201" t="s">
        <v>12</v>
      </c>
      <c r="D92" s="201" t="s">
        <v>12</v>
      </c>
      <c r="E92" s="156" t="s">
        <v>246</v>
      </c>
      <c r="F92" s="201" t="s">
        <v>13</v>
      </c>
      <c r="G92" s="255">
        <f>6900.05/10</f>
        <v>690.005</v>
      </c>
      <c r="H92" s="203">
        <v>3450.0250000000001</v>
      </c>
      <c r="I92" s="204">
        <v>5</v>
      </c>
      <c r="J92" s="205"/>
      <c r="K92" s="147">
        <f>+'SALIDAS - MARZO 18'!C92</f>
        <v>0</v>
      </c>
      <c r="L92" s="205">
        <f t="shared" si="3"/>
        <v>5</v>
      </c>
      <c r="M92" s="206">
        <f t="shared" si="4"/>
        <v>3450.0250000000001</v>
      </c>
    </row>
    <row r="93" spans="1:13">
      <c r="A93" s="200" t="s">
        <v>232</v>
      </c>
      <c r="B93" s="163" t="s">
        <v>292</v>
      </c>
      <c r="C93" s="201" t="s">
        <v>12</v>
      </c>
      <c r="D93" s="201" t="s">
        <v>12</v>
      </c>
      <c r="E93" s="156" t="s">
        <v>114</v>
      </c>
      <c r="F93" s="201" t="s">
        <v>13</v>
      </c>
      <c r="G93" s="202">
        <f>324.97/5</f>
        <v>64.994</v>
      </c>
      <c r="H93" s="203">
        <v>129.988</v>
      </c>
      <c r="I93" s="204">
        <v>2</v>
      </c>
      <c r="J93" s="205"/>
      <c r="K93" s="147">
        <f>+'SALIDAS - MARZO 18'!C93</f>
        <v>0</v>
      </c>
      <c r="L93" s="205">
        <f t="shared" si="3"/>
        <v>2</v>
      </c>
      <c r="M93" s="206">
        <f t="shared" si="4"/>
        <v>129.988</v>
      </c>
    </row>
    <row r="94" spans="1:13">
      <c r="A94" s="200" t="s">
        <v>232</v>
      </c>
      <c r="B94" s="163" t="s">
        <v>292</v>
      </c>
      <c r="C94" s="201" t="s">
        <v>12</v>
      </c>
      <c r="D94" s="201" t="s">
        <v>12</v>
      </c>
      <c r="E94" s="156" t="s">
        <v>115</v>
      </c>
      <c r="F94" s="201" t="s">
        <v>13</v>
      </c>
      <c r="G94" s="208">
        <v>4000</v>
      </c>
      <c r="H94" s="203">
        <v>0</v>
      </c>
      <c r="I94" s="204">
        <v>0</v>
      </c>
      <c r="J94" s="205"/>
      <c r="K94" s="147">
        <f>+'SALIDAS - MARZO 18'!C94</f>
        <v>0</v>
      </c>
      <c r="L94" s="205">
        <f t="shared" si="3"/>
        <v>0</v>
      </c>
      <c r="M94" s="206">
        <f t="shared" si="4"/>
        <v>0</v>
      </c>
    </row>
    <row r="95" spans="1:13">
      <c r="A95" s="200" t="s">
        <v>232</v>
      </c>
      <c r="B95" s="163" t="s">
        <v>292</v>
      </c>
      <c r="C95" s="201" t="s">
        <v>12</v>
      </c>
      <c r="D95" s="201" t="s">
        <v>12</v>
      </c>
      <c r="E95" s="156" t="s">
        <v>262</v>
      </c>
      <c r="F95" s="201" t="s">
        <v>13</v>
      </c>
      <c r="G95" s="208">
        <v>5219</v>
      </c>
      <c r="H95" s="203">
        <v>0</v>
      </c>
      <c r="I95" s="204">
        <v>0</v>
      </c>
      <c r="J95" s="205"/>
      <c r="K95" s="147">
        <f>+'SALIDAS - MARZO 18'!C95</f>
        <v>0</v>
      </c>
      <c r="L95" s="205">
        <f t="shared" si="3"/>
        <v>0</v>
      </c>
      <c r="M95" s="206">
        <f t="shared" si="4"/>
        <v>0</v>
      </c>
    </row>
    <row r="96" spans="1:13">
      <c r="A96" s="200" t="s">
        <v>232</v>
      </c>
      <c r="B96" s="163" t="s">
        <v>292</v>
      </c>
      <c r="C96" s="201" t="s">
        <v>12</v>
      </c>
      <c r="D96" s="201" t="s">
        <v>12</v>
      </c>
      <c r="E96" s="156" t="s">
        <v>240</v>
      </c>
      <c r="F96" s="201" t="s">
        <v>13</v>
      </c>
      <c r="G96" s="208">
        <v>7507.75</v>
      </c>
      <c r="H96" s="203">
        <v>7507.75</v>
      </c>
      <c r="I96" s="204">
        <v>1</v>
      </c>
      <c r="J96" s="205"/>
      <c r="K96" s="147">
        <f>+'SALIDAS - MARZO 18'!C96</f>
        <v>0</v>
      </c>
      <c r="L96" s="205">
        <f t="shared" si="3"/>
        <v>1</v>
      </c>
      <c r="M96" s="206">
        <f t="shared" si="4"/>
        <v>7507.75</v>
      </c>
    </row>
    <row r="97" spans="1:13">
      <c r="A97" s="200" t="s">
        <v>232</v>
      </c>
      <c r="B97" s="163" t="s">
        <v>292</v>
      </c>
      <c r="C97" s="201" t="s">
        <v>12</v>
      </c>
      <c r="D97" s="201" t="s">
        <v>12</v>
      </c>
      <c r="E97" s="156" t="s">
        <v>263</v>
      </c>
      <c r="F97" s="201" t="s">
        <v>13</v>
      </c>
      <c r="G97" s="208">
        <v>7469</v>
      </c>
      <c r="H97" s="203">
        <v>7469</v>
      </c>
      <c r="I97" s="204">
        <v>1</v>
      </c>
      <c r="J97" s="205"/>
      <c r="K97" s="147">
        <f>+'SALIDAS - MARZO 18'!C97</f>
        <v>0</v>
      </c>
      <c r="L97" s="205">
        <f t="shared" si="3"/>
        <v>1</v>
      </c>
      <c r="M97" s="206">
        <f t="shared" si="4"/>
        <v>7469</v>
      </c>
    </row>
    <row r="98" spans="1:13">
      <c r="A98" s="200" t="s">
        <v>232</v>
      </c>
      <c r="B98" s="163" t="s">
        <v>292</v>
      </c>
      <c r="C98" s="201" t="s">
        <v>12</v>
      </c>
      <c r="D98" s="201" t="s">
        <v>12</v>
      </c>
      <c r="E98" s="156" t="s">
        <v>264</v>
      </c>
      <c r="F98" s="201" t="s">
        <v>13</v>
      </c>
      <c r="G98" s="208">
        <v>7469</v>
      </c>
      <c r="H98" s="203">
        <v>0</v>
      </c>
      <c r="I98" s="204">
        <v>0</v>
      </c>
      <c r="J98" s="205"/>
      <c r="K98" s="147">
        <f>+'SALIDAS - MARZO 18'!C98</f>
        <v>0</v>
      </c>
      <c r="L98" s="205">
        <f t="shared" si="3"/>
        <v>0</v>
      </c>
      <c r="M98" s="206">
        <f t="shared" si="4"/>
        <v>0</v>
      </c>
    </row>
    <row r="99" spans="1:13">
      <c r="A99" s="200" t="s">
        <v>232</v>
      </c>
      <c r="B99" s="163" t="s">
        <v>292</v>
      </c>
      <c r="C99" s="201" t="s">
        <v>12</v>
      </c>
      <c r="D99" s="201" t="s">
        <v>12</v>
      </c>
      <c r="E99" s="209" t="s">
        <v>130</v>
      </c>
      <c r="F99" s="210" t="s">
        <v>13</v>
      </c>
      <c r="G99" s="211">
        <v>3050.84</v>
      </c>
      <c r="H99" s="203">
        <v>0</v>
      </c>
      <c r="I99" s="204">
        <v>0</v>
      </c>
      <c r="J99" s="205"/>
      <c r="K99" s="147">
        <f>+'SALIDAS - MARZO 18'!C99</f>
        <v>0</v>
      </c>
      <c r="L99" s="205">
        <f t="shared" si="3"/>
        <v>0</v>
      </c>
      <c r="M99" s="206">
        <f t="shared" si="4"/>
        <v>0</v>
      </c>
    </row>
    <row r="100" spans="1:13">
      <c r="A100" s="200" t="s">
        <v>232</v>
      </c>
      <c r="B100" s="163" t="s">
        <v>292</v>
      </c>
      <c r="C100" s="201" t="s">
        <v>12</v>
      </c>
      <c r="D100" s="201" t="s">
        <v>12</v>
      </c>
      <c r="E100" s="212" t="s">
        <v>117</v>
      </c>
      <c r="F100" s="201" t="s">
        <v>13</v>
      </c>
      <c r="G100" s="213">
        <v>6254</v>
      </c>
      <c r="H100" s="203">
        <v>0</v>
      </c>
      <c r="I100" s="204">
        <v>0</v>
      </c>
      <c r="J100" s="205"/>
      <c r="K100" s="147">
        <f>+'SALIDAS - MARZO 18'!C100</f>
        <v>0</v>
      </c>
      <c r="L100" s="205">
        <f t="shared" si="3"/>
        <v>0</v>
      </c>
      <c r="M100" s="206">
        <f t="shared" si="4"/>
        <v>0</v>
      </c>
    </row>
    <row r="101" spans="1:13">
      <c r="A101" s="200" t="s">
        <v>232</v>
      </c>
      <c r="B101" s="163" t="s">
        <v>292</v>
      </c>
      <c r="C101" s="201" t="s">
        <v>12</v>
      </c>
      <c r="D101" s="201" t="s">
        <v>12</v>
      </c>
      <c r="E101" s="156" t="s">
        <v>116</v>
      </c>
      <c r="F101" s="201" t="s">
        <v>13</v>
      </c>
      <c r="G101" s="214">
        <v>6800</v>
      </c>
      <c r="H101" s="203">
        <v>0</v>
      </c>
      <c r="I101" s="204">
        <v>0</v>
      </c>
      <c r="J101" s="205"/>
      <c r="K101" s="147">
        <f>+'SALIDAS - MARZO 18'!C101</f>
        <v>0</v>
      </c>
      <c r="L101" s="205">
        <f t="shared" si="3"/>
        <v>0</v>
      </c>
      <c r="M101" s="206">
        <f t="shared" si="4"/>
        <v>0</v>
      </c>
    </row>
    <row r="102" spans="1:13">
      <c r="A102" s="200" t="s">
        <v>232</v>
      </c>
      <c r="B102" s="163" t="s">
        <v>292</v>
      </c>
      <c r="C102" s="201" t="s">
        <v>12</v>
      </c>
      <c r="D102" s="201" t="s">
        <v>12</v>
      </c>
      <c r="E102" s="212" t="s">
        <v>20</v>
      </c>
      <c r="F102" s="201" t="s">
        <v>13</v>
      </c>
      <c r="G102" s="208">
        <v>3520</v>
      </c>
      <c r="H102" s="203">
        <v>3520</v>
      </c>
      <c r="I102" s="204">
        <v>1</v>
      </c>
      <c r="J102" s="205"/>
      <c r="K102" s="147">
        <f>+'SALIDAS - MARZO 18'!C102</f>
        <v>0</v>
      </c>
      <c r="L102" s="205">
        <f t="shared" si="3"/>
        <v>1</v>
      </c>
      <c r="M102" s="206">
        <f t="shared" si="4"/>
        <v>3520</v>
      </c>
    </row>
    <row r="103" spans="1:13">
      <c r="A103" s="200" t="s">
        <v>232</v>
      </c>
      <c r="B103" s="163" t="s">
        <v>292</v>
      </c>
      <c r="C103" s="201" t="s">
        <v>12</v>
      </c>
      <c r="D103" s="201" t="s">
        <v>12</v>
      </c>
      <c r="E103" s="156" t="s">
        <v>118</v>
      </c>
      <c r="F103" s="201" t="s">
        <v>13</v>
      </c>
      <c r="G103" s="214">
        <f>7200.01/2</f>
        <v>3600.0050000000001</v>
      </c>
      <c r="H103" s="203">
        <v>0</v>
      </c>
      <c r="I103" s="204">
        <v>0</v>
      </c>
      <c r="J103" s="205"/>
      <c r="K103" s="147">
        <f>+'SALIDAS - MARZO 18'!C103</f>
        <v>0</v>
      </c>
      <c r="L103" s="205">
        <f t="shared" si="3"/>
        <v>0</v>
      </c>
      <c r="M103" s="206">
        <f t="shared" si="4"/>
        <v>0</v>
      </c>
    </row>
    <row r="104" spans="1:13">
      <c r="A104" s="200" t="s">
        <v>232</v>
      </c>
      <c r="B104" s="163" t="s">
        <v>292</v>
      </c>
      <c r="C104" s="201" t="s">
        <v>12</v>
      </c>
      <c r="D104" s="201" t="s">
        <v>12</v>
      </c>
      <c r="E104" s="209" t="s">
        <v>119</v>
      </c>
      <c r="F104" s="210" t="s">
        <v>13</v>
      </c>
      <c r="G104" s="215">
        <f>41000.04/10</f>
        <v>4100.0039999999999</v>
      </c>
      <c r="H104" s="203">
        <v>8200.0079999999998</v>
      </c>
      <c r="I104" s="204">
        <v>2</v>
      </c>
      <c r="J104" s="205"/>
      <c r="K104" s="147">
        <f>+'SALIDAS - MARZO 18'!C104</f>
        <v>2</v>
      </c>
      <c r="L104" s="205">
        <f t="shared" si="3"/>
        <v>0</v>
      </c>
      <c r="M104" s="206">
        <f t="shared" si="4"/>
        <v>0</v>
      </c>
    </row>
    <row r="105" spans="1:13">
      <c r="A105" s="200" t="s">
        <v>232</v>
      </c>
      <c r="B105" s="163" t="s">
        <v>292</v>
      </c>
      <c r="C105" s="201" t="s">
        <v>12</v>
      </c>
      <c r="D105" s="201" t="s">
        <v>12</v>
      </c>
      <c r="E105" s="205" t="s">
        <v>21</v>
      </c>
      <c r="F105" s="210" t="s">
        <v>13</v>
      </c>
      <c r="G105" s="216">
        <v>3520</v>
      </c>
      <c r="H105" s="203">
        <v>3520</v>
      </c>
      <c r="I105" s="204">
        <v>1</v>
      </c>
      <c r="J105" s="217"/>
      <c r="K105" s="147">
        <f>+'SALIDAS - MARZO 18'!C105</f>
        <v>0</v>
      </c>
      <c r="L105" s="205">
        <f t="shared" si="3"/>
        <v>1</v>
      </c>
      <c r="M105" s="206">
        <f t="shared" ref="M105:M122" si="5">SUM(G105*L105)</f>
        <v>3520</v>
      </c>
    </row>
    <row r="106" spans="1:13">
      <c r="A106" s="200" t="s">
        <v>232</v>
      </c>
      <c r="B106" s="163" t="s">
        <v>292</v>
      </c>
      <c r="C106" s="210" t="s">
        <v>12</v>
      </c>
      <c r="D106" s="210" t="s">
        <v>12</v>
      </c>
      <c r="E106" s="205" t="s">
        <v>120</v>
      </c>
      <c r="F106" s="210" t="s">
        <v>13</v>
      </c>
      <c r="G106" s="216">
        <v>1615.38</v>
      </c>
      <c r="H106" s="203">
        <v>1615.38</v>
      </c>
      <c r="I106" s="204">
        <v>1</v>
      </c>
      <c r="J106" s="205"/>
      <c r="K106" s="147">
        <f>+'SALIDAS - MARZO 18'!C106</f>
        <v>0</v>
      </c>
      <c r="L106" s="205">
        <f t="shared" si="3"/>
        <v>1</v>
      </c>
      <c r="M106" s="206">
        <f t="shared" si="5"/>
        <v>1615.38</v>
      </c>
    </row>
    <row r="107" spans="1:13">
      <c r="A107" s="200" t="s">
        <v>232</v>
      </c>
      <c r="B107" s="163" t="s">
        <v>292</v>
      </c>
      <c r="C107" s="210" t="s">
        <v>12</v>
      </c>
      <c r="D107" s="210" t="s">
        <v>12</v>
      </c>
      <c r="E107" s="205" t="s">
        <v>22</v>
      </c>
      <c r="F107" s="210" t="s">
        <v>13</v>
      </c>
      <c r="G107" s="216">
        <v>3520</v>
      </c>
      <c r="H107" s="203">
        <v>3520</v>
      </c>
      <c r="I107" s="204">
        <v>1</v>
      </c>
      <c r="J107" s="217"/>
      <c r="K107" s="147">
        <f>+'SALIDAS - MARZO 18'!C107</f>
        <v>0</v>
      </c>
      <c r="L107" s="205">
        <f t="shared" si="3"/>
        <v>1</v>
      </c>
      <c r="M107" s="206">
        <f t="shared" si="5"/>
        <v>3520</v>
      </c>
    </row>
    <row r="108" spans="1:13">
      <c r="A108" s="200" t="s">
        <v>232</v>
      </c>
      <c r="B108" s="163" t="s">
        <v>292</v>
      </c>
      <c r="C108" s="210" t="s">
        <v>12</v>
      </c>
      <c r="D108" s="210" t="s">
        <v>12</v>
      </c>
      <c r="E108" s="209" t="s">
        <v>121</v>
      </c>
      <c r="F108" s="210" t="s">
        <v>13</v>
      </c>
      <c r="G108" s="218">
        <v>5500</v>
      </c>
      <c r="H108" s="203">
        <v>11000</v>
      </c>
      <c r="I108" s="204">
        <v>2</v>
      </c>
      <c r="J108" s="217"/>
      <c r="K108" s="147">
        <f>+'SALIDAS - MARZO 18'!C108</f>
        <v>1</v>
      </c>
      <c r="L108" s="205">
        <f t="shared" si="3"/>
        <v>1</v>
      </c>
      <c r="M108" s="206">
        <f t="shared" si="5"/>
        <v>5500</v>
      </c>
    </row>
    <row r="109" spans="1:13">
      <c r="A109" s="200" t="s">
        <v>232</v>
      </c>
      <c r="B109" s="163" t="s">
        <v>292</v>
      </c>
      <c r="C109" s="210" t="s">
        <v>12</v>
      </c>
      <c r="D109" s="210" t="s">
        <v>12</v>
      </c>
      <c r="E109" s="209" t="s">
        <v>122</v>
      </c>
      <c r="F109" s="210" t="s">
        <v>13</v>
      </c>
      <c r="G109" s="219">
        <v>879.49</v>
      </c>
      <c r="H109" s="203">
        <v>0</v>
      </c>
      <c r="I109" s="204">
        <v>0</v>
      </c>
      <c r="J109" s="217"/>
      <c r="K109" s="147">
        <f>+'SALIDAS - MARZO 18'!C109</f>
        <v>0</v>
      </c>
      <c r="L109" s="205">
        <f t="shared" si="3"/>
        <v>0</v>
      </c>
      <c r="M109" s="206">
        <f t="shared" si="5"/>
        <v>0</v>
      </c>
    </row>
    <row r="110" spans="1:13">
      <c r="A110" s="200" t="s">
        <v>232</v>
      </c>
      <c r="B110" s="163" t="s">
        <v>292</v>
      </c>
      <c r="C110" s="210" t="s">
        <v>12</v>
      </c>
      <c r="D110" s="210" t="s">
        <v>12</v>
      </c>
      <c r="E110" s="209" t="s">
        <v>123</v>
      </c>
      <c r="F110" s="210" t="s">
        <v>13</v>
      </c>
      <c r="G110" s="215">
        <f>36000.03/10</f>
        <v>3600.0029999999997</v>
      </c>
      <c r="H110" s="203">
        <v>25200.020999999997</v>
      </c>
      <c r="I110" s="204">
        <v>7</v>
      </c>
      <c r="J110" s="217"/>
      <c r="K110" s="147">
        <f>+'SALIDAS - MARZO 18'!C110</f>
        <v>1</v>
      </c>
      <c r="L110" s="205">
        <f t="shared" si="3"/>
        <v>6</v>
      </c>
      <c r="M110" s="206">
        <f t="shared" si="5"/>
        <v>21600.017999999996</v>
      </c>
    </row>
    <row r="111" spans="1:13">
      <c r="A111" s="200" t="s">
        <v>232</v>
      </c>
      <c r="B111" s="163" t="s">
        <v>292</v>
      </c>
      <c r="C111" s="210" t="s">
        <v>12</v>
      </c>
      <c r="D111" s="210" t="s">
        <v>12</v>
      </c>
      <c r="E111" s="209" t="s">
        <v>124</v>
      </c>
      <c r="F111" s="210" t="s">
        <v>13</v>
      </c>
      <c r="G111" s="219">
        <v>3537.05</v>
      </c>
      <c r="H111" s="203">
        <v>0</v>
      </c>
      <c r="I111" s="204">
        <v>0</v>
      </c>
      <c r="J111" s="217"/>
      <c r="K111" s="147">
        <f>+'SALIDAS - MARZO 18'!C111</f>
        <v>0</v>
      </c>
      <c r="L111" s="205">
        <f t="shared" si="3"/>
        <v>0</v>
      </c>
      <c r="M111" s="206">
        <f t="shared" si="5"/>
        <v>0</v>
      </c>
    </row>
    <row r="112" spans="1:13">
      <c r="A112" s="200" t="s">
        <v>232</v>
      </c>
      <c r="B112" s="163" t="s">
        <v>292</v>
      </c>
      <c r="C112" s="210" t="s">
        <v>12</v>
      </c>
      <c r="D112" s="210" t="s">
        <v>12</v>
      </c>
      <c r="E112" s="209" t="s">
        <v>125</v>
      </c>
      <c r="F112" s="210" t="s">
        <v>13</v>
      </c>
      <c r="G112" s="219">
        <v>4150</v>
      </c>
      <c r="H112" s="203">
        <v>0</v>
      </c>
      <c r="I112" s="204">
        <v>0</v>
      </c>
      <c r="J112" s="217"/>
      <c r="K112" s="147">
        <f>+'SALIDAS - MARZO 18'!C112</f>
        <v>0</v>
      </c>
      <c r="L112" s="205">
        <f t="shared" si="3"/>
        <v>0</v>
      </c>
      <c r="M112" s="206">
        <f t="shared" si="5"/>
        <v>0</v>
      </c>
    </row>
    <row r="113" spans="1:13">
      <c r="A113" s="200" t="s">
        <v>232</v>
      </c>
      <c r="B113" s="163" t="s">
        <v>292</v>
      </c>
      <c r="C113" s="210" t="s">
        <v>12</v>
      </c>
      <c r="D113" s="210" t="s">
        <v>12</v>
      </c>
      <c r="E113" s="209" t="s">
        <v>126</v>
      </c>
      <c r="F113" s="210" t="s">
        <v>13</v>
      </c>
      <c r="G113" s="219">
        <v>3647.45</v>
      </c>
      <c r="H113" s="203">
        <v>0</v>
      </c>
      <c r="I113" s="204">
        <v>0</v>
      </c>
      <c r="J113" s="217"/>
      <c r="K113" s="147">
        <f>+'SALIDAS - MARZO 18'!C113</f>
        <v>0</v>
      </c>
      <c r="L113" s="205">
        <f t="shared" si="3"/>
        <v>0</v>
      </c>
      <c r="M113" s="206">
        <f t="shared" si="5"/>
        <v>0</v>
      </c>
    </row>
    <row r="114" spans="1:13">
      <c r="A114" s="200" t="s">
        <v>232</v>
      </c>
      <c r="B114" s="163" t="s">
        <v>292</v>
      </c>
      <c r="C114" s="210" t="s">
        <v>12</v>
      </c>
      <c r="D114" s="210" t="s">
        <v>12</v>
      </c>
      <c r="E114" s="209" t="s">
        <v>127</v>
      </c>
      <c r="F114" s="210" t="s">
        <v>13</v>
      </c>
      <c r="G114" s="219">
        <v>4000</v>
      </c>
      <c r="H114" s="203">
        <v>0</v>
      </c>
      <c r="I114" s="204">
        <v>0</v>
      </c>
      <c r="J114" s="217"/>
      <c r="K114" s="147">
        <f>+'SALIDAS - MARZO 18'!C114</f>
        <v>0</v>
      </c>
      <c r="L114" s="205">
        <f t="shared" si="3"/>
        <v>0</v>
      </c>
      <c r="M114" s="206">
        <f t="shared" si="5"/>
        <v>0</v>
      </c>
    </row>
    <row r="115" spans="1:13">
      <c r="A115" s="200" t="s">
        <v>232</v>
      </c>
      <c r="B115" s="163" t="s">
        <v>292</v>
      </c>
      <c r="C115" s="210" t="s">
        <v>12</v>
      </c>
      <c r="D115" s="210" t="s">
        <v>12</v>
      </c>
      <c r="E115" s="209" t="s">
        <v>249</v>
      </c>
      <c r="F115" s="210" t="s">
        <v>13</v>
      </c>
      <c r="G115" s="219">
        <v>3500</v>
      </c>
      <c r="H115" s="203">
        <v>0</v>
      </c>
      <c r="I115" s="204">
        <v>0</v>
      </c>
      <c r="J115" s="217"/>
      <c r="K115" s="147">
        <f>+'SALIDAS - MARZO 18'!C115</f>
        <v>0</v>
      </c>
      <c r="L115" s="205">
        <f t="shared" si="3"/>
        <v>0</v>
      </c>
      <c r="M115" s="206">
        <f t="shared" si="5"/>
        <v>0</v>
      </c>
    </row>
    <row r="116" spans="1:13">
      <c r="A116" s="200" t="s">
        <v>232</v>
      </c>
      <c r="B116" s="163" t="s">
        <v>292</v>
      </c>
      <c r="C116" s="210" t="s">
        <v>12</v>
      </c>
      <c r="D116" s="210" t="s">
        <v>12</v>
      </c>
      <c r="E116" s="205" t="s">
        <v>128</v>
      </c>
      <c r="F116" s="210" t="s">
        <v>13</v>
      </c>
      <c r="G116" s="216">
        <v>6570</v>
      </c>
      <c r="H116" s="203">
        <v>6570</v>
      </c>
      <c r="I116" s="204">
        <v>1</v>
      </c>
      <c r="J116" s="217"/>
      <c r="K116" s="147">
        <f>+'SALIDAS - MARZO 18'!C116</f>
        <v>0</v>
      </c>
      <c r="L116" s="205">
        <f t="shared" si="3"/>
        <v>1</v>
      </c>
      <c r="M116" s="206">
        <f t="shared" si="5"/>
        <v>6570</v>
      </c>
    </row>
    <row r="117" spans="1:13">
      <c r="A117" s="200" t="s">
        <v>232</v>
      </c>
      <c r="B117" s="163" t="s">
        <v>292</v>
      </c>
      <c r="C117" s="210" t="s">
        <v>12</v>
      </c>
      <c r="D117" s="210" t="s">
        <v>12</v>
      </c>
      <c r="E117" s="205" t="s">
        <v>129</v>
      </c>
      <c r="F117" s="210" t="s">
        <v>13</v>
      </c>
      <c r="G117" s="216">
        <v>7796.5</v>
      </c>
      <c r="H117" s="203">
        <v>0</v>
      </c>
      <c r="I117" s="204">
        <v>0</v>
      </c>
      <c r="J117" s="205"/>
      <c r="K117" s="147">
        <f>+'SALIDAS - MARZO 18'!C117</f>
        <v>0</v>
      </c>
      <c r="L117" s="205">
        <f t="shared" si="3"/>
        <v>0</v>
      </c>
      <c r="M117" s="206">
        <f t="shared" si="5"/>
        <v>0</v>
      </c>
    </row>
    <row r="118" spans="1:13">
      <c r="A118" s="200" t="s">
        <v>232</v>
      </c>
      <c r="B118" s="163" t="s">
        <v>292</v>
      </c>
      <c r="C118" s="210" t="s">
        <v>12</v>
      </c>
      <c r="D118" s="210" t="s">
        <v>12</v>
      </c>
      <c r="E118" s="209" t="s">
        <v>38</v>
      </c>
      <c r="F118" s="210" t="s">
        <v>13</v>
      </c>
      <c r="G118" s="219">
        <v>1037.92</v>
      </c>
      <c r="H118" s="203">
        <v>1037.92</v>
      </c>
      <c r="I118" s="204">
        <v>1</v>
      </c>
      <c r="J118" s="205"/>
      <c r="K118" s="147">
        <f>+'SALIDAS - MARZO 18'!C118</f>
        <v>0</v>
      </c>
      <c r="L118" s="205">
        <f t="shared" si="3"/>
        <v>1</v>
      </c>
      <c r="M118" s="206">
        <f t="shared" si="5"/>
        <v>1037.92</v>
      </c>
    </row>
    <row r="119" spans="1:13">
      <c r="A119" s="200" t="s">
        <v>232</v>
      </c>
      <c r="B119" s="163" t="s">
        <v>292</v>
      </c>
      <c r="C119" s="210" t="s">
        <v>12</v>
      </c>
      <c r="D119" s="210" t="s">
        <v>12</v>
      </c>
      <c r="E119" s="209" t="s">
        <v>131</v>
      </c>
      <c r="F119" s="210" t="s">
        <v>13</v>
      </c>
      <c r="G119" s="219">
        <v>1805.4</v>
      </c>
      <c r="H119" s="203">
        <v>1805.4</v>
      </c>
      <c r="I119" s="204">
        <v>1</v>
      </c>
      <c r="J119" s="205"/>
      <c r="K119" s="147">
        <f>+'SALIDAS - MARZO 18'!C119</f>
        <v>0</v>
      </c>
      <c r="L119" s="205">
        <f t="shared" si="3"/>
        <v>1</v>
      </c>
      <c r="M119" s="206">
        <f t="shared" si="5"/>
        <v>1805.4</v>
      </c>
    </row>
    <row r="120" spans="1:13">
      <c r="A120" s="142" t="s">
        <v>232</v>
      </c>
      <c r="B120" s="163" t="s">
        <v>292</v>
      </c>
      <c r="C120" s="158" t="s">
        <v>12</v>
      </c>
      <c r="D120" s="158" t="s">
        <v>12</v>
      </c>
      <c r="E120" s="159" t="s">
        <v>132</v>
      </c>
      <c r="F120" s="160" t="s">
        <v>13</v>
      </c>
      <c r="G120" s="161">
        <v>1680</v>
      </c>
      <c r="H120" s="146">
        <v>3360</v>
      </c>
      <c r="I120" s="12">
        <v>2</v>
      </c>
      <c r="J120" s="147"/>
      <c r="K120" s="147">
        <f>+'SALIDAS - MARZO 18'!C120</f>
        <v>0</v>
      </c>
      <c r="L120" s="147">
        <f t="shared" si="3"/>
        <v>2</v>
      </c>
      <c r="M120" s="148">
        <f t="shared" si="5"/>
        <v>3360</v>
      </c>
    </row>
    <row r="121" spans="1:13">
      <c r="A121" s="142" t="s">
        <v>232</v>
      </c>
      <c r="B121" s="163" t="s">
        <v>292</v>
      </c>
      <c r="C121" s="158" t="s">
        <v>12</v>
      </c>
      <c r="D121" s="158" t="s">
        <v>12</v>
      </c>
      <c r="E121" s="159" t="s">
        <v>133</v>
      </c>
      <c r="F121" s="160" t="s">
        <v>13</v>
      </c>
      <c r="G121" s="161">
        <v>5487</v>
      </c>
      <c r="H121" s="146">
        <v>10974</v>
      </c>
      <c r="I121" s="12">
        <v>2</v>
      </c>
      <c r="J121" s="147"/>
      <c r="K121" s="147">
        <f>+'SALIDAS - MARZO 18'!C121</f>
        <v>0</v>
      </c>
      <c r="L121" s="147">
        <f t="shared" si="3"/>
        <v>2</v>
      </c>
      <c r="M121" s="148">
        <f t="shared" si="5"/>
        <v>10974</v>
      </c>
    </row>
    <row r="122" spans="1:13">
      <c r="A122" s="142" t="s">
        <v>232</v>
      </c>
      <c r="B122" s="163" t="s">
        <v>292</v>
      </c>
      <c r="C122" s="158" t="s">
        <v>12</v>
      </c>
      <c r="D122" s="158" t="s">
        <v>12</v>
      </c>
      <c r="E122" s="159" t="s">
        <v>134</v>
      </c>
      <c r="F122" s="160" t="s">
        <v>13</v>
      </c>
      <c r="G122" s="161">
        <v>1250</v>
      </c>
      <c r="H122" s="146">
        <v>0</v>
      </c>
      <c r="I122" s="12">
        <v>0</v>
      </c>
      <c r="J122" s="147"/>
      <c r="K122" s="147">
        <f>+'SALIDAS - MARZO 18'!C122</f>
        <v>0</v>
      </c>
      <c r="L122" s="147">
        <f t="shared" si="3"/>
        <v>0</v>
      </c>
      <c r="M122" s="273">
        <f t="shared" si="5"/>
        <v>0</v>
      </c>
    </row>
    <row r="123" spans="1:13" ht="15.75" thickBot="1">
      <c r="A123" s="131"/>
      <c r="B123" s="183"/>
      <c r="C123" s="131"/>
      <c r="D123" s="131"/>
      <c r="E123" s="131"/>
      <c r="F123" s="168" t="s">
        <v>23</v>
      </c>
      <c r="G123" s="185"/>
      <c r="H123" s="169">
        <f t="shared" ref="H123:M123" si="6">SUM(H9:H122)</f>
        <v>227099.69681094529</v>
      </c>
      <c r="I123" s="259">
        <f t="shared" si="6"/>
        <v>12051</v>
      </c>
      <c r="J123">
        <f t="shared" si="6"/>
        <v>101</v>
      </c>
      <c r="K123" s="54">
        <f t="shared" si="6"/>
        <v>381</v>
      </c>
      <c r="L123" s="272">
        <f t="shared" si="6"/>
        <v>11771</v>
      </c>
      <c r="M123" s="170">
        <f t="shared" si="6"/>
        <v>212487.49641791044</v>
      </c>
    </row>
    <row r="124" spans="1:13" ht="15.75" thickTop="1">
      <c r="A124" s="131"/>
      <c r="B124" s="183"/>
      <c r="C124" s="131"/>
      <c r="D124" s="131"/>
      <c r="E124" s="131"/>
      <c r="F124" s="131"/>
      <c r="G124" s="196"/>
      <c r="H124" s="181"/>
      <c r="I124" s="131"/>
      <c r="J124" s="133"/>
      <c r="K124" s="173"/>
      <c r="L124" s="131"/>
      <c r="M124" s="131"/>
    </row>
    <row r="125" spans="1:13">
      <c r="A125" s="5" t="s">
        <v>24</v>
      </c>
      <c r="B125" s="183"/>
      <c r="C125" s="131"/>
      <c r="D125" s="5"/>
      <c r="E125" s="131"/>
      <c r="F125" s="5" t="s">
        <v>25</v>
      </c>
      <c r="G125" s="171"/>
      <c r="H125" s="182"/>
      <c r="I125" s="131"/>
      <c r="J125" s="7"/>
      <c r="K125" s="5" t="s">
        <v>26</v>
      </c>
      <c r="L125" s="7"/>
      <c r="M125" s="131"/>
    </row>
    <row r="126" spans="1:13">
      <c r="A126" s="11"/>
      <c r="B126" s="271"/>
      <c r="C126" s="133"/>
      <c r="D126" s="11"/>
      <c r="E126" s="11"/>
      <c r="F126" s="133"/>
      <c r="G126" s="197"/>
      <c r="H126" s="197"/>
      <c r="I126" s="267"/>
      <c r="J126" s="197"/>
      <c r="K126" s="197"/>
      <c r="L126" s="267"/>
      <c r="M126" s="197"/>
    </row>
    <row r="127" spans="1:13">
      <c r="A127" s="5"/>
      <c r="B127" s="183"/>
      <c r="C127" s="131"/>
      <c r="D127" s="5"/>
      <c r="E127" s="5"/>
      <c r="F127" s="131"/>
      <c r="G127" s="197"/>
      <c r="H127" s="197"/>
      <c r="I127" s="197"/>
      <c r="J127" s="197"/>
      <c r="K127" s="197"/>
      <c r="L127" s="197"/>
      <c r="M127" s="197"/>
    </row>
    <row r="128" spans="1:13">
      <c r="A128" s="8" t="s">
        <v>285</v>
      </c>
      <c r="B128" s="183"/>
      <c r="C128" s="133"/>
      <c r="D128" s="9"/>
      <c r="E128" s="131"/>
      <c r="F128" s="9" t="s">
        <v>286</v>
      </c>
      <c r="G128" s="131"/>
      <c r="H128" s="6"/>
      <c r="I128" s="133"/>
      <c r="J128" s="7"/>
      <c r="K128" s="9" t="s">
        <v>287</v>
      </c>
      <c r="L128" s="7"/>
      <c r="M128" s="131"/>
    </row>
    <row r="129" spans="1:13">
      <c r="A129" s="10" t="s">
        <v>29</v>
      </c>
      <c r="B129" s="183"/>
      <c r="C129" s="133"/>
      <c r="D129" s="11"/>
      <c r="E129" s="131"/>
      <c r="F129" s="11" t="s">
        <v>30</v>
      </c>
      <c r="G129" s="131"/>
      <c r="H129" s="6"/>
      <c r="I129" s="133"/>
      <c r="J129" s="7"/>
      <c r="K129" s="11" t="s">
        <v>31</v>
      </c>
      <c r="L129" s="7"/>
      <c r="M129" s="131"/>
    </row>
    <row r="130" spans="1:13">
      <c r="A130" s="10" t="s">
        <v>295</v>
      </c>
      <c r="B130" s="183"/>
      <c r="C130" s="133"/>
      <c r="D130" s="11"/>
      <c r="E130" s="131"/>
      <c r="F130" s="10" t="s">
        <v>295</v>
      </c>
      <c r="G130" s="131"/>
      <c r="H130" s="6"/>
      <c r="I130" s="133"/>
      <c r="J130" s="7"/>
      <c r="K130" s="10" t="s">
        <v>295</v>
      </c>
      <c r="L130" s="7"/>
      <c r="M130" s="131"/>
    </row>
    <row r="131" spans="1:13">
      <c r="A131" s="131"/>
      <c r="B131" s="183"/>
      <c r="C131" s="131"/>
      <c r="D131" s="131"/>
      <c r="E131" s="131"/>
      <c r="F131" s="131"/>
      <c r="G131" s="131"/>
      <c r="H131" s="131"/>
      <c r="I131" s="131"/>
      <c r="J131" s="133"/>
      <c r="K131" s="133"/>
      <c r="L131" s="131"/>
      <c r="M131" s="131"/>
    </row>
    <row r="132" spans="1:13">
      <c r="A132" s="131"/>
      <c r="B132" s="183"/>
      <c r="C132" s="131"/>
      <c r="D132" s="131"/>
      <c r="E132" s="131"/>
      <c r="F132" s="131"/>
      <c r="G132" s="131"/>
      <c r="H132" s="131"/>
      <c r="I132" s="131"/>
      <c r="J132" s="133"/>
      <c r="K132" s="133"/>
      <c r="L132" s="131"/>
      <c r="M132" s="131"/>
    </row>
  </sheetData>
  <mergeCells count="5">
    <mergeCell ref="B1:M1"/>
    <mergeCell ref="B2:M2"/>
    <mergeCell ref="B4:M4"/>
    <mergeCell ref="B5:M5"/>
    <mergeCell ref="B6:M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23"/>
  <sheetViews>
    <sheetView topLeftCell="A43" workbookViewId="0">
      <selection activeCell="C55" sqref="C55"/>
    </sheetView>
  </sheetViews>
  <sheetFormatPr baseColWidth="10" defaultRowHeight="15"/>
  <cols>
    <col min="1" max="1" width="39.42578125" bestFit="1" customWidth="1"/>
    <col min="2" max="2" width="13.140625" customWidth="1"/>
  </cols>
  <sheetData>
    <row r="2" spans="1:3">
      <c r="A2" s="357" t="s">
        <v>0</v>
      </c>
      <c r="B2" s="357"/>
      <c r="C2" s="357"/>
    </row>
    <row r="3" spans="1:3">
      <c r="A3" s="357" t="s">
        <v>135</v>
      </c>
      <c r="B3" s="357"/>
      <c r="C3" s="357"/>
    </row>
    <row r="4" spans="1:3">
      <c r="A4" s="357"/>
      <c r="B4" s="357"/>
      <c r="C4" s="357"/>
    </row>
    <row r="5" spans="1:3">
      <c r="A5" s="357" t="s">
        <v>253</v>
      </c>
      <c r="B5" s="357"/>
      <c r="C5" s="357"/>
    </row>
    <row r="6" spans="1:3">
      <c r="A6" s="357" t="s">
        <v>294</v>
      </c>
      <c r="B6" s="357"/>
      <c r="C6" s="357"/>
    </row>
    <row r="7" spans="1:3">
      <c r="A7" s="17"/>
      <c r="B7" s="34"/>
      <c r="C7" s="274"/>
    </row>
    <row r="8" spans="1:3" ht="38.25">
      <c r="A8" s="18" t="s">
        <v>136</v>
      </c>
      <c r="B8" s="18" t="s">
        <v>137</v>
      </c>
      <c r="C8" s="18" t="s">
        <v>144</v>
      </c>
    </row>
    <row r="9" spans="1:3">
      <c r="A9" s="20" t="s">
        <v>39</v>
      </c>
      <c r="B9" s="21" t="s">
        <v>13</v>
      </c>
      <c r="C9" s="36">
        <f>+'REG SALIDAS DIARIO MARZO 2018'!C9</f>
        <v>0</v>
      </c>
    </row>
    <row r="10" spans="1:3">
      <c r="A10" s="22" t="s">
        <v>40</v>
      </c>
      <c r="B10" s="23" t="s">
        <v>14</v>
      </c>
      <c r="C10" s="36">
        <f>+'REG SALIDAS DIARIO MARZO 2018'!C10</f>
        <v>0</v>
      </c>
    </row>
    <row r="11" spans="1:3">
      <c r="A11" s="22" t="s">
        <v>41</v>
      </c>
      <c r="B11" s="23" t="s">
        <v>13</v>
      </c>
      <c r="C11" s="36">
        <f>+'REG SALIDAS DIARIO MARZO 2018'!C11</f>
        <v>3</v>
      </c>
    </row>
    <row r="12" spans="1:3">
      <c r="A12" s="22" t="s">
        <v>42</v>
      </c>
      <c r="B12" s="23" t="s">
        <v>13</v>
      </c>
      <c r="C12" s="36">
        <f>+'REG SALIDAS DIARIO MARZO 2018'!C12</f>
        <v>2</v>
      </c>
    </row>
    <row r="13" spans="1:3">
      <c r="A13" s="22" t="s">
        <v>43</v>
      </c>
      <c r="B13" s="23" t="s">
        <v>13</v>
      </c>
      <c r="C13" s="36">
        <f>+'REG SALIDAS DIARIO MARZO 2018'!C13</f>
        <v>0</v>
      </c>
    </row>
    <row r="14" spans="1:3">
      <c r="A14" s="22" t="s">
        <v>44</v>
      </c>
      <c r="B14" s="23" t="s">
        <v>13</v>
      </c>
      <c r="C14" s="36">
        <f>+'REG SALIDAS DIARIO MARZO 2018'!C14</f>
        <v>0</v>
      </c>
    </row>
    <row r="15" spans="1:3">
      <c r="A15" s="22" t="s">
        <v>45</v>
      </c>
      <c r="B15" s="23" t="s">
        <v>13</v>
      </c>
      <c r="C15" s="36">
        <f>+'REG SALIDAS DIARIO MARZO 2018'!C15</f>
        <v>0</v>
      </c>
    </row>
    <row r="16" spans="1:3">
      <c r="A16" s="22" t="s">
        <v>46</v>
      </c>
      <c r="B16" s="23" t="s">
        <v>13</v>
      </c>
      <c r="C16" s="36">
        <f>+'REG SALIDAS DIARIO MARZO 2018'!C16</f>
        <v>0</v>
      </c>
    </row>
    <row r="17" spans="1:3">
      <c r="A17" s="22" t="s">
        <v>47</v>
      </c>
      <c r="B17" s="23" t="s">
        <v>13</v>
      </c>
      <c r="C17" s="36">
        <f>+'REG SALIDAS DIARIO MARZO 2018'!C17</f>
        <v>0</v>
      </c>
    </row>
    <row r="18" spans="1:3">
      <c r="A18" s="22" t="s">
        <v>48</v>
      </c>
      <c r="B18" s="23" t="s">
        <v>13</v>
      </c>
      <c r="C18" s="36">
        <f>+'REG SALIDAS DIARIO MARZO 2018'!C18</f>
        <v>0</v>
      </c>
    </row>
    <row r="19" spans="1:3">
      <c r="A19" s="22" t="s">
        <v>49</v>
      </c>
      <c r="B19" s="23" t="s">
        <v>13</v>
      </c>
      <c r="C19" s="36">
        <f>+'REG SALIDAS DIARIO MARZO 2018'!C19</f>
        <v>1</v>
      </c>
    </row>
    <row r="20" spans="1:3">
      <c r="A20" s="25" t="s">
        <v>50</v>
      </c>
      <c r="B20" s="26" t="s">
        <v>13</v>
      </c>
      <c r="C20" s="36">
        <f>+'REG SALIDAS DIARIO MARZO 2018'!C20</f>
        <v>0</v>
      </c>
    </row>
    <row r="21" spans="1:3">
      <c r="A21" s="25" t="s">
        <v>51</v>
      </c>
      <c r="B21" s="26" t="s">
        <v>13</v>
      </c>
      <c r="C21" s="36">
        <f>+'REG SALIDAS DIARIO MARZO 2018'!C21</f>
        <v>0</v>
      </c>
    </row>
    <row r="22" spans="1:3">
      <c r="A22" s="22" t="s">
        <v>52</v>
      </c>
      <c r="B22" s="23" t="s">
        <v>15</v>
      </c>
      <c r="C22" s="36">
        <f>+'REG SALIDAS DIARIO MARZO 2018'!C22</f>
        <v>0</v>
      </c>
    </row>
    <row r="23" spans="1:3">
      <c r="A23" s="22" t="s">
        <v>53</v>
      </c>
      <c r="B23" s="23" t="s">
        <v>13</v>
      </c>
      <c r="C23" s="36">
        <f>+'REG SALIDAS DIARIO MARZO 2018'!C23</f>
        <v>0</v>
      </c>
    </row>
    <row r="24" spans="1:3">
      <c r="A24" s="22" t="s">
        <v>54</v>
      </c>
      <c r="B24" s="23" t="s">
        <v>16</v>
      </c>
      <c r="C24" s="36">
        <f>+'REG SALIDAS DIARIO MARZO 2018'!C24</f>
        <v>0</v>
      </c>
    </row>
    <row r="25" spans="1:3">
      <c r="A25" s="22" t="s">
        <v>55</v>
      </c>
      <c r="B25" s="23" t="s">
        <v>14</v>
      </c>
      <c r="C25" s="36">
        <f>+'REG SALIDAS DIARIO MARZO 2018'!C25</f>
        <v>0</v>
      </c>
    </row>
    <row r="26" spans="1:3">
      <c r="A26" s="22" t="s">
        <v>56</v>
      </c>
      <c r="B26" s="23" t="s">
        <v>13</v>
      </c>
      <c r="C26" s="36">
        <f>+'REG SALIDAS DIARIO MARZO 2018'!C26</f>
        <v>0</v>
      </c>
    </row>
    <row r="27" spans="1:3">
      <c r="A27" s="22" t="s">
        <v>57</v>
      </c>
      <c r="B27" s="23" t="s">
        <v>13</v>
      </c>
      <c r="C27" s="36">
        <f>+'REG SALIDAS DIARIO MARZO 2018'!C27</f>
        <v>1</v>
      </c>
    </row>
    <row r="28" spans="1:3">
      <c r="A28" s="22" t="s">
        <v>58</v>
      </c>
      <c r="B28" s="23" t="s">
        <v>13</v>
      </c>
      <c r="C28" s="36">
        <f>+'REG SALIDAS DIARIO MARZO 2018'!C28</f>
        <v>0</v>
      </c>
    </row>
    <row r="29" spans="1:3">
      <c r="A29" s="27" t="s">
        <v>59</v>
      </c>
      <c r="B29" s="23" t="s">
        <v>13</v>
      </c>
      <c r="C29" s="36">
        <f>+'REG SALIDAS DIARIO MARZO 2018'!C29</f>
        <v>0</v>
      </c>
    </row>
    <row r="30" spans="1:3">
      <c r="A30" s="27" t="s">
        <v>60</v>
      </c>
      <c r="B30" s="23" t="s">
        <v>13</v>
      </c>
      <c r="C30" s="36">
        <f>+'REG SALIDAS DIARIO MARZO 2018'!C30</f>
        <v>0</v>
      </c>
    </row>
    <row r="31" spans="1:3">
      <c r="A31" s="27" t="s">
        <v>61</v>
      </c>
      <c r="B31" s="23" t="s">
        <v>13</v>
      </c>
      <c r="C31" s="36">
        <f>+'REG SALIDAS DIARIO MARZO 2018'!C31</f>
        <v>0</v>
      </c>
    </row>
    <row r="32" spans="1:3">
      <c r="A32" s="27" t="s">
        <v>62</v>
      </c>
      <c r="B32" s="23" t="s">
        <v>13</v>
      </c>
      <c r="C32" s="36">
        <f>+'REG SALIDAS DIARIO MARZO 2018'!C32</f>
        <v>1</v>
      </c>
    </row>
    <row r="33" spans="1:3">
      <c r="A33" s="22" t="s">
        <v>63</v>
      </c>
      <c r="B33" s="23" t="s">
        <v>13</v>
      </c>
      <c r="C33" s="36">
        <f>+'REG SALIDAS DIARIO MARZO 2018'!C33</f>
        <v>3</v>
      </c>
    </row>
    <row r="34" spans="1:3">
      <c r="A34" s="22" t="s">
        <v>64</v>
      </c>
      <c r="B34" s="23" t="s">
        <v>14</v>
      </c>
      <c r="C34" s="36">
        <f>+'REG SALIDAS DIARIO MARZO 2018'!C34</f>
        <v>4</v>
      </c>
    </row>
    <row r="35" spans="1:3">
      <c r="A35" s="22" t="s">
        <v>65</v>
      </c>
      <c r="B35" s="23" t="s">
        <v>14</v>
      </c>
      <c r="C35" s="36">
        <f>+'REG SALIDAS DIARIO MARZO 2018'!C35</f>
        <v>4</v>
      </c>
    </row>
    <row r="36" spans="1:3">
      <c r="A36" s="22" t="s">
        <v>66</v>
      </c>
      <c r="B36" s="23" t="s">
        <v>13</v>
      </c>
      <c r="C36" s="36">
        <f>+'REG SALIDAS DIARIO MARZO 2018'!C36</f>
        <v>3</v>
      </c>
    </row>
    <row r="37" spans="1:3">
      <c r="A37" s="22" t="s">
        <v>67</v>
      </c>
      <c r="B37" s="23" t="s">
        <v>13</v>
      </c>
      <c r="C37" s="36">
        <f>+'REG SALIDAS DIARIO MARZO 2018'!C37</f>
        <v>0</v>
      </c>
    </row>
    <row r="38" spans="1:3">
      <c r="A38" s="25" t="s">
        <v>68</v>
      </c>
      <c r="B38" s="26" t="s">
        <v>13</v>
      </c>
      <c r="C38" s="36">
        <f>+'REG SALIDAS DIARIO MARZO 2018'!C38</f>
        <v>0</v>
      </c>
    </row>
    <row r="39" spans="1:3">
      <c r="A39" s="22" t="s">
        <v>69</v>
      </c>
      <c r="B39" s="23" t="s">
        <v>13</v>
      </c>
      <c r="C39" s="36">
        <f>+'REG SALIDAS DIARIO MARZO 2018'!C39</f>
        <v>8</v>
      </c>
    </row>
    <row r="40" spans="1:3">
      <c r="A40" s="22" t="s">
        <v>70</v>
      </c>
      <c r="B40" s="23" t="s">
        <v>18</v>
      </c>
      <c r="C40" s="36">
        <f>+'REG SALIDAS DIARIO MARZO 2018'!C40</f>
        <v>0</v>
      </c>
    </row>
    <row r="41" spans="1:3">
      <c r="A41" s="22" t="s">
        <v>71</v>
      </c>
      <c r="B41" s="23" t="s">
        <v>16</v>
      </c>
      <c r="C41" s="36">
        <f>+'REG SALIDAS DIARIO MARZO 2018'!C41</f>
        <v>1</v>
      </c>
    </row>
    <row r="42" spans="1:3">
      <c r="A42" s="22" t="s">
        <v>72</v>
      </c>
      <c r="B42" s="23" t="s">
        <v>16</v>
      </c>
      <c r="C42" s="36">
        <f>+'REG SALIDAS DIARIO MARZO 2018'!C42</f>
        <v>0</v>
      </c>
    </row>
    <row r="43" spans="1:3">
      <c r="A43" s="22" t="s">
        <v>73</v>
      </c>
      <c r="B43" s="23" t="s">
        <v>16</v>
      </c>
      <c r="C43" s="36">
        <f>+'REG SALIDAS DIARIO MARZO 2018'!C43</f>
        <v>0</v>
      </c>
    </row>
    <row r="44" spans="1:3">
      <c r="A44" s="22" t="s">
        <v>74</v>
      </c>
      <c r="B44" s="23" t="s">
        <v>18</v>
      </c>
      <c r="C44" s="36">
        <f>+'REG SALIDAS DIARIO MARZO 2018'!C44</f>
        <v>0</v>
      </c>
    </row>
    <row r="45" spans="1:3">
      <c r="A45" s="22" t="s">
        <v>75</v>
      </c>
      <c r="B45" s="23" t="s">
        <v>14</v>
      </c>
      <c r="C45" s="36">
        <f>+'REG SALIDAS DIARIO MARZO 2018'!C45</f>
        <v>0</v>
      </c>
    </row>
    <row r="46" spans="1:3">
      <c r="A46" s="22" t="s">
        <v>32</v>
      </c>
      <c r="B46" s="23" t="s">
        <v>13</v>
      </c>
      <c r="C46" s="36">
        <f>+'REG SALIDAS DIARIO MARZO 2018'!C46</f>
        <v>1</v>
      </c>
    </row>
    <row r="47" spans="1:3">
      <c r="A47" s="22" t="s">
        <v>76</v>
      </c>
      <c r="B47" s="23" t="s">
        <v>13</v>
      </c>
      <c r="C47" s="36">
        <f>+'REG SALIDAS DIARIO MARZO 2018'!C47</f>
        <v>0</v>
      </c>
    </row>
    <row r="48" spans="1:3">
      <c r="A48" s="22" t="s">
        <v>77</v>
      </c>
      <c r="B48" s="23" t="s">
        <v>14</v>
      </c>
      <c r="C48" s="36">
        <f>+'REG SALIDAS DIARIO MARZO 2018'!C48</f>
        <v>0</v>
      </c>
    </row>
    <row r="49" spans="1:3">
      <c r="A49" s="22" t="s">
        <v>33</v>
      </c>
      <c r="B49" s="23" t="s">
        <v>14</v>
      </c>
      <c r="C49" s="36">
        <f>+'REG SALIDAS DIARIO MARZO 2018'!C49</f>
        <v>0</v>
      </c>
    </row>
    <row r="50" spans="1:3">
      <c r="A50" s="22" t="s">
        <v>78</v>
      </c>
      <c r="B50" s="23" t="s">
        <v>13</v>
      </c>
      <c r="C50" s="36">
        <f>+'REG SALIDAS DIARIO MARZO 2018'!C50</f>
        <v>0</v>
      </c>
    </row>
    <row r="51" spans="1:3">
      <c r="A51" s="22" t="s">
        <v>79</v>
      </c>
      <c r="B51" s="23" t="s">
        <v>13</v>
      </c>
      <c r="C51" s="36">
        <f>+'REG SALIDAS DIARIO MARZO 2018'!C51</f>
        <v>26</v>
      </c>
    </row>
    <row r="52" spans="1:3">
      <c r="A52" s="22" t="s">
        <v>80</v>
      </c>
      <c r="B52" s="23" t="s">
        <v>13</v>
      </c>
      <c r="C52" s="36">
        <f>+'REG SALIDAS DIARIO MARZO 2018'!C52</f>
        <v>2</v>
      </c>
    </row>
    <row r="53" spans="1:3">
      <c r="A53" s="22" t="s">
        <v>81</v>
      </c>
      <c r="B53" s="23" t="s">
        <v>13</v>
      </c>
      <c r="C53" s="36">
        <f>+'REG SALIDAS DIARIO MARZO 2018'!C53</f>
        <v>50</v>
      </c>
    </row>
    <row r="54" spans="1:3">
      <c r="A54" s="29" t="s">
        <v>82</v>
      </c>
      <c r="B54" s="23" t="s">
        <v>18</v>
      </c>
      <c r="C54" s="36">
        <f>+'REG SALIDAS DIARIO MARZO 2018'!C54</f>
        <v>2</v>
      </c>
    </row>
    <row r="55" spans="1:3">
      <c r="A55" s="22" t="s">
        <v>83</v>
      </c>
      <c r="B55" s="23" t="s">
        <v>13</v>
      </c>
      <c r="C55" s="36">
        <f>+'REG SALIDAS DIARIO MARZO 2018'!C55</f>
        <v>0</v>
      </c>
    </row>
    <row r="56" spans="1:3">
      <c r="A56" s="29" t="s">
        <v>34</v>
      </c>
      <c r="B56" s="23" t="s">
        <v>13</v>
      </c>
      <c r="C56" s="36">
        <f>+'REG SALIDAS DIARIO MARZO 2018'!C56</f>
        <v>36</v>
      </c>
    </row>
    <row r="57" spans="1:3">
      <c r="A57" s="22" t="s">
        <v>84</v>
      </c>
      <c r="B57" s="23" t="s">
        <v>19</v>
      </c>
      <c r="C57" s="36">
        <f>+'REG SALIDAS DIARIO MARZO 2018'!C57</f>
        <v>40</v>
      </c>
    </row>
    <row r="58" spans="1:3">
      <c r="A58" s="22" t="s">
        <v>85</v>
      </c>
      <c r="B58" s="23" t="s">
        <v>19</v>
      </c>
      <c r="C58" s="36">
        <f>+'REG SALIDAS DIARIO MARZO 2018'!C58</f>
        <v>0</v>
      </c>
    </row>
    <row r="59" spans="1:3">
      <c r="A59" s="22" t="s">
        <v>86</v>
      </c>
      <c r="B59" s="23" t="s">
        <v>19</v>
      </c>
      <c r="C59" s="36">
        <f>+'REG SALIDAS DIARIO MARZO 2018'!C59</f>
        <v>0</v>
      </c>
    </row>
    <row r="60" spans="1:3">
      <c r="A60" s="22" t="s">
        <v>87</v>
      </c>
      <c r="B60" s="23" t="s">
        <v>14</v>
      </c>
      <c r="C60" s="36">
        <f>+'REG SALIDAS DIARIO MARZO 2018'!C60</f>
        <v>0</v>
      </c>
    </row>
    <row r="61" spans="1:3">
      <c r="A61" s="22" t="s">
        <v>88</v>
      </c>
      <c r="B61" s="23" t="s">
        <v>13</v>
      </c>
      <c r="C61" s="36">
        <f>+'REG SALIDAS DIARIO MARZO 2018'!C61</f>
        <v>6</v>
      </c>
    </row>
    <row r="62" spans="1:3">
      <c r="A62" s="144" t="s">
        <v>95</v>
      </c>
      <c r="B62" s="23" t="s">
        <v>19</v>
      </c>
      <c r="C62" s="36">
        <f>+'REG SALIDAS DIARIO MARZO 2018'!C62</f>
        <v>0</v>
      </c>
    </row>
    <row r="63" spans="1:3">
      <c r="A63" s="22" t="s">
        <v>147</v>
      </c>
      <c r="B63" s="23" t="s">
        <v>19</v>
      </c>
      <c r="C63" s="36">
        <f>+'REG SALIDAS DIARIO MARZO 2018'!C63</f>
        <v>0</v>
      </c>
    </row>
    <row r="64" spans="1:3">
      <c r="A64" s="22" t="s">
        <v>89</v>
      </c>
      <c r="B64" s="23" t="s">
        <v>16</v>
      </c>
      <c r="C64" s="36">
        <f>+'REG SALIDAS DIARIO MARZO 2018'!C64</f>
        <v>0</v>
      </c>
    </row>
    <row r="65" spans="1:3">
      <c r="A65" s="22" t="s">
        <v>90</v>
      </c>
      <c r="B65" s="23" t="s">
        <v>13</v>
      </c>
      <c r="C65" s="36">
        <f>+'REG SALIDAS DIARIO MARZO 2018'!C65</f>
        <v>0</v>
      </c>
    </row>
    <row r="66" spans="1:3">
      <c r="A66" s="22" t="s">
        <v>91</v>
      </c>
      <c r="B66" s="23" t="s">
        <v>19</v>
      </c>
      <c r="C66" s="36">
        <f>+'REG SALIDAS DIARIO MARZO 2018'!C66</f>
        <v>0</v>
      </c>
    </row>
    <row r="67" spans="1:3">
      <c r="A67" s="22" t="s">
        <v>92</v>
      </c>
      <c r="B67" s="23" t="s">
        <v>18</v>
      </c>
      <c r="C67" s="36">
        <f>+'REG SALIDAS DIARIO MARZO 2018'!C67</f>
        <v>0</v>
      </c>
    </row>
    <row r="68" spans="1:3">
      <c r="A68" s="22" t="s">
        <v>93</v>
      </c>
      <c r="B68" s="23" t="s">
        <v>19</v>
      </c>
      <c r="C68" s="36">
        <f>+'REG SALIDAS DIARIO MARZO 2018'!C68</f>
        <v>0</v>
      </c>
    </row>
    <row r="69" spans="1:3">
      <c r="A69" s="22" t="s">
        <v>94</v>
      </c>
      <c r="B69" s="23" t="s">
        <v>19</v>
      </c>
      <c r="C69" s="36">
        <f>+'REG SALIDAS DIARIO MARZO 2018'!C69</f>
        <v>0</v>
      </c>
    </row>
    <row r="70" spans="1:3">
      <c r="A70" s="30" t="s">
        <v>145</v>
      </c>
      <c r="B70" s="31" t="s">
        <v>13</v>
      </c>
      <c r="C70" s="36">
        <f>+'REG SALIDAS DIARIO MARZO 2018'!C70</f>
        <v>0</v>
      </c>
    </row>
    <row r="71" spans="1:3">
      <c r="A71" s="22" t="s">
        <v>96</v>
      </c>
      <c r="B71" s="23" t="s">
        <v>13</v>
      </c>
      <c r="C71" s="36">
        <f>+'REG SALIDAS DIARIO MARZO 2018'!C71</f>
        <v>0</v>
      </c>
    </row>
    <row r="72" spans="1:3">
      <c r="A72" s="22" t="s">
        <v>35</v>
      </c>
      <c r="B72" s="23" t="s">
        <v>13</v>
      </c>
      <c r="C72" s="36">
        <f>+'REG SALIDAS DIARIO MARZO 2018'!C72</f>
        <v>0</v>
      </c>
    </row>
    <row r="73" spans="1:3">
      <c r="A73" s="22" t="s">
        <v>97</v>
      </c>
      <c r="B73" s="23" t="s">
        <v>13</v>
      </c>
      <c r="C73" s="36">
        <f>+'REG SALIDAS DIARIO MARZO 2018'!C73</f>
        <v>0</v>
      </c>
    </row>
    <row r="74" spans="1:3">
      <c r="A74" s="22" t="s">
        <v>98</v>
      </c>
      <c r="B74" s="23" t="s">
        <v>18</v>
      </c>
      <c r="C74" s="36">
        <f>+'REG SALIDAS DIARIO MARZO 2018'!C74</f>
        <v>0</v>
      </c>
    </row>
    <row r="75" spans="1:3">
      <c r="A75" s="22" t="s">
        <v>99</v>
      </c>
      <c r="B75" s="23" t="s">
        <v>18</v>
      </c>
      <c r="C75" s="36">
        <f>+'REG SALIDAS DIARIO MARZO 2018'!C75</f>
        <v>0</v>
      </c>
    </row>
    <row r="76" spans="1:3">
      <c r="A76" s="22" t="s">
        <v>100</v>
      </c>
      <c r="B76" s="23" t="s">
        <v>13</v>
      </c>
      <c r="C76" s="36">
        <f>+'REG SALIDAS DIARIO MARZO 2018'!C76</f>
        <v>0</v>
      </c>
    </row>
    <row r="77" spans="1:3">
      <c r="A77" s="22" t="s">
        <v>101</v>
      </c>
      <c r="B77" s="23" t="s">
        <v>13</v>
      </c>
      <c r="C77" s="36">
        <f>+'REG SALIDAS DIARIO MARZO 2018'!C77</f>
        <v>0</v>
      </c>
    </row>
    <row r="78" spans="1:3">
      <c r="A78" s="22" t="s">
        <v>102</v>
      </c>
      <c r="B78" s="23" t="s">
        <v>13</v>
      </c>
      <c r="C78" s="36">
        <f>+'REG SALIDAS DIARIO MARZO 2018'!C78</f>
        <v>9</v>
      </c>
    </row>
    <row r="79" spans="1:3">
      <c r="A79" s="22" t="s">
        <v>36</v>
      </c>
      <c r="B79" s="23" t="s">
        <v>13</v>
      </c>
      <c r="C79" s="36">
        <f>+'REG SALIDAS DIARIO MARZO 2018'!C79</f>
        <v>0</v>
      </c>
    </row>
    <row r="80" spans="1:3">
      <c r="A80" s="22" t="s">
        <v>103</v>
      </c>
      <c r="B80" s="23" t="s">
        <v>13</v>
      </c>
      <c r="C80" s="36">
        <f>+'REG SALIDAS DIARIO MARZO 2018'!C80</f>
        <v>0</v>
      </c>
    </row>
    <row r="81" spans="1:3">
      <c r="A81" s="22" t="s">
        <v>104</v>
      </c>
      <c r="B81" s="23" t="s">
        <v>13</v>
      </c>
      <c r="C81" s="36">
        <f>+'REG SALIDAS DIARIO MARZO 2018'!C81</f>
        <v>0</v>
      </c>
    </row>
    <row r="82" spans="1:3">
      <c r="A82" s="22" t="s">
        <v>37</v>
      </c>
      <c r="B82" s="23" t="s">
        <v>13</v>
      </c>
      <c r="C82" s="36">
        <f>+'REG SALIDAS DIARIO MARZO 2018'!C82</f>
        <v>0</v>
      </c>
    </row>
    <row r="83" spans="1:3">
      <c r="A83" s="22" t="s">
        <v>106</v>
      </c>
      <c r="B83" s="23" t="s">
        <v>13</v>
      </c>
      <c r="C83" s="36">
        <f>+'REG SALIDAS DIARIO MARZO 2018'!C83</f>
        <v>25</v>
      </c>
    </row>
    <row r="84" spans="1:3">
      <c r="A84" s="22" t="s">
        <v>107</v>
      </c>
      <c r="B84" s="23" t="s">
        <v>13</v>
      </c>
      <c r="C84" s="36">
        <f>+'REG SALIDAS DIARIO MARZO 2018'!C84</f>
        <v>147</v>
      </c>
    </row>
    <row r="85" spans="1:3">
      <c r="A85" s="22" t="s">
        <v>105</v>
      </c>
      <c r="B85" s="23" t="s">
        <v>13</v>
      </c>
      <c r="C85" s="36">
        <f>+'REG SALIDAS DIARIO MARZO 2018'!C85</f>
        <v>0</v>
      </c>
    </row>
    <row r="86" spans="1:3">
      <c r="A86" s="29" t="s">
        <v>108</v>
      </c>
      <c r="B86" s="23" t="s">
        <v>13</v>
      </c>
      <c r="C86" s="36">
        <f>+'REG SALIDAS DIARIO MARZO 2018'!C86</f>
        <v>0</v>
      </c>
    </row>
    <row r="87" spans="1:3">
      <c r="A87" s="29" t="s">
        <v>109</v>
      </c>
      <c r="B87" s="23" t="s">
        <v>13</v>
      </c>
      <c r="C87" s="36">
        <f>+'REG SALIDAS DIARIO MARZO 2018'!C87</f>
        <v>0</v>
      </c>
    </row>
    <row r="88" spans="1:3">
      <c r="A88" s="22" t="s">
        <v>110</v>
      </c>
      <c r="B88" s="23" t="s">
        <v>13</v>
      </c>
      <c r="C88" s="36">
        <f>+'REG SALIDAS DIARIO MARZO 2018'!C88</f>
        <v>2</v>
      </c>
    </row>
    <row r="89" spans="1:3">
      <c r="A89" s="22" t="s">
        <v>247</v>
      </c>
      <c r="B89" s="23" t="s">
        <v>13</v>
      </c>
      <c r="C89" s="36">
        <f>+'REG SALIDAS DIARIO MARZO 2018'!C89</f>
        <v>0</v>
      </c>
    </row>
    <row r="90" spans="1:3">
      <c r="A90" s="22" t="s">
        <v>244</v>
      </c>
      <c r="B90" s="23" t="s">
        <v>13</v>
      </c>
      <c r="C90" s="36">
        <f>+'REG SALIDAS DIARIO MARZO 2018'!C90</f>
        <v>0</v>
      </c>
    </row>
    <row r="91" spans="1:3">
      <c r="A91" s="22" t="s">
        <v>245</v>
      </c>
      <c r="B91" s="23" t="s">
        <v>13</v>
      </c>
      <c r="C91" s="36">
        <f>+'REG SALIDAS DIARIO MARZO 2018'!C91</f>
        <v>0</v>
      </c>
    </row>
    <row r="92" spans="1:3">
      <c r="A92" s="22" t="s">
        <v>246</v>
      </c>
      <c r="B92" s="23" t="s">
        <v>13</v>
      </c>
      <c r="C92" s="36">
        <f>+'REG SALIDAS DIARIO MARZO 2018'!C92</f>
        <v>0</v>
      </c>
    </row>
    <row r="93" spans="1:3">
      <c r="A93" s="22" t="s">
        <v>114</v>
      </c>
      <c r="B93" s="23" t="s">
        <v>13</v>
      </c>
      <c r="C93" s="36">
        <f>+'REG SALIDAS DIARIO MARZO 2018'!C93</f>
        <v>0</v>
      </c>
    </row>
    <row r="94" spans="1:3">
      <c r="A94" s="29" t="s">
        <v>115</v>
      </c>
      <c r="B94" s="26" t="s">
        <v>13</v>
      </c>
      <c r="C94" s="36">
        <f>+'REG SALIDAS DIARIO MARZO 2018'!C94</f>
        <v>0</v>
      </c>
    </row>
    <row r="95" spans="1:3">
      <c r="A95" s="29" t="s">
        <v>248</v>
      </c>
      <c r="B95" s="26" t="s">
        <v>13</v>
      </c>
      <c r="C95" s="36">
        <f>+'REG SALIDAS DIARIO MARZO 2018'!C95</f>
        <v>0</v>
      </c>
    </row>
    <row r="96" spans="1:3">
      <c r="A96" s="29" t="s">
        <v>240</v>
      </c>
      <c r="B96" s="26" t="s">
        <v>13</v>
      </c>
      <c r="C96" s="36">
        <f>+'REG SALIDAS DIARIO MARZO 2018'!C96</f>
        <v>0</v>
      </c>
    </row>
    <row r="97" spans="1:3">
      <c r="A97" s="29" t="s">
        <v>242</v>
      </c>
      <c r="B97" s="26" t="s">
        <v>13</v>
      </c>
      <c r="C97" s="36">
        <f>+'REG SALIDAS DIARIO MARZO 2018'!C97</f>
        <v>0</v>
      </c>
    </row>
    <row r="98" spans="1:3">
      <c r="A98" s="29" t="s">
        <v>243</v>
      </c>
      <c r="B98" s="26" t="s">
        <v>13</v>
      </c>
      <c r="C98" s="36">
        <f>+'REG SALIDAS DIARIO MARZO 2018'!C98</f>
        <v>0</v>
      </c>
    </row>
    <row r="99" spans="1:3">
      <c r="A99" s="30" t="s">
        <v>130</v>
      </c>
      <c r="B99" s="31" t="s">
        <v>13</v>
      </c>
      <c r="C99" s="36">
        <f>+'REG SALIDAS DIARIO MARZO 2018'!C99</f>
        <v>0</v>
      </c>
    </row>
    <row r="100" spans="1:3">
      <c r="A100" s="25" t="s">
        <v>117</v>
      </c>
      <c r="B100" s="26" t="s">
        <v>13</v>
      </c>
      <c r="C100" s="36">
        <f>+'REG SALIDAS DIARIO MARZO 2018'!C100</f>
        <v>0</v>
      </c>
    </row>
    <row r="101" spans="1:3">
      <c r="A101" s="22" t="s">
        <v>116</v>
      </c>
      <c r="B101" s="23" t="s">
        <v>13</v>
      </c>
      <c r="C101" s="36">
        <f>+'REG SALIDAS DIARIO MARZO 2018'!C101</f>
        <v>0</v>
      </c>
    </row>
    <row r="102" spans="1:3">
      <c r="A102" s="25" t="s">
        <v>20</v>
      </c>
      <c r="B102" s="26" t="s">
        <v>13</v>
      </c>
      <c r="C102" s="36">
        <f>+'REG SALIDAS DIARIO MARZO 2018'!C102</f>
        <v>0</v>
      </c>
    </row>
    <row r="103" spans="1:3">
      <c r="A103" s="22" t="s">
        <v>118</v>
      </c>
      <c r="B103" s="23" t="s">
        <v>13</v>
      </c>
      <c r="C103" s="36">
        <f>+'REG SALIDAS DIARIO MARZO 2018'!C103</f>
        <v>0</v>
      </c>
    </row>
    <row r="104" spans="1:3">
      <c r="A104" s="22" t="s">
        <v>119</v>
      </c>
      <c r="B104" s="23" t="s">
        <v>13</v>
      </c>
      <c r="C104" s="36">
        <f>+'REG SALIDAS DIARIO MARZO 2018'!C104</f>
        <v>2</v>
      </c>
    </row>
    <row r="105" spans="1:3">
      <c r="A105" s="32" t="s">
        <v>120</v>
      </c>
      <c r="B105" s="24" t="s">
        <v>13</v>
      </c>
      <c r="C105" s="36">
        <f>+'REG SALIDAS DIARIO MARZO 2018'!C105</f>
        <v>0</v>
      </c>
    </row>
    <row r="106" spans="1:3">
      <c r="A106" s="32" t="s">
        <v>21</v>
      </c>
      <c r="B106" s="24" t="s">
        <v>13</v>
      </c>
      <c r="C106" s="36">
        <f>+'REG SALIDAS DIARIO MARZO 2018'!C106</f>
        <v>0</v>
      </c>
    </row>
    <row r="107" spans="1:3">
      <c r="A107" s="32" t="s">
        <v>22</v>
      </c>
      <c r="B107" s="24" t="s">
        <v>13</v>
      </c>
      <c r="C107" s="36">
        <f>+'REG SALIDAS DIARIO MARZO 2018'!C107</f>
        <v>0</v>
      </c>
    </row>
    <row r="108" spans="1:3">
      <c r="A108" s="30" t="s">
        <v>121</v>
      </c>
      <c r="B108" s="24" t="s">
        <v>13</v>
      </c>
      <c r="C108" s="36">
        <f>+'REG SALIDAS DIARIO MARZO 2018'!C108</f>
        <v>1</v>
      </c>
    </row>
    <row r="109" spans="1:3">
      <c r="A109" s="30" t="s">
        <v>122</v>
      </c>
      <c r="B109" s="31" t="s">
        <v>13</v>
      </c>
      <c r="C109" s="36">
        <f>+'REG SALIDAS DIARIO MARZO 2018'!C109</f>
        <v>0</v>
      </c>
    </row>
    <row r="110" spans="1:3">
      <c r="A110" s="30" t="s">
        <v>123</v>
      </c>
      <c r="B110" s="31" t="s">
        <v>13</v>
      </c>
      <c r="C110" s="36">
        <f>+'REG SALIDAS DIARIO MARZO 2018'!C110</f>
        <v>1</v>
      </c>
    </row>
    <row r="111" spans="1:3">
      <c r="A111" s="30" t="s">
        <v>124</v>
      </c>
      <c r="B111" s="31" t="s">
        <v>13</v>
      </c>
      <c r="C111" s="36">
        <f>+'REG SALIDAS DIARIO MARZO 2018'!C111</f>
        <v>0</v>
      </c>
    </row>
    <row r="112" spans="1:3">
      <c r="A112" s="30" t="s">
        <v>125</v>
      </c>
      <c r="B112" s="31" t="s">
        <v>13</v>
      </c>
      <c r="C112" s="36">
        <f>+'REG SALIDAS DIARIO MARZO 2018'!C112</f>
        <v>0</v>
      </c>
    </row>
    <row r="113" spans="1:3">
      <c r="A113" s="30" t="s">
        <v>126</v>
      </c>
      <c r="B113" s="31" t="s">
        <v>13</v>
      </c>
      <c r="C113" s="36">
        <f>+'REG SALIDAS DIARIO MARZO 2018'!C113</f>
        <v>0</v>
      </c>
    </row>
    <row r="114" spans="1:3">
      <c r="A114" s="30" t="s">
        <v>127</v>
      </c>
      <c r="B114" s="31" t="s">
        <v>13</v>
      </c>
      <c r="C114" s="36">
        <f>+'REG SALIDAS DIARIO MARZO 2018'!C114</f>
        <v>0</v>
      </c>
    </row>
    <row r="115" spans="1:3">
      <c r="A115" s="159" t="s">
        <v>249</v>
      </c>
      <c r="B115" s="31" t="s">
        <v>13</v>
      </c>
      <c r="C115" s="36">
        <f>+'REG SALIDAS DIARIO MARZO 2018'!C115</f>
        <v>0</v>
      </c>
    </row>
    <row r="116" spans="1:3">
      <c r="A116" s="32" t="s">
        <v>128</v>
      </c>
      <c r="B116" s="24" t="s">
        <v>13</v>
      </c>
      <c r="C116" s="36">
        <f>+'REG SALIDAS DIARIO MARZO 2018'!C116</f>
        <v>0</v>
      </c>
    </row>
    <row r="117" spans="1:3">
      <c r="A117" s="33" t="s">
        <v>129</v>
      </c>
      <c r="B117" s="28" t="s">
        <v>13</v>
      </c>
      <c r="C117" s="36">
        <f>+'REG SALIDAS DIARIO MARZO 2018'!C117</f>
        <v>0</v>
      </c>
    </row>
    <row r="118" spans="1:3">
      <c r="A118" s="30" t="s">
        <v>38</v>
      </c>
      <c r="B118" s="31" t="s">
        <v>13</v>
      </c>
      <c r="C118" s="36">
        <f>+'REG SALIDAS DIARIO MARZO 2018'!C118</f>
        <v>0</v>
      </c>
    </row>
    <row r="119" spans="1:3">
      <c r="A119" s="30" t="s">
        <v>131</v>
      </c>
      <c r="B119" s="31" t="s">
        <v>13</v>
      </c>
      <c r="C119" s="36">
        <f>+'REG SALIDAS DIARIO MARZO 2018'!C119</f>
        <v>0</v>
      </c>
    </row>
    <row r="120" spans="1:3">
      <c r="A120" s="30" t="s">
        <v>132</v>
      </c>
      <c r="B120" s="31" t="s">
        <v>13</v>
      </c>
      <c r="C120" s="36">
        <f>+'REG SALIDAS DIARIO MARZO 2018'!C120</f>
        <v>0</v>
      </c>
    </row>
    <row r="121" spans="1:3">
      <c r="A121" s="30" t="s">
        <v>133</v>
      </c>
      <c r="B121" s="31" t="s">
        <v>13</v>
      </c>
      <c r="C121" s="36">
        <f>+'REG SALIDAS DIARIO MARZO 2018'!C121</f>
        <v>0</v>
      </c>
    </row>
    <row r="122" spans="1:3">
      <c r="A122" s="30" t="s">
        <v>134</v>
      </c>
      <c r="B122" s="31" t="s">
        <v>13</v>
      </c>
      <c r="C122" s="36">
        <f>+'REG SALIDAS DIARIO MARZO 2018'!C122</f>
        <v>0</v>
      </c>
    </row>
    <row r="123" spans="1:3">
      <c r="C123" s="279">
        <f>SUM(C9:C122)</f>
        <v>381</v>
      </c>
    </row>
  </sheetData>
  <mergeCells count="5"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29"/>
  <sheetViews>
    <sheetView topLeftCell="A4" workbookViewId="0">
      <selection activeCell="Y25" sqref="Y25"/>
    </sheetView>
  </sheetViews>
  <sheetFormatPr baseColWidth="10" defaultRowHeight="15"/>
  <cols>
    <col min="1" max="1" width="38.140625" customWidth="1"/>
    <col min="2" max="2" width="13.140625" customWidth="1"/>
    <col min="3" max="3" width="11.7109375" customWidth="1"/>
    <col min="4" max="4" width="6.42578125" customWidth="1"/>
    <col min="5" max="5" width="3.5703125" bestFit="1" customWidth="1"/>
    <col min="6" max="6" width="3.42578125" style="50" customWidth="1"/>
    <col min="7" max="7" width="4" bestFit="1" customWidth="1"/>
    <col min="8" max="8" width="3.7109375" style="50" customWidth="1"/>
    <col min="9" max="9" width="3.7109375" customWidth="1"/>
    <col min="10" max="10" width="3.7109375" style="50" customWidth="1"/>
    <col min="11" max="11" width="3" style="99" bestFit="1" customWidth="1"/>
    <col min="12" max="12" width="0.140625" customWidth="1"/>
    <col min="13" max="23" width="0" hidden="1" customWidth="1"/>
  </cols>
  <sheetData>
    <row r="1" spans="1:23">
      <c r="A1" s="357" t="s">
        <v>0</v>
      </c>
      <c r="B1" s="357"/>
      <c r="C1" s="357"/>
      <c r="D1" s="260"/>
      <c r="E1" s="360"/>
      <c r="F1" s="360"/>
      <c r="G1" s="360"/>
      <c r="H1" s="45"/>
      <c r="I1" s="45"/>
      <c r="J1" s="45"/>
      <c r="K1" s="282"/>
      <c r="L1" s="17"/>
      <c r="M1" s="17"/>
      <c r="N1" s="17"/>
      <c r="O1" s="17"/>
      <c r="P1" s="42"/>
      <c r="Q1" s="42"/>
      <c r="R1" s="17"/>
      <c r="S1" s="17"/>
      <c r="T1" s="17"/>
      <c r="U1" s="42"/>
      <c r="V1" s="17"/>
      <c r="W1" s="17"/>
    </row>
    <row r="2" spans="1:23">
      <c r="A2" s="357" t="s">
        <v>135</v>
      </c>
      <c r="B2" s="357"/>
      <c r="C2" s="357"/>
      <c r="D2" s="260"/>
      <c r="E2" s="360"/>
      <c r="F2" s="360"/>
      <c r="G2" s="360"/>
      <c r="H2" s="45"/>
      <c r="I2" s="45"/>
      <c r="J2" s="45"/>
      <c r="K2" s="282"/>
      <c r="L2" s="17"/>
      <c r="M2" s="17"/>
      <c r="N2" s="17"/>
      <c r="O2" s="17"/>
      <c r="P2" s="42"/>
      <c r="Q2" s="42"/>
      <c r="R2" s="17"/>
      <c r="S2" s="17"/>
      <c r="T2" s="17"/>
      <c r="U2" s="42"/>
      <c r="V2" s="17"/>
      <c r="W2" s="17"/>
    </row>
    <row r="3" spans="1:23">
      <c r="A3" s="274"/>
      <c r="B3" s="274"/>
      <c r="C3" s="274"/>
      <c r="D3" s="260"/>
      <c r="E3" s="275"/>
      <c r="F3" s="288"/>
      <c r="G3" s="275"/>
      <c r="H3" s="45"/>
      <c r="I3" s="45"/>
      <c r="J3" s="45"/>
      <c r="K3" s="282"/>
      <c r="L3" s="17"/>
      <c r="M3" s="17"/>
      <c r="N3" s="17"/>
      <c r="O3" s="17"/>
      <c r="P3" s="42"/>
      <c r="Q3" s="42"/>
      <c r="R3" s="17"/>
      <c r="S3" s="17"/>
      <c r="T3" s="17"/>
      <c r="U3" s="42"/>
      <c r="V3" s="17"/>
      <c r="W3" s="17"/>
    </row>
    <row r="4" spans="1:23">
      <c r="A4" s="357" t="s">
        <v>290</v>
      </c>
      <c r="B4" s="357"/>
      <c r="C4" s="357"/>
      <c r="D4" s="260"/>
      <c r="E4" s="45"/>
      <c r="F4" s="45"/>
      <c r="G4" s="45"/>
      <c r="H4" s="45"/>
      <c r="I4" s="45"/>
      <c r="J4" s="45"/>
      <c r="K4" s="282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>
      <c r="A5" s="274"/>
      <c r="B5" s="274"/>
      <c r="C5" s="274"/>
      <c r="D5" s="260"/>
      <c r="E5" s="45"/>
      <c r="F5" s="45"/>
      <c r="G5" s="45"/>
      <c r="H5" s="45"/>
      <c r="I5" s="45"/>
      <c r="J5" s="45"/>
      <c r="K5" s="282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ht="15.75" thickBot="1">
      <c r="A6" s="361" t="s">
        <v>291</v>
      </c>
      <c r="B6" s="361"/>
      <c r="C6" s="361"/>
      <c r="D6" s="261"/>
      <c r="E6" s="275"/>
      <c r="F6" s="288"/>
      <c r="G6" s="275"/>
      <c r="H6" s="45"/>
      <c r="I6" s="45"/>
      <c r="J6" s="45"/>
      <c r="K6" s="28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5.75" thickBot="1">
      <c r="A7" s="17"/>
      <c r="B7" s="34"/>
      <c r="C7" s="274"/>
      <c r="D7" s="260"/>
      <c r="E7" s="365" t="s">
        <v>141</v>
      </c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</row>
    <row r="8" spans="1:23" ht="38.25">
      <c r="A8" s="18" t="s">
        <v>136</v>
      </c>
      <c r="B8" s="18" t="s">
        <v>137</v>
      </c>
      <c r="C8" s="18" t="s">
        <v>144</v>
      </c>
      <c r="D8" s="266" t="s">
        <v>280</v>
      </c>
      <c r="E8" s="59">
        <v>6</v>
      </c>
      <c r="F8" s="59">
        <v>9</v>
      </c>
      <c r="G8" s="59">
        <v>12</v>
      </c>
      <c r="H8" s="59">
        <v>16</v>
      </c>
      <c r="I8" s="59">
        <v>20</v>
      </c>
      <c r="J8" s="290">
        <v>23</v>
      </c>
      <c r="K8" s="283">
        <v>27</v>
      </c>
      <c r="L8" s="285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</row>
    <row r="9" spans="1:23">
      <c r="A9" s="20" t="s">
        <v>39</v>
      </c>
      <c r="B9" s="21" t="s">
        <v>13</v>
      </c>
      <c r="C9" s="269">
        <f t="shared" ref="C9:C40" si="0">SUM(D9:W9)</f>
        <v>0</v>
      </c>
      <c r="D9" s="276"/>
      <c r="E9" s="43"/>
      <c r="F9" s="43"/>
      <c r="G9" s="43"/>
      <c r="H9" s="43"/>
      <c r="I9" s="43"/>
      <c r="J9" s="280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>
      <c r="A10" s="22" t="s">
        <v>40</v>
      </c>
      <c r="B10" s="23" t="s">
        <v>14</v>
      </c>
      <c r="C10" s="269">
        <f t="shared" si="0"/>
        <v>0</v>
      </c>
      <c r="D10" s="276"/>
      <c r="E10" s="43"/>
      <c r="F10" s="43"/>
      <c r="G10" s="43"/>
      <c r="H10" s="43"/>
      <c r="I10" s="43"/>
      <c r="J10" s="280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>
      <c r="A11" s="22" t="s">
        <v>41</v>
      </c>
      <c r="B11" s="23" t="s">
        <v>13</v>
      </c>
      <c r="C11" s="269">
        <f t="shared" si="0"/>
        <v>3</v>
      </c>
      <c r="D11" s="276"/>
      <c r="E11" s="43">
        <v>1</v>
      </c>
      <c r="F11" s="43"/>
      <c r="G11" s="43"/>
      <c r="H11" s="43"/>
      <c r="I11" s="43">
        <v>1</v>
      </c>
      <c r="J11" s="280"/>
      <c r="K11" s="43">
        <v>1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>
      <c r="A12" s="22" t="s">
        <v>42</v>
      </c>
      <c r="B12" s="23" t="s">
        <v>13</v>
      </c>
      <c r="C12" s="269">
        <f t="shared" si="0"/>
        <v>2</v>
      </c>
      <c r="D12" s="276"/>
      <c r="E12" s="43">
        <v>1</v>
      </c>
      <c r="F12" s="43"/>
      <c r="G12" s="43"/>
      <c r="H12" s="43"/>
      <c r="I12" s="43">
        <v>1</v>
      </c>
      <c r="J12" s="280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>
      <c r="A13" s="22" t="s">
        <v>43</v>
      </c>
      <c r="B13" s="23" t="s">
        <v>13</v>
      </c>
      <c r="C13" s="269">
        <f t="shared" si="0"/>
        <v>0</v>
      </c>
      <c r="D13" s="276"/>
      <c r="E13" s="43"/>
      <c r="F13" s="43"/>
      <c r="G13" s="43"/>
      <c r="H13" s="43"/>
      <c r="I13" s="43"/>
      <c r="J13" s="280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>
      <c r="A14" s="22" t="s">
        <v>44</v>
      </c>
      <c r="B14" s="23" t="s">
        <v>13</v>
      </c>
      <c r="C14" s="269">
        <f t="shared" si="0"/>
        <v>0</v>
      </c>
      <c r="D14" s="276"/>
      <c r="E14" s="43"/>
      <c r="F14" s="43"/>
      <c r="G14" s="43"/>
      <c r="H14" s="43"/>
      <c r="I14" s="43"/>
      <c r="J14" s="280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>
      <c r="A15" s="22" t="s">
        <v>45</v>
      </c>
      <c r="B15" s="23" t="s">
        <v>13</v>
      </c>
      <c r="C15" s="269">
        <f t="shared" si="0"/>
        <v>0</v>
      </c>
      <c r="D15" s="276"/>
      <c r="E15" s="43"/>
      <c r="F15" s="43"/>
      <c r="G15" s="43"/>
      <c r="H15" s="43"/>
      <c r="I15" s="43"/>
      <c r="J15" s="280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>
      <c r="A16" s="22" t="s">
        <v>46</v>
      </c>
      <c r="B16" s="23" t="s">
        <v>13</v>
      </c>
      <c r="C16" s="269">
        <f t="shared" si="0"/>
        <v>0</v>
      </c>
      <c r="D16" s="276"/>
      <c r="E16" s="43"/>
      <c r="F16" s="43"/>
      <c r="G16" s="43"/>
      <c r="H16" s="43"/>
      <c r="I16" s="43"/>
      <c r="J16" s="280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>
      <c r="A17" s="22" t="s">
        <v>47</v>
      </c>
      <c r="B17" s="23" t="s">
        <v>13</v>
      </c>
      <c r="C17" s="269">
        <f t="shared" si="0"/>
        <v>0</v>
      </c>
      <c r="D17" s="276"/>
      <c r="E17" s="43"/>
      <c r="F17" s="43"/>
      <c r="G17" s="43"/>
      <c r="H17" s="43"/>
      <c r="I17" s="43"/>
      <c r="J17" s="280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>
      <c r="A18" s="22" t="s">
        <v>48</v>
      </c>
      <c r="B18" s="23" t="s">
        <v>13</v>
      </c>
      <c r="C18" s="269">
        <f t="shared" si="0"/>
        <v>0</v>
      </c>
      <c r="D18" s="276"/>
      <c r="E18" s="43"/>
      <c r="F18" s="43"/>
      <c r="G18" s="43"/>
      <c r="H18" s="43"/>
      <c r="I18" s="43"/>
      <c r="J18" s="280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>
      <c r="A19" s="22" t="s">
        <v>49</v>
      </c>
      <c r="B19" s="23" t="s">
        <v>13</v>
      </c>
      <c r="C19" s="269">
        <f t="shared" si="0"/>
        <v>1</v>
      </c>
      <c r="D19" s="276"/>
      <c r="E19" s="43"/>
      <c r="F19" s="43"/>
      <c r="G19" s="43"/>
      <c r="H19" s="43"/>
      <c r="I19" s="43">
        <v>1</v>
      </c>
      <c r="J19" s="280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>
      <c r="A20" s="25" t="s">
        <v>50</v>
      </c>
      <c r="B20" s="26" t="s">
        <v>13</v>
      </c>
      <c r="C20" s="269">
        <f t="shared" si="0"/>
        <v>0</v>
      </c>
      <c r="D20" s="276"/>
      <c r="E20" s="43"/>
      <c r="F20" s="43"/>
      <c r="G20" s="43"/>
      <c r="H20" s="43"/>
      <c r="I20" s="43"/>
      <c r="J20" s="280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>
      <c r="A21" s="25" t="s">
        <v>51</v>
      </c>
      <c r="B21" s="26" t="s">
        <v>13</v>
      </c>
      <c r="C21" s="269">
        <f t="shared" si="0"/>
        <v>0</v>
      </c>
      <c r="D21" s="276"/>
      <c r="E21" s="43"/>
      <c r="F21" s="43"/>
      <c r="G21" s="43"/>
      <c r="H21" s="43"/>
      <c r="I21" s="43"/>
      <c r="J21" s="280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>
      <c r="A22" s="22" t="s">
        <v>52</v>
      </c>
      <c r="B22" s="23" t="s">
        <v>15</v>
      </c>
      <c r="C22" s="269">
        <f t="shared" si="0"/>
        <v>0</v>
      </c>
      <c r="D22" s="276"/>
      <c r="E22" s="43"/>
      <c r="F22" s="43"/>
      <c r="G22" s="43"/>
      <c r="H22" s="43"/>
      <c r="I22" s="43"/>
      <c r="J22" s="280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>
      <c r="A23" s="22" t="s">
        <v>53</v>
      </c>
      <c r="B23" s="23" t="s">
        <v>13</v>
      </c>
      <c r="C23" s="269">
        <f t="shared" si="0"/>
        <v>0</v>
      </c>
      <c r="D23" s="276"/>
      <c r="E23" s="43"/>
      <c r="F23" s="43"/>
      <c r="G23" s="43"/>
      <c r="H23" s="43"/>
      <c r="I23" s="43"/>
      <c r="J23" s="28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>
      <c r="A24" s="22" t="s">
        <v>54</v>
      </c>
      <c r="B24" s="23" t="s">
        <v>16</v>
      </c>
      <c r="C24" s="269">
        <f t="shared" si="0"/>
        <v>0</v>
      </c>
      <c r="D24" s="276"/>
      <c r="E24" s="43"/>
      <c r="F24" s="43"/>
      <c r="G24" s="43"/>
      <c r="H24" s="43"/>
      <c r="I24" s="43"/>
      <c r="J24" s="280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>
      <c r="A25" s="22" t="s">
        <v>55</v>
      </c>
      <c r="B25" s="23" t="s">
        <v>14</v>
      </c>
      <c r="C25" s="269">
        <f t="shared" si="0"/>
        <v>0</v>
      </c>
      <c r="D25" s="276"/>
      <c r="E25" s="43"/>
      <c r="F25" s="43"/>
      <c r="G25" s="43"/>
      <c r="H25" s="43"/>
      <c r="I25" s="43"/>
      <c r="J25" s="280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>
      <c r="A26" s="22" t="s">
        <v>56</v>
      </c>
      <c r="B26" s="23" t="s">
        <v>13</v>
      </c>
      <c r="C26" s="269">
        <f t="shared" si="0"/>
        <v>0</v>
      </c>
      <c r="D26" s="276"/>
      <c r="E26" s="43"/>
      <c r="F26" s="43"/>
      <c r="G26" s="43"/>
      <c r="H26" s="43"/>
      <c r="I26" s="43"/>
      <c r="J26" s="280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>
      <c r="A27" s="22" t="s">
        <v>57</v>
      </c>
      <c r="B27" s="23" t="s">
        <v>13</v>
      </c>
      <c r="C27" s="269">
        <f t="shared" si="0"/>
        <v>1</v>
      </c>
      <c r="D27" s="276"/>
      <c r="E27" s="43"/>
      <c r="F27" s="43"/>
      <c r="G27" s="43">
        <v>1</v>
      </c>
      <c r="H27" s="43"/>
      <c r="I27" s="43"/>
      <c r="J27" s="280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>
      <c r="A28" s="22" t="s">
        <v>58</v>
      </c>
      <c r="B28" s="23" t="s">
        <v>13</v>
      </c>
      <c r="C28" s="269">
        <f t="shared" si="0"/>
        <v>0</v>
      </c>
      <c r="D28" s="276"/>
      <c r="E28" s="43"/>
      <c r="F28" s="43"/>
      <c r="G28" s="43"/>
      <c r="H28" s="43"/>
      <c r="I28" s="43"/>
      <c r="J28" s="28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>
      <c r="A29" s="27" t="s">
        <v>59</v>
      </c>
      <c r="B29" s="23" t="s">
        <v>13</v>
      </c>
      <c r="C29" s="269">
        <f t="shared" si="0"/>
        <v>0</v>
      </c>
      <c r="D29" s="276"/>
      <c r="E29" s="43"/>
      <c r="F29" s="43"/>
      <c r="G29" s="43"/>
      <c r="H29" s="43"/>
      <c r="I29" s="43"/>
      <c r="J29" s="280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>
      <c r="A30" s="27" t="s">
        <v>60</v>
      </c>
      <c r="B30" s="23" t="s">
        <v>13</v>
      </c>
      <c r="C30" s="269">
        <f t="shared" si="0"/>
        <v>0</v>
      </c>
      <c r="D30" s="276"/>
      <c r="E30" s="43"/>
      <c r="F30" s="43"/>
      <c r="G30" s="43"/>
      <c r="H30" s="43"/>
      <c r="I30" s="43"/>
      <c r="J30" s="28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>
      <c r="A31" s="27" t="s">
        <v>61</v>
      </c>
      <c r="B31" s="23" t="s">
        <v>13</v>
      </c>
      <c r="C31" s="269">
        <f t="shared" si="0"/>
        <v>0</v>
      </c>
      <c r="D31" s="276"/>
      <c r="E31" s="43"/>
      <c r="F31" s="43"/>
      <c r="G31" s="43"/>
      <c r="H31" s="43"/>
      <c r="I31" s="43"/>
      <c r="J31" s="280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>
      <c r="A32" s="27" t="s">
        <v>62</v>
      </c>
      <c r="B32" s="23" t="s">
        <v>13</v>
      </c>
      <c r="C32" s="269">
        <f t="shared" si="0"/>
        <v>1</v>
      </c>
      <c r="D32" s="276"/>
      <c r="E32" s="43">
        <v>1</v>
      </c>
      <c r="F32" s="43"/>
      <c r="G32" s="43"/>
      <c r="H32" s="43"/>
      <c r="I32" s="43"/>
      <c r="J32" s="28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5">
      <c r="A33" s="22" t="s">
        <v>63</v>
      </c>
      <c r="B33" s="23" t="s">
        <v>13</v>
      </c>
      <c r="C33" s="269">
        <f t="shared" si="0"/>
        <v>3</v>
      </c>
      <c r="D33" s="276"/>
      <c r="E33" s="43"/>
      <c r="F33" s="43"/>
      <c r="G33" s="43">
        <v>3</v>
      </c>
      <c r="H33" s="43"/>
      <c r="I33" s="43"/>
      <c r="J33" s="280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5">
      <c r="A34" s="22" t="s">
        <v>142</v>
      </c>
      <c r="B34" s="23" t="s">
        <v>14</v>
      </c>
      <c r="C34" s="269">
        <f t="shared" si="0"/>
        <v>4</v>
      </c>
      <c r="D34" s="276"/>
      <c r="E34" s="43"/>
      <c r="F34" s="43"/>
      <c r="G34" s="43">
        <f>2+2</f>
        <v>4</v>
      </c>
      <c r="H34" s="43"/>
      <c r="I34" s="43"/>
      <c r="J34" s="28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5">
      <c r="A35" s="22" t="s">
        <v>143</v>
      </c>
      <c r="B35" s="23" t="s">
        <v>14</v>
      </c>
      <c r="C35" s="269">
        <f t="shared" si="0"/>
        <v>4</v>
      </c>
      <c r="D35" s="276"/>
      <c r="E35" s="43">
        <v>1</v>
      </c>
      <c r="F35" s="43"/>
      <c r="G35" s="43">
        <v>2</v>
      </c>
      <c r="H35" s="43"/>
      <c r="I35" s="43"/>
      <c r="J35" s="280">
        <v>1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5">
      <c r="A36" s="22" t="s">
        <v>66</v>
      </c>
      <c r="B36" s="23" t="s">
        <v>13</v>
      </c>
      <c r="C36" s="269">
        <f t="shared" si="0"/>
        <v>3</v>
      </c>
      <c r="D36" s="276"/>
      <c r="E36" s="43">
        <v>1</v>
      </c>
      <c r="F36" s="43">
        <f>1+1</f>
        <v>2</v>
      </c>
      <c r="G36" s="43"/>
      <c r="H36" s="43"/>
      <c r="I36" s="43"/>
      <c r="J36" s="280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5">
      <c r="A37" s="22" t="s">
        <v>67</v>
      </c>
      <c r="B37" s="23" t="s">
        <v>13</v>
      </c>
      <c r="C37" s="269">
        <f t="shared" si="0"/>
        <v>0</v>
      </c>
      <c r="D37" s="276"/>
      <c r="E37" s="43"/>
      <c r="F37" s="43"/>
      <c r="G37" s="43"/>
      <c r="H37" s="43"/>
      <c r="I37" s="43"/>
      <c r="J37" s="280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5">
      <c r="A38" s="25" t="s">
        <v>68</v>
      </c>
      <c r="B38" s="26" t="s">
        <v>13</v>
      </c>
      <c r="C38" s="269">
        <f t="shared" si="0"/>
        <v>0</v>
      </c>
      <c r="D38" s="276"/>
      <c r="E38" s="43"/>
      <c r="F38" s="43"/>
      <c r="G38" s="43"/>
      <c r="H38" s="43"/>
      <c r="I38" s="43"/>
      <c r="J38" s="280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5">
      <c r="A39" s="22" t="s">
        <v>69</v>
      </c>
      <c r="B39" s="23" t="s">
        <v>13</v>
      </c>
      <c r="C39" s="269">
        <f t="shared" si="0"/>
        <v>8</v>
      </c>
      <c r="D39" s="276"/>
      <c r="E39" s="43"/>
      <c r="F39" s="43"/>
      <c r="G39" s="43"/>
      <c r="H39" s="43"/>
      <c r="I39" s="43">
        <v>5</v>
      </c>
      <c r="J39" s="280"/>
      <c r="K39" s="43">
        <v>3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5">
      <c r="A40" s="22" t="s">
        <v>70</v>
      </c>
      <c r="B40" s="23" t="s">
        <v>18</v>
      </c>
      <c r="C40" s="269">
        <f t="shared" si="0"/>
        <v>0</v>
      </c>
      <c r="D40" s="276"/>
      <c r="E40" s="43"/>
      <c r="F40" s="43"/>
      <c r="G40" s="43"/>
      <c r="H40" s="43"/>
      <c r="I40" s="43"/>
      <c r="J40" s="280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5">
      <c r="A41" s="22" t="s">
        <v>71</v>
      </c>
      <c r="B41" s="23" t="s">
        <v>16</v>
      </c>
      <c r="C41" s="269">
        <f t="shared" ref="C41:C72" si="1">SUM(D41:W41)</f>
        <v>1</v>
      </c>
      <c r="D41" s="276"/>
      <c r="E41" s="43"/>
      <c r="F41" s="43">
        <v>1</v>
      </c>
      <c r="G41" s="43"/>
      <c r="H41" s="43"/>
      <c r="I41" s="43"/>
      <c r="J41" s="280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5">
      <c r="A42" s="22" t="s">
        <v>72</v>
      </c>
      <c r="B42" s="23" t="s">
        <v>16</v>
      </c>
      <c r="C42" s="269">
        <f t="shared" si="1"/>
        <v>0</v>
      </c>
      <c r="D42" s="276"/>
      <c r="E42" s="43"/>
      <c r="F42" s="43"/>
      <c r="G42" s="43"/>
      <c r="H42" s="43"/>
      <c r="I42" s="43"/>
      <c r="J42" s="280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5">
      <c r="A43" s="22" t="s">
        <v>73</v>
      </c>
      <c r="B43" s="23" t="s">
        <v>16</v>
      </c>
      <c r="C43" s="269">
        <f t="shared" si="1"/>
        <v>0</v>
      </c>
      <c r="D43" s="276"/>
      <c r="E43" s="43"/>
      <c r="F43" s="43"/>
      <c r="G43" s="43"/>
      <c r="H43" s="43"/>
      <c r="I43" s="43"/>
      <c r="J43" s="280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5">
      <c r="A44" s="22" t="s">
        <v>74</v>
      </c>
      <c r="B44" s="23" t="s">
        <v>18</v>
      </c>
      <c r="C44" s="269">
        <f t="shared" si="1"/>
        <v>0</v>
      </c>
      <c r="D44" s="276"/>
      <c r="E44" s="43"/>
      <c r="F44" s="43"/>
      <c r="G44" s="43"/>
      <c r="H44" s="43"/>
      <c r="I44" s="43"/>
      <c r="J44" s="280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5">
      <c r="A45" s="22" t="s">
        <v>75</v>
      </c>
      <c r="B45" s="23" t="s">
        <v>14</v>
      </c>
      <c r="C45" s="269">
        <f t="shared" si="1"/>
        <v>0</v>
      </c>
      <c r="D45" s="276"/>
      <c r="E45" s="43"/>
      <c r="F45" s="43"/>
      <c r="G45" s="43"/>
      <c r="H45" s="43"/>
      <c r="I45" s="43"/>
      <c r="J45" s="280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5">
      <c r="A46" s="22" t="s">
        <v>32</v>
      </c>
      <c r="B46" s="23" t="s">
        <v>13</v>
      </c>
      <c r="C46" s="269">
        <f t="shared" si="1"/>
        <v>1</v>
      </c>
      <c r="D46" s="276"/>
      <c r="E46" s="43"/>
      <c r="F46" s="43"/>
      <c r="G46" s="43">
        <v>1</v>
      </c>
      <c r="H46" s="43"/>
      <c r="I46" s="43"/>
      <c r="J46" s="280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5">
      <c r="A47" s="22" t="s">
        <v>76</v>
      </c>
      <c r="B47" s="23" t="s">
        <v>13</v>
      </c>
      <c r="C47" s="269">
        <f t="shared" si="1"/>
        <v>0</v>
      </c>
      <c r="D47" s="276"/>
      <c r="E47" s="43"/>
      <c r="F47" s="43"/>
      <c r="G47" s="43"/>
      <c r="H47" s="43"/>
      <c r="I47" s="43"/>
      <c r="J47" s="280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5">
      <c r="A48" s="22" t="s">
        <v>77</v>
      </c>
      <c r="B48" s="23" t="s">
        <v>14</v>
      </c>
      <c r="C48" s="269">
        <f t="shared" si="1"/>
        <v>0</v>
      </c>
      <c r="D48" s="276"/>
      <c r="E48" s="43"/>
      <c r="F48" s="43"/>
      <c r="G48" s="43"/>
      <c r="H48" s="43"/>
      <c r="I48" s="43"/>
      <c r="J48" s="280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Y48" s="54"/>
    </row>
    <row r="49" spans="1:23">
      <c r="A49" s="22" t="s">
        <v>33</v>
      </c>
      <c r="B49" s="23" t="s">
        <v>14</v>
      </c>
      <c r="C49" s="269">
        <f t="shared" si="1"/>
        <v>0</v>
      </c>
      <c r="D49" s="276"/>
      <c r="E49" s="43"/>
      <c r="F49" s="43"/>
      <c r="G49" s="43"/>
      <c r="H49" s="43"/>
      <c r="I49" s="43"/>
      <c r="J49" s="280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>
      <c r="A50" s="22" t="s">
        <v>78</v>
      </c>
      <c r="B50" s="23" t="s">
        <v>13</v>
      </c>
      <c r="C50" s="269">
        <f t="shared" si="1"/>
        <v>0</v>
      </c>
      <c r="D50" s="276"/>
      <c r="E50" s="43"/>
      <c r="F50" s="43"/>
      <c r="G50" s="43"/>
      <c r="H50" s="43"/>
      <c r="I50" s="43"/>
      <c r="J50" s="280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>
      <c r="A51" s="68" t="s">
        <v>79</v>
      </c>
      <c r="B51" s="69" t="s">
        <v>13</v>
      </c>
      <c r="C51" s="269">
        <f t="shared" si="1"/>
        <v>26</v>
      </c>
      <c r="D51" s="276"/>
      <c r="E51" s="43">
        <v>6</v>
      </c>
      <c r="F51" s="43"/>
      <c r="G51" s="43">
        <f>6+12+2</f>
        <v>20</v>
      </c>
      <c r="H51" s="43"/>
      <c r="I51" s="43"/>
      <c r="J51" s="280"/>
      <c r="K51" s="43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>
      <c r="A52" s="22" t="s">
        <v>80</v>
      </c>
      <c r="B52" s="23" t="s">
        <v>13</v>
      </c>
      <c r="C52" s="269">
        <f t="shared" si="1"/>
        <v>2</v>
      </c>
      <c r="D52" s="276"/>
      <c r="E52" s="43"/>
      <c r="F52" s="43"/>
      <c r="G52" s="43"/>
      <c r="H52" s="43"/>
      <c r="I52" s="43">
        <v>2</v>
      </c>
      <c r="J52" s="280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>
      <c r="A53" s="22" t="s">
        <v>81</v>
      </c>
      <c r="B53" s="23" t="s">
        <v>13</v>
      </c>
      <c r="C53" s="269">
        <f t="shared" si="1"/>
        <v>50</v>
      </c>
      <c r="D53" s="276"/>
      <c r="E53" s="43"/>
      <c r="F53" s="43"/>
      <c r="G53" s="43">
        <v>50</v>
      </c>
      <c r="H53" s="43"/>
      <c r="I53" s="43"/>
      <c r="J53" s="280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>
      <c r="A54" s="29" t="s">
        <v>82</v>
      </c>
      <c r="B54" s="23" t="s">
        <v>18</v>
      </c>
      <c r="C54" s="269">
        <f t="shared" si="1"/>
        <v>2</v>
      </c>
      <c r="D54" s="276"/>
      <c r="E54" s="43"/>
      <c r="F54" s="43"/>
      <c r="G54" s="43"/>
      <c r="H54" s="43"/>
      <c r="I54" s="43"/>
      <c r="J54" s="280">
        <v>1</v>
      </c>
      <c r="K54" s="43">
        <v>1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>
      <c r="A55" s="22" t="s">
        <v>83</v>
      </c>
      <c r="B55" s="23" t="s">
        <v>13</v>
      </c>
      <c r="C55" s="269">
        <f t="shared" si="1"/>
        <v>0</v>
      </c>
      <c r="D55" s="276"/>
      <c r="E55" s="43"/>
      <c r="F55" s="43"/>
      <c r="G55" s="43"/>
      <c r="H55" s="43"/>
      <c r="I55" s="43"/>
      <c r="J55" s="280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1:23">
      <c r="A56" s="29" t="s">
        <v>34</v>
      </c>
      <c r="B56" s="23" t="s">
        <v>13</v>
      </c>
      <c r="C56" s="269">
        <f t="shared" si="1"/>
        <v>36</v>
      </c>
      <c r="D56" s="276"/>
      <c r="E56" s="43">
        <v>12</v>
      </c>
      <c r="F56" s="43"/>
      <c r="G56" s="43">
        <v>24</v>
      </c>
      <c r="H56" s="43"/>
      <c r="I56" s="43"/>
      <c r="J56" s="280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>
      <c r="A57" s="22" t="s">
        <v>146</v>
      </c>
      <c r="B57" s="23" t="s">
        <v>19</v>
      </c>
      <c r="C57" s="269">
        <f t="shared" si="1"/>
        <v>40</v>
      </c>
      <c r="D57" s="276"/>
      <c r="E57" s="43">
        <f>2+2+2+2</f>
        <v>8</v>
      </c>
      <c r="F57" s="43">
        <f>1+1+1</f>
        <v>3</v>
      </c>
      <c r="G57" s="43">
        <f>1+2+1+2+2+1</f>
        <v>9</v>
      </c>
      <c r="H57" s="43">
        <f>2+2</f>
        <v>4</v>
      </c>
      <c r="I57" s="43">
        <f>1+1</f>
        <v>2</v>
      </c>
      <c r="J57" s="280">
        <f>2+4</f>
        <v>6</v>
      </c>
      <c r="K57" s="43">
        <f>2+2+2+1+1</f>
        <v>8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>
      <c r="A58" s="22" t="s">
        <v>85</v>
      </c>
      <c r="B58" s="23" t="s">
        <v>19</v>
      </c>
      <c r="C58" s="269">
        <f t="shared" si="1"/>
        <v>0</v>
      </c>
      <c r="D58" s="276"/>
      <c r="E58" s="43"/>
      <c r="F58" s="43"/>
      <c r="G58" s="43"/>
      <c r="H58" s="43"/>
      <c r="I58" s="43"/>
      <c r="J58" s="280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3">
      <c r="A59" s="22" t="s">
        <v>86</v>
      </c>
      <c r="B59" s="23" t="s">
        <v>19</v>
      </c>
      <c r="C59" s="269">
        <f t="shared" si="1"/>
        <v>0</v>
      </c>
      <c r="D59" s="276"/>
      <c r="E59" s="43"/>
      <c r="F59" s="43"/>
      <c r="G59" s="43"/>
      <c r="H59" s="43"/>
      <c r="I59" s="43"/>
      <c r="J59" s="280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>
      <c r="A60" s="22" t="s">
        <v>87</v>
      </c>
      <c r="B60" s="23" t="s">
        <v>14</v>
      </c>
      <c r="C60" s="269">
        <f t="shared" si="1"/>
        <v>0</v>
      </c>
      <c r="D60" s="276"/>
      <c r="E60" s="43"/>
      <c r="F60" s="43"/>
      <c r="G60" s="43"/>
      <c r="H60" s="43"/>
      <c r="I60" s="43"/>
      <c r="J60" s="280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>
      <c r="A61" s="22" t="s">
        <v>88</v>
      </c>
      <c r="B61" s="23" t="s">
        <v>13</v>
      </c>
      <c r="C61" s="269">
        <f t="shared" si="1"/>
        <v>6</v>
      </c>
      <c r="D61" s="276"/>
      <c r="E61" s="43"/>
      <c r="F61" s="43"/>
      <c r="G61" s="43">
        <v>6</v>
      </c>
      <c r="H61" s="43"/>
      <c r="I61" s="43"/>
      <c r="J61" s="280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>
      <c r="A62" s="22" t="s">
        <v>95</v>
      </c>
      <c r="B62" s="23" t="s">
        <v>19</v>
      </c>
      <c r="C62" s="269">
        <f t="shared" si="1"/>
        <v>0</v>
      </c>
      <c r="D62" s="276"/>
      <c r="E62" s="43"/>
      <c r="F62" s="43"/>
      <c r="G62" s="43"/>
      <c r="H62" s="43"/>
      <c r="I62" s="43"/>
      <c r="J62" s="280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>
      <c r="A63" s="22" t="s">
        <v>147</v>
      </c>
      <c r="B63" s="23" t="s">
        <v>19</v>
      </c>
      <c r="C63" s="269">
        <f t="shared" si="1"/>
        <v>0</v>
      </c>
      <c r="D63" s="276"/>
      <c r="E63" s="43"/>
      <c r="F63" s="43"/>
      <c r="G63" s="43"/>
      <c r="H63" s="43"/>
      <c r="I63" s="43"/>
      <c r="J63" s="280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>
      <c r="A64" s="22" t="s">
        <v>89</v>
      </c>
      <c r="B64" s="23" t="s">
        <v>16</v>
      </c>
      <c r="C64" s="269">
        <f t="shared" si="1"/>
        <v>0</v>
      </c>
      <c r="D64" s="276"/>
      <c r="E64" s="43"/>
      <c r="F64" s="43"/>
      <c r="G64" s="43"/>
      <c r="H64" s="43"/>
      <c r="I64" s="43"/>
      <c r="J64" s="280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>
      <c r="A65" s="22" t="s">
        <v>90</v>
      </c>
      <c r="B65" s="23" t="s">
        <v>13</v>
      </c>
      <c r="C65" s="269">
        <f t="shared" si="1"/>
        <v>0</v>
      </c>
      <c r="D65" s="276"/>
      <c r="E65" s="43"/>
      <c r="F65" s="43"/>
      <c r="G65" s="43"/>
      <c r="H65" s="43"/>
      <c r="I65" s="43"/>
      <c r="J65" s="280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>
      <c r="A66" s="22" t="s">
        <v>91</v>
      </c>
      <c r="B66" s="23" t="s">
        <v>19</v>
      </c>
      <c r="C66" s="269">
        <f t="shared" si="1"/>
        <v>0</v>
      </c>
      <c r="D66" s="276"/>
      <c r="E66" s="43"/>
      <c r="F66" s="43"/>
      <c r="G66" s="43"/>
      <c r="H66" s="43"/>
      <c r="I66" s="43"/>
      <c r="J66" s="280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>
      <c r="A67" s="22" t="s">
        <v>92</v>
      </c>
      <c r="B67" s="23" t="s">
        <v>18</v>
      </c>
      <c r="C67" s="269">
        <f t="shared" si="1"/>
        <v>0</v>
      </c>
      <c r="D67" s="276"/>
      <c r="E67" s="43"/>
      <c r="F67" s="43"/>
      <c r="G67" s="43"/>
      <c r="H67" s="43"/>
      <c r="I67" s="43"/>
      <c r="J67" s="280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>
      <c r="A68" s="22" t="s">
        <v>93</v>
      </c>
      <c r="B68" s="23" t="s">
        <v>19</v>
      </c>
      <c r="C68" s="269">
        <f t="shared" si="1"/>
        <v>0</v>
      </c>
      <c r="D68" s="276"/>
      <c r="E68" s="43"/>
      <c r="F68" s="43"/>
      <c r="G68" s="43"/>
      <c r="H68" s="43"/>
      <c r="I68" s="43"/>
      <c r="J68" s="280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>
      <c r="A69" s="22" t="s">
        <v>94</v>
      </c>
      <c r="B69" s="23" t="s">
        <v>19</v>
      </c>
      <c r="C69" s="269">
        <f t="shared" si="1"/>
        <v>0</v>
      </c>
      <c r="D69" s="276"/>
      <c r="E69" s="43"/>
      <c r="F69" s="43"/>
      <c r="G69" s="43"/>
      <c r="H69" s="43"/>
      <c r="I69" s="43"/>
      <c r="J69" s="280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>
      <c r="A70" s="30" t="s">
        <v>145</v>
      </c>
      <c r="B70" s="31" t="s">
        <v>13</v>
      </c>
      <c r="C70" s="269">
        <f t="shared" si="1"/>
        <v>0</v>
      </c>
      <c r="D70" s="276"/>
      <c r="E70" s="43"/>
      <c r="F70" s="43"/>
      <c r="G70" s="43"/>
      <c r="H70" s="43"/>
      <c r="I70" s="43"/>
      <c r="J70" s="280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>
      <c r="A71" s="22" t="s">
        <v>96</v>
      </c>
      <c r="B71" s="23" t="s">
        <v>13</v>
      </c>
      <c r="C71" s="269">
        <f t="shared" si="1"/>
        <v>0</v>
      </c>
      <c r="D71" s="276"/>
      <c r="E71" s="43"/>
      <c r="F71" s="43"/>
      <c r="G71" s="43"/>
      <c r="H71" s="43"/>
      <c r="I71" s="43"/>
      <c r="J71" s="280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>
      <c r="A72" s="22" t="s">
        <v>35</v>
      </c>
      <c r="B72" s="23" t="s">
        <v>13</v>
      </c>
      <c r="C72" s="269">
        <f t="shared" si="1"/>
        <v>0</v>
      </c>
      <c r="D72" s="276"/>
      <c r="E72" s="43"/>
      <c r="F72" s="43"/>
      <c r="G72" s="43"/>
      <c r="H72" s="43"/>
      <c r="I72" s="43"/>
      <c r="J72" s="280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>
      <c r="A73" s="22" t="s">
        <v>97</v>
      </c>
      <c r="B73" s="23" t="s">
        <v>13</v>
      </c>
      <c r="C73" s="269">
        <f t="shared" ref="C73:C104" si="2">SUM(D73:W73)</f>
        <v>0</v>
      </c>
      <c r="D73" s="276"/>
      <c r="E73" s="43"/>
      <c r="F73" s="43"/>
      <c r="G73" s="43"/>
      <c r="H73" s="43"/>
      <c r="I73" s="43"/>
      <c r="J73" s="280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>
      <c r="A74" s="22" t="s">
        <v>98</v>
      </c>
      <c r="B74" s="23" t="s">
        <v>18</v>
      </c>
      <c r="C74" s="269">
        <f t="shared" si="2"/>
        <v>0</v>
      </c>
      <c r="D74" s="276"/>
      <c r="E74" s="43"/>
      <c r="F74" s="43"/>
      <c r="G74" s="43"/>
      <c r="H74" s="43"/>
      <c r="I74" s="43"/>
      <c r="J74" s="280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>
      <c r="A75" s="22" t="s">
        <v>99</v>
      </c>
      <c r="B75" s="23" t="s">
        <v>18</v>
      </c>
      <c r="C75" s="269">
        <f t="shared" si="2"/>
        <v>0</v>
      </c>
      <c r="D75" s="276"/>
      <c r="E75" s="43"/>
      <c r="F75" s="43"/>
      <c r="G75" s="43"/>
      <c r="H75" s="43"/>
      <c r="I75" s="43"/>
      <c r="J75" s="280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>
      <c r="A76" s="22" t="s">
        <v>100</v>
      </c>
      <c r="B76" s="23" t="s">
        <v>13</v>
      </c>
      <c r="C76" s="269">
        <f t="shared" si="2"/>
        <v>0</v>
      </c>
      <c r="D76" s="276"/>
      <c r="E76" s="43"/>
      <c r="F76" s="43"/>
      <c r="G76" s="43"/>
      <c r="H76" s="43"/>
      <c r="I76" s="43"/>
      <c r="J76" s="280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>
      <c r="A77" s="22" t="s">
        <v>101</v>
      </c>
      <c r="B77" s="23" t="s">
        <v>13</v>
      </c>
      <c r="C77" s="269">
        <f t="shared" si="2"/>
        <v>0</v>
      </c>
      <c r="D77" s="276"/>
      <c r="E77" s="43"/>
      <c r="F77" s="43"/>
      <c r="G77" s="43"/>
      <c r="H77" s="43"/>
      <c r="I77" s="43"/>
      <c r="J77" s="280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>
      <c r="A78" s="22" t="s">
        <v>102</v>
      </c>
      <c r="B78" s="23" t="s">
        <v>13</v>
      </c>
      <c r="C78" s="269">
        <f t="shared" si="2"/>
        <v>9</v>
      </c>
      <c r="D78" s="276"/>
      <c r="E78" s="43">
        <v>5</v>
      </c>
      <c r="F78" s="43"/>
      <c r="G78" s="43">
        <v>4</v>
      </c>
      <c r="H78" s="43"/>
      <c r="I78" s="43"/>
      <c r="J78" s="280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>
      <c r="A79" s="22" t="s">
        <v>36</v>
      </c>
      <c r="B79" s="23" t="s">
        <v>13</v>
      </c>
      <c r="C79" s="269">
        <f t="shared" si="2"/>
        <v>0</v>
      </c>
      <c r="D79" s="276"/>
      <c r="E79" s="43"/>
      <c r="F79" s="43"/>
      <c r="G79" s="43"/>
      <c r="H79" s="43"/>
      <c r="I79" s="43"/>
      <c r="J79" s="280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>
      <c r="A80" s="22" t="s">
        <v>103</v>
      </c>
      <c r="B80" s="23" t="s">
        <v>13</v>
      </c>
      <c r="C80" s="269">
        <f t="shared" si="2"/>
        <v>0</v>
      </c>
      <c r="D80" s="276"/>
      <c r="E80" s="43"/>
      <c r="F80" s="43"/>
      <c r="G80" s="43"/>
      <c r="H80" s="43"/>
      <c r="I80" s="43"/>
      <c r="J80" s="280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>
      <c r="A81" s="22" t="s">
        <v>104</v>
      </c>
      <c r="B81" s="23" t="s">
        <v>13</v>
      </c>
      <c r="C81" s="269">
        <f t="shared" si="2"/>
        <v>0</v>
      </c>
      <c r="D81" s="276"/>
      <c r="E81" s="43"/>
      <c r="F81" s="43"/>
      <c r="G81" s="43"/>
      <c r="H81" s="43"/>
      <c r="I81" s="43"/>
      <c r="J81" s="280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1:23">
      <c r="A82" s="22" t="s">
        <v>37</v>
      </c>
      <c r="B82" s="23" t="s">
        <v>13</v>
      </c>
      <c r="C82" s="269">
        <f t="shared" si="2"/>
        <v>0</v>
      </c>
      <c r="D82" s="276"/>
      <c r="E82" s="43"/>
      <c r="F82" s="43"/>
      <c r="G82" s="43"/>
      <c r="H82" s="43"/>
      <c r="I82" s="43"/>
      <c r="J82" s="280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>
      <c r="A83" s="22" t="s">
        <v>106</v>
      </c>
      <c r="B83" s="23" t="s">
        <v>13</v>
      </c>
      <c r="C83" s="269">
        <f t="shared" si="2"/>
        <v>25</v>
      </c>
      <c r="D83" s="276"/>
      <c r="E83" s="43"/>
      <c r="F83" s="43"/>
      <c r="G83" s="43">
        <v>15</v>
      </c>
      <c r="H83" s="43"/>
      <c r="I83" s="43"/>
      <c r="J83" s="280">
        <v>10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1:23">
      <c r="A84" s="22" t="s">
        <v>107</v>
      </c>
      <c r="B84" s="23" t="s">
        <v>13</v>
      </c>
      <c r="C84" s="269">
        <f t="shared" si="2"/>
        <v>147</v>
      </c>
      <c r="D84" s="276"/>
      <c r="E84" s="43">
        <f>12+50</f>
        <v>62</v>
      </c>
      <c r="F84" s="43"/>
      <c r="G84" s="43">
        <v>30</v>
      </c>
      <c r="H84" s="43"/>
      <c r="I84" s="43">
        <v>5</v>
      </c>
      <c r="J84" s="280">
        <v>50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1:23">
      <c r="A85" s="22" t="s">
        <v>105</v>
      </c>
      <c r="B85" s="23" t="s">
        <v>13</v>
      </c>
      <c r="C85" s="269">
        <f t="shared" si="2"/>
        <v>0</v>
      </c>
      <c r="D85" s="276"/>
      <c r="E85" s="43"/>
      <c r="F85" s="43"/>
      <c r="G85" s="43"/>
      <c r="H85" s="43"/>
      <c r="I85" s="43"/>
      <c r="J85" s="280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1:23">
      <c r="A86" s="29" t="s">
        <v>108</v>
      </c>
      <c r="B86" s="23" t="s">
        <v>13</v>
      </c>
      <c r="C86" s="269">
        <f t="shared" si="2"/>
        <v>0</v>
      </c>
      <c r="D86" s="276"/>
      <c r="E86" s="43"/>
      <c r="F86" s="43"/>
      <c r="G86" s="43"/>
      <c r="H86" s="43"/>
      <c r="I86" s="43"/>
      <c r="J86" s="280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>
      <c r="A87" s="29" t="s">
        <v>109</v>
      </c>
      <c r="B87" s="23" t="s">
        <v>13</v>
      </c>
      <c r="C87" s="269">
        <f t="shared" si="2"/>
        <v>0</v>
      </c>
      <c r="D87" s="276"/>
      <c r="E87" s="43"/>
      <c r="F87" s="43"/>
      <c r="G87" s="43"/>
      <c r="H87" s="43"/>
      <c r="I87" s="43"/>
      <c r="J87" s="280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>
      <c r="A88" s="22" t="s">
        <v>110</v>
      </c>
      <c r="B88" s="23" t="s">
        <v>13</v>
      </c>
      <c r="C88" s="269">
        <f t="shared" si="2"/>
        <v>2</v>
      </c>
      <c r="D88" s="276"/>
      <c r="E88" s="43"/>
      <c r="F88" s="43"/>
      <c r="G88" s="43"/>
      <c r="H88" s="43">
        <v>1</v>
      </c>
      <c r="I88" s="43"/>
      <c r="J88" s="280">
        <v>1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1:23">
      <c r="A89" s="22" t="s">
        <v>274</v>
      </c>
      <c r="B89" s="23" t="s">
        <v>13</v>
      </c>
      <c r="C89" s="269">
        <f t="shared" si="2"/>
        <v>0</v>
      </c>
      <c r="D89" s="276"/>
      <c r="E89" s="43"/>
      <c r="F89" s="43"/>
      <c r="G89" s="43"/>
      <c r="H89" s="43"/>
      <c r="I89" s="43"/>
      <c r="J89" s="280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>
      <c r="A90" s="22" t="s">
        <v>281</v>
      </c>
      <c r="B90" s="23" t="s">
        <v>13</v>
      </c>
      <c r="C90" s="269">
        <f t="shared" si="2"/>
        <v>0</v>
      </c>
      <c r="D90" s="276"/>
      <c r="E90" s="43"/>
      <c r="F90" s="43"/>
      <c r="G90" s="43"/>
      <c r="H90" s="43"/>
      <c r="I90" s="43"/>
      <c r="J90" s="280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>
      <c r="A91" s="22" t="s">
        <v>245</v>
      </c>
      <c r="B91" s="23" t="s">
        <v>13</v>
      </c>
      <c r="C91" s="269">
        <f t="shared" si="2"/>
        <v>0</v>
      </c>
      <c r="D91" s="276"/>
      <c r="E91" s="43"/>
      <c r="F91" s="43"/>
      <c r="G91" s="43"/>
      <c r="H91" s="43"/>
      <c r="I91" s="43"/>
      <c r="J91" s="280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>
      <c r="A92" s="22" t="s">
        <v>246</v>
      </c>
      <c r="B92" s="23" t="s">
        <v>13</v>
      </c>
      <c r="C92" s="269">
        <f t="shared" si="2"/>
        <v>0</v>
      </c>
      <c r="D92" s="276"/>
      <c r="E92" s="43"/>
      <c r="F92" s="43"/>
      <c r="G92" s="43"/>
      <c r="H92" s="43"/>
      <c r="I92" s="43"/>
      <c r="J92" s="280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1:23">
      <c r="A93" s="22" t="s">
        <v>114</v>
      </c>
      <c r="B93" s="23" t="s">
        <v>13</v>
      </c>
      <c r="C93" s="269">
        <f t="shared" si="2"/>
        <v>0</v>
      </c>
      <c r="D93" s="276"/>
      <c r="E93" s="43"/>
      <c r="F93" s="43"/>
      <c r="G93" s="43"/>
      <c r="H93" s="43"/>
      <c r="I93" s="43"/>
      <c r="J93" s="280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23">
      <c r="A94" s="29" t="s">
        <v>115</v>
      </c>
      <c r="B94" s="26" t="s">
        <v>13</v>
      </c>
      <c r="C94" s="269">
        <f t="shared" si="2"/>
        <v>0</v>
      </c>
      <c r="D94" s="276"/>
      <c r="E94" s="43"/>
      <c r="F94" s="43"/>
      <c r="G94" s="43"/>
      <c r="H94" s="43"/>
      <c r="I94" s="43"/>
      <c r="J94" s="280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1:23">
      <c r="A95" s="156" t="s">
        <v>241</v>
      </c>
      <c r="B95" s="26" t="s">
        <v>13</v>
      </c>
      <c r="C95" s="269">
        <f t="shared" si="2"/>
        <v>0</v>
      </c>
      <c r="D95" s="276"/>
      <c r="E95" s="43"/>
      <c r="F95" s="43"/>
      <c r="G95" s="43"/>
      <c r="H95" s="43"/>
      <c r="I95" s="43"/>
      <c r="J95" s="280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1:23">
      <c r="A96" s="156" t="s">
        <v>240</v>
      </c>
      <c r="B96" s="26" t="s">
        <v>13</v>
      </c>
      <c r="C96" s="269">
        <f t="shared" si="2"/>
        <v>0</v>
      </c>
      <c r="D96" s="276"/>
      <c r="E96" s="43"/>
      <c r="F96" s="43"/>
      <c r="G96" s="43"/>
      <c r="H96" s="43"/>
      <c r="I96" s="43"/>
      <c r="J96" s="280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1:23">
      <c r="A97" s="156" t="s">
        <v>242</v>
      </c>
      <c r="B97" s="26" t="s">
        <v>13</v>
      </c>
      <c r="C97" s="269">
        <f t="shared" si="2"/>
        <v>0</v>
      </c>
      <c r="D97" s="276"/>
      <c r="E97" s="43"/>
      <c r="F97" s="43"/>
      <c r="G97" s="43"/>
      <c r="H97" s="43"/>
      <c r="I97" s="43"/>
      <c r="J97" s="280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1:23">
      <c r="A98" s="156" t="s">
        <v>243</v>
      </c>
      <c r="B98" s="26" t="s">
        <v>13</v>
      </c>
      <c r="C98" s="269">
        <f t="shared" si="2"/>
        <v>0</v>
      </c>
      <c r="D98" s="276"/>
      <c r="E98" s="43"/>
      <c r="F98" s="43"/>
      <c r="G98" s="43"/>
      <c r="H98" s="43"/>
      <c r="I98" s="43"/>
      <c r="J98" s="280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1:23">
      <c r="A99" s="29" t="s">
        <v>130</v>
      </c>
      <c r="B99" s="26" t="s">
        <v>13</v>
      </c>
      <c r="C99" s="269">
        <f t="shared" si="2"/>
        <v>0</v>
      </c>
      <c r="D99" s="276"/>
      <c r="E99" s="43"/>
      <c r="F99" s="43"/>
      <c r="G99" s="43"/>
      <c r="H99" s="43"/>
      <c r="I99" s="43"/>
      <c r="J99" s="280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1:23">
      <c r="A100" s="25" t="s">
        <v>117</v>
      </c>
      <c r="B100" s="26" t="s">
        <v>13</v>
      </c>
      <c r="C100" s="269">
        <f t="shared" si="2"/>
        <v>0</v>
      </c>
      <c r="D100" s="276"/>
      <c r="E100" s="43"/>
      <c r="F100" s="43"/>
      <c r="G100" s="43"/>
      <c r="H100" s="43"/>
      <c r="I100" s="43"/>
      <c r="J100" s="280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1:23">
      <c r="A101" s="22" t="s">
        <v>116</v>
      </c>
      <c r="B101" s="23" t="s">
        <v>13</v>
      </c>
      <c r="C101" s="269">
        <f t="shared" si="2"/>
        <v>0</v>
      </c>
      <c r="D101" s="276"/>
      <c r="E101" s="43"/>
      <c r="F101" s="43"/>
      <c r="G101" s="43"/>
      <c r="H101" s="43"/>
      <c r="I101" s="43"/>
      <c r="J101" s="280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23">
      <c r="A102" s="25" t="s">
        <v>20</v>
      </c>
      <c r="B102" s="26" t="s">
        <v>13</v>
      </c>
      <c r="C102" s="269">
        <f t="shared" si="2"/>
        <v>0</v>
      </c>
      <c r="D102" s="276"/>
      <c r="E102" s="43"/>
      <c r="F102" s="43"/>
      <c r="G102" s="43"/>
      <c r="H102" s="43"/>
      <c r="I102" s="43"/>
      <c r="J102" s="280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1:23">
      <c r="A103" s="22" t="s">
        <v>118</v>
      </c>
      <c r="B103" s="23" t="s">
        <v>13</v>
      </c>
      <c r="C103" s="269">
        <f t="shared" si="2"/>
        <v>0</v>
      </c>
      <c r="D103" s="276"/>
      <c r="E103" s="43"/>
      <c r="F103" s="43"/>
      <c r="G103" s="43"/>
      <c r="H103" s="43"/>
      <c r="I103" s="43"/>
      <c r="J103" s="280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>
      <c r="A104" s="22" t="s">
        <v>119</v>
      </c>
      <c r="B104" s="23" t="s">
        <v>13</v>
      </c>
      <c r="C104" s="269">
        <f t="shared" si="2"/>
        <v>2</v>
      </c>
      <c r="D104" s="276"/>
      <c r="E104" s="43">
        <v>1</v>
      </c>
      <c r="F104" s="43">
        <v>1</v>
      </c>
      <c r="G104" s="43"/>
      <c r="H104" s="43"/>
      <c r="I104" s="43"/>
      <c r="J104" s="280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>
      <c r="A105" s="32" t="s">
        <v>21</v>
      </c>
      <c r="B105" s="24" t="s">
        <v>13</v>
      </c>
      <c r="C105" s="269">
        <f t="shared" ref="C105:C122" si="3">SUM(D105:W105)</f>
        <v>0</v>
      </c>
      <c r="D105" s="276"/>
      <c r="E105" s="43"/>
      <c r="F105" s="43"/>
      <c r="G105" s="43"/>
      <c r="H105" s="43"/>
      <c r="I105" s="43"/>
      <c r="J105" s="280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1:23">
      <c r="A106" s="32" t="s">
        <v>120</v>
      </c>
      <c r="B106" s="24" t="s">
        <v>13</v>
      </c>
      <c r="C106" s="269">
        <f t="shared" si="3"/>
        <v>0</v>
      </c>
      <c r="D106" s="276"/>
      <c r="E106" s="43"/>
      <c r="F106" s="43"/>
      <c r="G106" s="43"/>
      <c r="H106" s="43"/>
      <c r="I106" s="43"/>
      <c r="J106" s="280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1:23">
      <c r="A107" s="32" t="s">
        <v>22</v>
      </c>
      <c r="B107" s="24" t="s">
        <v>13</v>
      </c>
      <c r="C107" s="269">
        <f t="shared" si="3"/>
        <v>0</v>
      </c>
      <c r="D107" s="276"/>
      <c r="E107" s="43"/>
      <c r="F107" s="43"/>
      <c r="G107" s="43"/>
      <c r="H107" s="43"/>
      <c r="I107" s="43"/>
      <c r="J107" s="280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1:23">
      <c r="A108" s="30" t="s">
        <v>121</v>
      </c>
      <c r="B108" s="24" t="s">
        <v>13</v>
      </c>
      <c r="C108" s="269">
        <f t="shared" si="3"/>
        <v>1</v>
      </c>
      <c r="D108" s="276"/>
      <c r="E108" s="43"/>
      <c r="F108" s="43"/>
      <c r="G108" s="43">
        <v>1</v>
      </c>
      <c r="H108" s="43"/>
      <c r="I108" s="43"/>
      <c r="J108" s="280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>
      <c r="A109" s="30" t="s">
        <v>122</v>
      </c>
      <c r="B109" s="31" t="s">
        <v>13</v>
      </c>
      <c r="C109" s="269">
        <f t="shared" si="3"/>
        <v>0</v>
      </c>
      <c r="D109" s="276"/>
      <c r="E109" s="43"/>
      <c r="F109" s="43"/>
      <c r="G109" s="43"/>
      <c r="H109" s="43"/>
      <c r="I109" s="43"/>
      <c r="J109" s="280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1:23">
      <c r="A110" s="30" t="s">
        <v>123</v>
      </c>
      <c r="B110" s="31" t="s">
        <v>13</v>
      </c>
      <c r="C110" s="269">
        <f t="shared" si="3"/>
        <v>1</v>
      </c>
      <c r="D110" s="276"/>
      <c r="E110" s="43"/>
      <c r="F110" s="43">
        <v>1</v>
      </c>
      <c r="G110" s="43"/>
      <c r="H110" s="43"/>
      <c r="I110" s="43"/>
      <c r="J110" s="280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1:23">
      <c r="A111" s="30" t="s">
        <v>124</v>
      </c>
      <c r="B111" s="31" t="s">
        <v>13</v>
      </c>
      <c r="C111" s="269">
        <f t="shared" si="3"/>
        <v>0</v>
      </c>
      <c r="D111" s="276"/>
      <c r="E111" s="43"/>
      <c r="F111" s="43"/>
      <c r="G111" s="43"/>
      <c r="H111" s="43"/>
      <c r="I111" s="43"/>
      <c r="J111" s="280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1:23">
      <c r="A112" s="30" t="s">
        <v>125</v>
      </c>
      <c r="B112" s="31" t="s">
        <v>13</v>
      </c>
      <c r="C112" s="269">
        <f t="shared" si="3"/>
        <v>0</v>
      </c>
      <c r="D112" s="276"/>
      <c r="E112" s="43"/>
      <c r="F112" s="43"/>
      <c r="G112" s="43"/>
      <c r="H112" s="43"/>
      <c r="I112" s="43"/>
      <c r="J112" s="280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1:23">
      <c r="A113" s="30" t="s">
        <v>126</v>
      </c>
      <c r="B113" s="31" t="s">
        <v>13</v>
      </c>
      <c r="C113" s="269">
        <f t="shared" si="3"/>
        <v>0</v>
      </c>
      <c r="D113" s="276"/>
      <c r="E113" s="43"/>
      <c r="F113" s="43"/>
      <c r="G113" s="43"/>
      <c r="H113" s="43"/>
      <c r="I113" s="43"/>
      <c r="J113" s="280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1:23">
      <c r="A114" s="30" t="s">
        <v>127</v>
      </c>
      <c r="B114" s="31" t="s">
        <v>13</v>
      </c>
      <c r="C114" s="269">
        <f t="shared" si="3"/>
        <v>0</v>
      </c>
      <c r="D114" s="276"/>
      <c r="E114" s="43"/>
      <c r="F114" s="43"/>
      <c r="G114" s="43"/>
      <c r="H114" s="43"/>
      <c r="I114" s="43"/>
      <c r="J114" s="280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1:23">
      <c r="A115" s="159" t="s">
        <v>249</v>
      </c>
      <c r="B115" s="31" t="s">
        <v>13</v>
      </c>
      <c r="C115" s="269">
        <f t="shared" si="3"/>
        <v>0</v>
      </c>
      <c r="D115" s="276"/>
      <c r="E115" s="277"/>
      <c r="F115" s="277"/>
      <c r="G115" s="277"/>
      <c r="H115" s="277"/>
      <c r="I115" s="277"/>
      <c r="J115" s="281"/>
      <c r="K115" s="277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</row>
    <row r="116" spans="1:23">
      <c r="A116" s="32" t="s">
        <v>128</v>
      </c>
      <c r="B116" s="24" t="s">
        <v>13</v>
      </c>
      <c r="C116" s="269">
        <f t="shared" si="3"/>
        <v>0</v>
      </c>
      <c r="D116" s="276"/>
      <c r="E116" s="43"/>
      <c r="F116" s="43"/>
      <c r="G116" s="43"/>
      <c r="H116" s="43"/>
      <c r="I116" s="43"/>
      <c r="J116" s="280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1:23">
      <c r="A117" s="33" t="s">
        <v>129</v>
      </c>
      <c r="B117" s="28" t="s">
        <v>13</v>
      </c>
      <c r="C117" s="269">
        <f t="shared" si="3"/>
        <v>0</v>
      </c>
      <c r="D117" s="276"/>
      <c r="E117" s="43"/>
      <c r="F117" s="43"/>
      <c r="G117" s="43"/>
      <c r="H117" s="43"/>
      <c r="I117" s="43"/>
      <c r="J117" s="280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</row>
    <row r="118" spans="1:23">
      <c r="A118" s="30" t="s">
        <v>38</v>
      </c>
      <c r="B118" s="31" t="s">
        <v>13</v>
      </c>
      <c r="C118" s="269">
        <f t="shared" si="3"/>
        <v>0</v>
      </c>
      <c r="D118" s="276"/>
      <c r="E118" s="43"/>
      <c r="F118" s="43"/>
      <c r="G118" s="43"/>
      <c r="H118" s="43"/>
      <c r="I118" s="43"/>
      <c r="J118" s="280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1:23">
      <c r="A119" s="30" t="s">
        <v>131</v>
      </c>
      <c r="B119" s="31" t="s">
        <v>13</v>
      </c>
      <c r="C119" s="269">
        <f t="shared" si="3"/>
        <v>0</v>
      </c>
      <c r="D119" s="276"/>
      <c r="E119" s="43"/>
      <c r="F119" s="43"/>
      <c r="G119" s="43"/>
      <c r="H119" s="43"/>
      <c r="I119" s="43"/>
      <c r="J119" s="280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1:23">
      <c r="A120" s="30" t="s">
        <v>132</v>
      </c>
      <c r="B120" s="31" t="s">
        <v>13</v>
      </c>
      <c r="C120" s="269">
        <f t="shared" si="3"/>
        <v>0</v>
      </c>
      <c r="D120" s="276"/>
      <c r="E120" s="43"/>
      <c r="F120" s="43"/>
      <c r="G120" s="43"/>
      <c r="H120" s="43"/>
      <c r="I120" s="43"/>
      <c r="J120" s="280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</row>
    <row r="121" spans="1:23">
      <c r="A121" s="30" t="s">
        <v>133</v>
      </c>
      <c r="B121" s="31" t="s">
        <v>13</v>
      </c>
      <c r="C121" s="269">
        <f t="shared" si="3"/>
        <v>0</v>
      </c>
      <c r="D121" s="276"/>
      <c r="E121" s="43"/>
      <c r="F121" s="43"/>
      <c r="G121" s="43"/>
      <c r="H121" s="43"/>
      <c r="I121" s="43"/>
      <c r="J121" s="280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1:23">
      <c r="A122" s="30" t="s">
        <v>134</v>
      </c>
      <c r="B122" s="31" t="s">
        <v>13</v>
      </c>
      <c r="C122" s="269">
        <f t="shared" si="3"/>
        <v>0</v>
      </c>
      <c r="D122" s="276"/>
      <c r="E122" s="43"/>
      <c r="F122" s="43"/>
      <c r="G122" s="43"/>
      <c r="H122" s="43"/>
      <c r="I122" s="43"/>
      <c r="J122" s="280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1:23">
      <c r="A123" s="39"/>
      <c r="B123" s="40"/>
      <c r="C123" s="41">
        <f>SUM(C9:C122)</f>
        <v>381</v>
      </c>
      <c r="D123" s="51">
        <f t="shared" ref="D123:W123" si="4">SUM(D9:D122)</f>
        <v>0</v>
      </c>
      <c r="E123" s="51">
        <f>SUM(E9:E122)</f>
        <v>99</v>
      </c>
      <c r="F123" s="51">
        <f t="shared" si="4"/>
        <v>8</v>
      </c>
      <c r="G123" s="51">
        <f t="shared" si="4"/>
        <v>170</v>
      </c>
      <c r="H123" s="51">
        <f t="shared" si="4"/>
        <v>5</v>
      </c>
      <c r="I123" s="51">
        <f t="shared" si="4"/>
        <v>17</v>
      </c>
      <c r="J123" s="51">
        <f>SUM(J9:J122)</f>
        <v>69</v>
      </c>
      <c r="K123" s="284">
        <f t="shared" si="4"/>
        <v>13</v>
      </c>
      <c r="L123" s="51">
        <f t="shared" si="4"/>
        <v>0</v>
      </c>
      <c r="M123" s="51">
        <f t="shared" si="4"/>
        <v>0</v>
      </c>
      <c r="N123" s="51">
        <f t="shared" si="4"/>
        <v>0</v>
      </c>
      <c r="O123" s="51">
        <f t="shared" si="4"/>
        <v>0</v>
      </c>
      <c r="P123" s="51">
        <f t="shared" si="4"/>
        <v>0</v>
      </c>
      <c r="Q123" s="51">
        <f t="shared" si="4"/>
        <v>0</v>
      </c>
      <c r="R123" s="51">
        <f t="shared" si="4"/>
        <v>0</v>
      </c>
      <c r="S123" s="51">
        <f t="shared" si="4"/>
        <v>0</v>
      </c>
      <c r="T123" s="51">
        <f t="shared" si="4"/>
        <v>0</v>
      </c>
      <c r="U123" s="51">
        <f t="shared" si="4"/>
        <v>0</v>
      </c>
      <c r="V123" s="51">
        <f t="shared" si="4"/>
        <v>0</v>
      </c>
      <c r="W123" s="51">
        <f t="shared" si="4"/>
        <v>0</v>
      </c>
    </row>
    <row r="124" spans="1:23">
      <c r="A124" s="45"/>
      <c r="B124" s="49"/>
      <c r="C124" s="44"/>
      <c r="D124" s="262"/>
      <c r="E124" s="45"/>
      <c r="F124" s="45"/>
      <c r="G124" s="45"/>
      <c r="H124" s="45"/>
      <c r="I124" s="45"/>
      <c r="J124" s="45"/>
      <c r="K124" s="282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:23">
      <c r="A125" s="45"/>
      <c r="B125" s="49"/>
      <c r="C125" s="44"/>
      <c r="D125" s="262"/>
      <c r="E125" s="45"/>
      <c r="F125" s="45"/>
      <c r="G125" s="50" t="s">
        <v>17</v>
      </c>
      <c r="H125" s="45"/>
      <c r="I125" s="45"/>
      <c r="J125" s="45"/>
      <c r="K125" s="282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>
      <c r="A126" s="45"/>
      <c r="B126" s="49"/>
      <c r="C126" s="44"/>
      <c r="D126" s="262"/>
      <c r="E126" s="45"/>
      <c r="F126" s="45"/>
      <c r="G126" s="45"/>
      <c r="H126" s="45"/>
      <c r="I126" s="45"/>
      <c r="J126" s="45"/>
      <c r="K126" s="282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>
      <c r="A127" s="45"/>
      <c r="B127" s="49"/>
      <c r="C127" s="44"/>
      <c r="D127" s="262"/>
      <c r="E127" s="45"/>
      <c r="F127" s="45"/>
      <c r="G127" s="45"/>
      <c r="H127" s="45"/>
      <c r="I127" s="45"/>
      <c r="J127" s="45"/>
      <c r="K127" s="282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:23">
      <c r="A128" s="45"/>
      <c r="B128" s="49"/>
      <c r="C128" s="44"/>
      <c r="D128" s="262"/>
      <c r="E128" s="45"/>
      <c r="F128" s="45"/>
      <c r="G128" s="45"/>
      <c r="H128" s="45"/>
      <c r="I128" s="45"/>
      <c r="J128" s="45"/>
      <c r="K128" s="282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:23">
      <c r="A129" s="45"/>
      <c r="B129" s="49"/>
      <c r="C129" s="44"/>
      <c r="D129" s="262"/>
      <c r="E129" s="45"/>
      <c r="F129" s="45"/>
      <c r="G129" s="45"/>
      <c r="H129" s="45"/>
      <c r="I129" s="45"/>
      <c r="J129" s="45"/>
      <c r="K129" s="282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</sheetData>
  <mergeCells count="7">
    <mergeCell ref="E7:W7"/>
    <mergeCell ref="A1:C1"/>
    <mergeCell ref="E1:G1"/>
    <mergeCell ref="A2:C2"/>
    <mergeCell ref="E2:G2"/>
    <mergeCell ref="A4:C4"/>
    <mergeCell ref="A6:C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2"/>
  <sheetViews>
    <sheetView topLeftCell="A112" workbookViewId="0">
      <selection activeCell="L123" sqref="L123"/>
    </sheetView>
  </sheetViews>
  <sheetFormatPr baseColWidth="10" defaultRowHeight="15"/>
  <cols>
    <col min="1" max="1" width="9.140625" customWidth="1"/>
    <col min="2" max="2" width="11.28515625" customWidth="1"/>
    <col min="3" max="3" width="11.85546875" customWidth="1"/>
    <col min="4" max="4" width="11" customWidth="1"/>
    <col min="5" max="5" width="26" customWidth="1"/>
    <col min="6" max="6" width="11" customWidth="1"/>
    <col min="7" max="7" width="12" customWidth="1"/>
    <col min="8" max="8" width="14.42578125" customWidth="1"/>
    <col min="9" max="9" width="11.42578125" customWidth="1"/>
    <col min="10" max="10" width="8.140625" customWidth="1"/>
    <col min="11" max="11" width="8.42578125" customWidth="1"/>
    <col min="12" max="12" width="14" customWidth="1"/>
    <col min="13" max="13" width="13.5703125" customWidth="1"/>
  </cols>
  <sheetData>
    <row r="1" spans="1:13" ht="15.75">
      <c r="A1" s="131"/>
      <c r="B1" s="354" t="s">
        <v>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15.75">
      <c r="A2" s="131"/>
      <c r="B2" s="354" t="s">
        <v>284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5.75">
      <c r="A3" s="131"/>
      <c r="B3" s="291"/>
      <c r="C3" s="291"/>
      <c r="D3" s="291"/>
      <c r="E3" s="291"/>
      <c r="F3" s="291"/>
      <c r="G3" s="291"/>
      <c r="H3" s="291"/>
      <c r="I3" s="291"/>
      <c r="J3" s="133"/>
      <c r="K3" s="133"/>
      <c r="L3" s="131"/>
      <c r="M3" s="131"/>
    </row>
    <row r="4" spans="1:13">
      <c r="A4" s="131"/>
      <c r="B4" s="355" t="s">
        <v>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>
      <c r="A5" s="131"/>
      <c r="B5" s="355" t="s">
        <v>139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>
      <c r="A6" s="131"/>
      <c r="B6" s="356" t="s">
        <v>298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</row>
    <row r="7" spans="1:13">
      <c r="A7" s="131"/>
      <c r="B7" s="183"/>
      <c r="C7" s="131"/>
      <c r="D7" s="131"/>
      <c r="E7" s="131"/>
      <c r="F7" s="131"/>
      <c r="G7" s="131"/>
      <c r="H7" s="131"/>
      <c r="I7" s="131"/>
      <c r="J7" s="133"/>
      <c r="K7" s="133"/>
      <c r="L7" s="131"/>
      <c r="M7" s="131"/>
    </row>
    <row r="8" spans="1:13" ht="48">
      <c r="A8" s="134" t="s">
        <v>231</v>
      </c>
      <c r="B8" s="135" t="s">
        <v>3</v>
      </c>
      <c r="C8" s="136" t="s">
        <v>4</v>
      </c>
      <c r="D8" s="136" t="s">
        <v>5</v>
      </c>
      <c r="E8" s="136" t="s">
        <v>140</v>
      </c>
      <c r="F8" s="136" t="s">
        <v>6</v>
      </c>
      <c r="G8" s="137" t="s">
        <v>259</v>
      </c>
      <c r="H8" s="138" t="s">
        <v>260</v>
      </c>
      <c r="I8" s="139" t="s">
        <v>261</v>
      </c>
      <c r="J8" s="140" t="s">
        <v>9</v>
      </c>
      <c r="K8" s="138" t="s">
        <v>10</v>
      </c>
      <c r="L8" s="138" t="s">
        <v>288</v>
      </c>
      <c r="M8" s="251" t="s">
        <v>278</v>
      </c>
    </row>
    <row r="9" spans="1:13">
      <c r="A9" s="142" t="s">
        <v>232</v>
      </c>
      <c r="B9" s="163" t="s">
        <v>299</v>
      </c>
      <c r="C9" s="143" t="s">
        <v>12</v>
      </c>
      <c r="D9" s="143" t="s">
        <v>12</v>
      </c>
      <c r="E9" s="144" t="s">
        <v>39</v>
      </c>
      <c r="F9" s="143" t="s">
        <v>13</v>
      </c>
      <c r="G9" s="145">
        <v>147</v>
      </c>
      <c r="H9" s="146">
        <v>0</v>
      </c>
      <c r="I9" s="12">
        <v>0</v>
      </c>
      <c r="J9" s="147"/>
      <c r="K9" s="147">
        <f>+'SALIDAS- ABRIL 18'!C9</f>
        <v>0</v>
      </c>
      <c r="L9" s="147">
        <f t="shared" ref="L9:L40" si="0">SUM(I9+J9-K9)</f>
        <v>0</v>
      </c>
      <c r="M9" s="148">
        <f t="shared" ref="M9:M40" si="1">SUM(G9*L9)</f>
        <v>0</v>
      </c>
    </row>
    <row r="10" spans="1:13">
      <c r="A10" s="142" t="s">
        <v>232</v>
      </c>
      <c r="B10" s="163" t="s">
        <v>299</v>
      </c>
      <c r="C10" s="143" t="s">
        <v>12</v>
      </c>
      <c r="D10" s="143" t="s">
        <v>12</v>
      </c>
      <c r="E10" s="144" t="s">
        <v>40</v>
      </c>
      <c r="F10" s="143" t="s">
        <v>14</v>
      </c>
      <c r="G10" s="145">
        <v>24.83</v>
      </c>
      <c r="H10" s="146">
        <v>0</v>
      </c>
      <c r="I10" s="12">
        <v>0</v>
      </c>
      <c r="J10" s="147"/>
      <c r="K10" s="147">
        <f>+'SALIDAS- ABRIL 18'!C10</f>
        <v>0</v>
      </c>
      <c r="L10" s="147">
        <f t="shared" si="0"/>
        <v>0</v>
      </c>
      <c r="M10" s="148">
        <f t="shared" si="1"/>
        <v>0</v>
      </c>
    </row>
    <row r="11" spans="1:13">
      <c r="A11" s="142" t="s">
        <v>232</v>
      </c>
      <c r="B11" s="163" t="s">
        <v>299</v>
      </c>
      <c r="C11" s="143" t="s">
        <v>12</v>
      </c>
      <c r="D11" s="143" t="s">
        <v>12</v>
      </c>
      <c r="E11" s="144" t="s">
        <v>41</v>
      </c>
      <c r="F11" s="143" t="s">
        <v>13</v>
      </c>
      <c r="G11" s="191">
        <v>1099.9960000000001</v>
      </c>
      <c r="H11" s="146">
        <v>0</v>
      </c>
      <c r="I11" s="12">
        <v>0</v>
      </c>
      <c r="J11" s="147"/>
      <c r="K11" s="147">
        <f>+'SALIDAS- ABRIL 18'!C11</f>
        <v>0</v>
      </c>
      <c r="L11" s="147">
        <f t="shared" si="0"/>
        <v>0</v>
      </c>
      <c r="M11" s="148">
        <f t="shared" si="1"/>
        <v>0</v>
      </c>
    </row>
    <row r="12" spans="1:13">
      <c r="A12" s="142" t="s">
        <v>232</v>
      </c>
      <c r="B12" s="163" t="s">
        <v>299</v>
      </c>
      <c r="C12" s="143" t="s">
        <v>12</v>
      </c>
      <c r="D12" s="143" t="s">
        <v>12</v>
      </c>
      <c r="E12" s="144" t="s">
        <v>42</v>
      </c>
      <c r="F12" s="143" t="s">
        <v>13</v>
      </c>
      <c r="G12" s="145">
        <v>1092.01</v>
      </c>
      <c r="H12" s="146">
        <v>0</v>
      </c>
      <c r="I12" s="12">
        <v>0</v>
      </c>
      <c r="J12" s="147"/>
      <c r="K12" s="147">
        <f>+'SALIDAS- ABRIL 18'!C12</f>
        <v>0</v>
      </c>
      <c r="L12" s="147">
        <f t="shared" si="0"/>
        <v>0</v>
      </c>
      <c r="M12" s="148">
        <f t="shared" si="1"/>
        <v>0</v>
      </c>
    </row>
    <row r="13" spans="1:13">
      <c r="A13" s="142" t="s">
        <v>232</v>
      </c>
      <c r="B13" s="163" t="s">
        <v>299</v>
      </c>
      <c r="C13" s="143" t="s">
        <v>12</v>
      </c>
      <c r="D13" s="143" t="s">
        <v>12</v>
      </c>
      <c r="E13" s="144" t="s">
        <v>43</v>
      </c>
      <c r="F13" s="143" t="s">
        <v>13</v>
      </c>
      <c r="G13" s="145">
        <v>722.4</v>
      </c>
      <c r="H13" s="146">
        <v>0</v>
      </c>
      <c r="I13" s="12">
        <v>0</v>
      </c>
      <c r="J13" s="147"/>
      <c r="K13" s="147">
        <f>+'SALIDAS- ABRIL 18'!C13</f>
        <v>0</v>
      </c>
      <c r="L13" s="147">
        <f t="shared" si="0"/>
        <v>0</v>
      </c>
      <c r="M13" s="148">
        <f t="shared" si="1"/>
        <v>0</v>
      </c>
    </row>
    <row r="14" spans="1:13">
      <c r="A14" s="142" t="s">
        <v>232</v>
      </c>
      <c r="B14" s="163" t="s">
        <v>299</v>
      </c>
      <c r="C14" s="143" t="s">
        <v>12</v>
      </c>
      <c r="D14" s="143" t="s">
        <v>12</v>
      </c>
      <c r="E14" s="144" t="s">
        <v>44</v>
      </c>
      <c r="F14" s="143" t="s">
        <v>13</v>
      </c>
      <c r="G14" s="190">
        <v>700</v>
      </c>
      <c r="H14" s="146">
        <v>2100</v>
      </c>
      <c r="I14" s="12">
        <v>3</v>
      </c>
      <c r="J14" s="147"/>
      <c r="K14" s="147">
        <f>+'SALIDAS- ABRIL 18'!C14</f>
        <v>0</v>
      </c>
      <c r="L14" s="147">
        <f t="shared" si="0"/>
        <v>3</v>
      </c>
      <c r="M14" s="148">
        <f t="shared" si="1"/>
        <v>2100</v>
      </c>
    </row>
    <row r="15" spans="1:13">
      <c r="A15" s="142" t="s">
        <v>232</v>
      </c>
      <c r="B15" s="163" t="s">
        <v>299</v>
      </c>
      <c r="C15" s="143" t="s">
        <v>12</v>
      </c>
      <c r="D15" s="143" t="s">
        <v>12</v>
      </c>
      <c r="E15" s="144" t="s">
        <v>45</v>
      </c>
      <c r="F15" s="143" t="s">
        <v>13</v>
      </c>
      <c r="G15" s="145">
        <v>1197.7</v>
      </c>
      <c r="H15" s="146">
        <v>5988.5</v>
      </c>
      <c r="I15" s="12">
        <v>5</v>
      </c>
      <c r="J15" s="147"/>
      <c r="K15" s="147">
        <f>+'SALIDAS- ABRIL 18'!C15</f>
        <v>0</v>
      </c>
      <c r="L15" s="147">
        <f t="shared" si="0"/>
        <v>5</v>
      </c>
      <c r="M15" s="148">
        <f t="shared" si="1"/>
        <v>5988.5</v>
      </c>
    </row>
    <row r="16" spans="1:13">
      <c r="A16" s="142" t="s">
        <v>232</v>
      </c>
      <c r="B16" s="163" t="s">
        <v>299</v>
      </c>
      <c r="C16" s="143" t="s">
        <v>12</v>
      </c>
      <c r="D16" s="143" t="s">
        <v>12</v>
      </c>
      <c r="E16" s="144" t="s">
        <v>46</v>
      </c>
      <c r="F16" s="143" t="s">
        <v>13</v>
      </c>
      <c r="G16" s="145">
        <v>894.99</v>
      </c>
      <c r="H16" s="146">
        <v>0</v>
      </c>
      <c r="I16" s="12">
        <v>0</v>
      </c>
      <c r="J16" s="147"/>
      <c r="K16" s="147">
        <f>+'SALIDAS- ABRIL 18'!C16</f>
        <v>0</v>
      </c>
      <c r="L16" s="147">
        <f t="shared" si="0"/>
        <v>0</v>
      </c>
      <c r="M16" s="148">
        <f t="shared" si="1"/>
        <v>0</v>
      </c>
    </row>
    <row r="17" spans="1:13">
      <c r="A17" s="142" t="s">
        <v>232</v>
      </c>
      <c r="B17" s="163" t="s">
        <v>299</v>
      </c>
      <c r="C17" s="143" t="s">
        <v>12</v>
      </c>
      <c r="D17" s="143" t="s">
        <v>12</v>
      </c>
      <c r="E17" s="144" t="s">
        <v>47</v>
      </c>
      <c r="F17" s="143" t="s">
        <v>13</v>
      </c>
      <c r="G17" s="145">
        <v>1100</v>
      </c>
      <c r="H17" s="146">
        <v>0</v>
      </c>
      <c r="I17" s="12">
        <v>0</v>
      </c>
      <c r="J17" s="147"/>
      <c r="K17" s="147">
        <f>+'SALIDAS- ABRIL 18'!C17</f>
        <v>0</v>
      </c>
      <c r="L17" s="147">
        <f t="shared" si="0"/>
        <v>0</v>
      </c>
      <c r="M17" s="148">
        <f t="shared" si="1"/>
        <v>0</v>
      </c>
    </row>
    <row r="18" spans="1:13">
      <c r="A18" s="142" t="s">
        <v>232</v>
      </c>
      <c r="B18" s="163" t="s">
        <v>299</v>
      </c>
      <c r="C18" s="143" t="s">
        <v>12</v>
      </c>
      <c r="D18" s="143" t="s">
        <v>12</v>
      </c>
      <c r="E18" s="144" t="s">
        <v>48</v>
      </c>
      <c r="F18" s="143" t="s">
        <v>13</v>
      </c>
      <c r="G18" s="145">
        <v>1880</v>
      </c>
      <c r="H18" s="146">
        <v>0</v>
      </c>
      <c r="I18" s="12">
        <v>0</v>
      </c>
      <c r="J18" s="147"/>
      <c r="K18" s="147">
        <f>+'SALIDAS- ABRIL 18'!C18</f>
        <v>0</v>
      </c>
      <c r="L18" s="147">
        <f t="shared" si="0"/>
        <v>0</v>
      </c>
      <c r="M18" s="148">
        <f t="shared" si="1"/>
        <v>0</v>
      </c>
    </row>
    <row r="19" spans="1:13">
      <c r="A19" s="142" t="s">
        <v>232</v>
      </c>
      <c r="B19" s="163" t="s">
        <v>299</v>
      </c>
      <c r="C19" s="143" t="s">
        <v>12</v>
      </c>
      <c r="D19" s="143" t="s">
        <v>12</v>
      </c>
      <c r="E19" s="144" t="s">
        <v>49</v>
      </c>
      <c r="F19" s="143" t="s">
        <v>13</v>
      </c>
      <c r="G19" s="191">
        <f>5100.02/5</f>
        <v>1020.0040000000001</v>
      </c>
      <c r="H19" s="146">
        <v>2040.0080000000003</v>
      </c>
      <c r="I19" s="12">
        <v>2</v>
      </c>
      <c r="J19" s="147"/>
      <c r="K19" s="147">
        <f>+'SALIDAS- ABRIL 18'!C19</f>
        <v>0</v>
      </c>
      <c r="L19" s="147">
        <f t="shared" si="0"/>
        <v>2</v>
      </c>
      <c r="M19" s="148">
        <f t="shared" si="1"/>
        <v>2040.0080000000003</v>
      </c>
    </row>
    <row r="20" spans="1:13">
      <c r="A20" s="142" t="s">
        <v>232</v>
      </c>
      <c r="B20" s="163" t="s">
        <v>299</v>
      </c>
      <c r="C20" s="143" t="s">
        <v>12</v>
      </c>
      <c r="D20" s="143" t="s">
        <v>12</v>
      </c>
      <c r="E20" s="149" t="s">
        <v>50</v>
      </c>
      <c r="F20" s="150" t="s">
        <v>13</v>
      </c>
      <c r="G20" s="192">
        <f>2479.98/4</f>
        <v>619.995</v>
      </c>
      <c r="H20" s="146">
        <v>1859.9850000000001</v>
      </c>
      <c r="I20" s="12">
        <v>3</v>
      </c>
      <c r="J20" s="147"/>
      <c r="K20" s="147">
        <f>+'SALIDAS- ABRIL 18'!C20</f>
        <v>1</v>
      </c>
      <c r="L20" s="147">
        <f t="shared" si="0"/>
        <v>2</v>
      </c>
      <c r="M20" s="148">
        <f t="shared" si="1"/>
        <v>1239.99</v>
      </c>
    </row>
    <row r="21" spans="1:13">
      <c r="A21" s="142" t="s">
        <v>232</v>
      </c>
      <c r="B21" s="163" t="s">
        <v>299</v>
      </c>
      <c r="C21" s="143" t="s">
        <v>12</v>
      </c>
      <c r="D21" s="143" t="s">
        <v>12</v>
      </c>
      <c r="E21" s="149" t="s">
        <v>51</v>
      </c>
      <c r="F21" s="150" t="s">
        <v>13</v>
      </c>
      <c r="G21" s="192">
        <f>3099.98/5</f>
        <v>619.99599999999998</v>
      </c>
      <c r="H21" s="146">
        <v>1859.9879999999998</v>
      </c>
      <c r="I21" s="12">
        <v>3</v>
      </c>
      <c r="J21" s="147"/>
      <c r="K21" s="147">
        <f>+'SALIDAS- ABRIL 18'!C21</f>
        <v>1</v>
      </c>
      <c r="L21" s="147">
        <f t="shared" si="0"/>
        <v>2</v>
      </c>
      <c r="M21" s="148">
        <f t="shared" si="1"/>
        <v>1239.992</v>
      </c>
    </row>
    <row r="22" spans="1:13">
      <c r="A22" s="142" t="s">
        <v>233</v>
      </c>
      <c r="B22" s="163" t="s">
        <v>299</v>
      </c>
      <c r="C22" s="143" t="s">
        <v>12</v>
      </c>
      <c r="D22" s="143" t="s">
        <v>12</v>
      </c>
      <c r="E22" s="144" t="s">
        <v>52</v>
      </c>
      <c r="F22" s="143" t="s">
        <v>15</v>
      </c>
      <c r="G22" s="145">
        <v>674.98</v>
      </c>
      <c r="H22" s="146">
        <v>2699.92</v>
      </c>
      <c r="I22" s="12">
        <v>4</v>
      </c>
      <c r="J22" s="147"/>
      <c r="K22" s="147">
        <f>+'SALIDAS- ABRIL 18'!C22</f>
        <v>0</v>
      </c>
      <c r="L22" s="147">
        <f t="shared" si="0"/>
        <v>4</v>
      </c>
      <c r="M22" s="148">
        <f t="shared" si="1"/>
        <v>2699.92</v>
      </c>
    </row>
    <row r="23" spans="1:13">
      <c r="A23" s="142" t="s">
        <v>232</v>
      </c>
      <c r="B23" s="163" t="s">
        <v>299</v>
      </c>
      <c r="C23" s="143" t="s">
        <v>12</v>
      </c>
      <c r="D23" s="143" t="s">
        <v>12</v>
      </c>
      <c r="E23" s="152" t="s">
        <v>53</v>
      </c>
      <c r="F23" s="143" t="s">
        <v>13</v>
      </c>
      <c r="G23" s="145">
        <v>18.5</v>
      </c>
      <c r="H23" s="146">
        <v>2960</v>
      </c>
      <c r="I23" s="12">
        <v>160</v>
      </c>
      <c r="J23" s="147"/>
      <c r="K23" s="147">
        <f>+'SALIDAS- ABRIL 18'!C23</f>
        <v>12</v>
      </c>
      <c r="L23" s="147">
        <f t="shared" si="0"/>
        <v>148</v>
      </c>
      <c r="M23" s="148">
        <f t="shared" si="1"/>
        <v>2738</v>
      </c>
    </row>
    <row r="24" spans="1:13">
      <c r="A24" s="142" t="s">
        <v>232</v>
      </c>
      <c r="B24" s="163" t="s">
        <v>299</v>
      </c>
      <c r="C24" s="143" t="s">
        <v>12</v>
      </c>
      <c r="D24" s="143" t="s">
        <v>12</v>
      </c>
      <c r="E24" s="144" t="s">
        <v>54</v>
      </c>
      <c r="F24" s="143" t="s">
        <v>16</v>
      </c>
      <c r="G24" s="145">
        <v>180</v>
      </c>
      <c r="H24" s="146">
        <v>0</v>
      </c>
      <c r="I24" s="12">
        <v>0</v>
      </c>
      <c r="J24" s="147"/>
      <c r="K24" s="147">
        <f>+'SALIDAS- ABRIL 18'!C24</f>
        <v>0</v>
      </c>
      <c r="L24" s="147">
        <f t="shared" si="0"/>
        <v>0</v>
      </c>
      <c r="M24" s="148">
        <f t="shared" si="1"/>
        <v>0</v>
      </c>
    </row>
    <row r="25" spans="1:13">
      <c r="A25" s="142" t="s">
        <v>232</v>
      </c>
      <c r="B25" s="163" t="s">
        <v>299</v>
      </c>
      <c r="C25" s="143" t="s">
        <v>12</v>
      </c>
      <c r="D25" s="143" t="s">
        <v>12</v>
      </c>
      <c r="E25" s="144" t="s">
        <v>55</v>
      </c>
      <c r="F25" s="143" t="s">
        <v>14</v>
      </c>
      <c r="G25" s="145">
        <v>28.32</v>
      </c>
      <c r="H25" s="146">
        <v>169.92000000000002</v>
      </c>
      <c r="I25" s="12">
        <v>6</v>
      </c>
      <c r="J25" s="147"/>
      <c r="K25" s="147">
        <f>+'SALIDAS- ABRIL 18'!C25</f>
        <v>0</v>
      </c>
      <c r="L25" s="147">
        <f t="shared" si="0"/>
        <v>6</v>
      </c>
      <c r="M25" s="148">
        <f t="shared" si="1"/>
        <v>169.92000000000002</v>
      </c>
    </row>
    <row r="26" spans="1:13">
      <c r="A26" s="142" t="s">
        <v>234</v>
      </c>
      <c r="B26" s="163" t="s">
        <v>299</v>
      </c>
      <c r="C26" s="143" t="s">
        <v>12</v>
      </c>
      <c r="D26" s="143" t="s">
        <v>12</v>
      </c>
      <c r="E26" s="144" t="s">
        <v>250</v>
      </c>
      <c r="F26" s="143" t="s">
        <v>13</v>
      </c>
      <c r="G26" s="145">
        <v>34.799999999999997</v>
      </c>
      <c r="H26" s="146">
        <v>0</v>
      </c>
      <c r="I26" s="12">
        <v>0</v>
      </c>
      <c r="J26" s="147"/>
      <c r="K26" s="147">
        <f>+'SALIDAS- ABRIL 18'!C26</f>
        <v>0</v>
      </c>
      <c r="L26" s="147">
        <f t="shared" si="0"/>
        <v>0</v>
      </c>
      <c r="M26" s="148">
        <f t="shared" si="1"/>
        <v>0</v>
      </c>
    </row>
    <row r="27" spans="1:13">
      <c r="A27" s="142" t="s">
        <v>234</v>
      </c>
      <c r="B27" s="163" t="s">
        <v>299</v>
      </c>
      <c r="C27" s="143" t="s">
        <v>12</v>
      </c>
      <c r="D27" s="143" t="s">
        <v>12</v>
      </c>
      <c r="E27" s="144" t="s">
        <v>251</v>
      </c>
      <c r="F27" s="143" t="s">
        <v>13</v>
      </c>
      <c r="G27" s="145">
        <v>44.84</v>
      </c>
      <c r="H27" s="146">
        <v>0</v>
      </c>
      <c r="I27" s="12">
        <v>0</v>
      </c>
      <c r="J27" s="147"/>
      <c r="K27" s="147">
        <f>+'SALIDAS- ABRIL 18'!C27</f>
        <v>0</v>
      </c>
      <c r="L27" s="147">
        <f t="shared" si="0"/>
        <v>0</v>
      </c>
      <c r="M27" s="148">
        <f t="shared" si="1"/>
        <v>0</v>
      </c>
    </row>
    <row r="28" spans="1:13">
      <c r="A28" s="142" t="s">
        <v>232</v>
      </c>
      <c r="B28" s="163" t="s">
        <v>299</v>
      </c>
      <c r="C28" s="143" t="s">
        <v>12</v>
      </c>
      <c r="D28" s="143" t="s">
        <v>12</v>
      </c>
      <c r="E28" s="144" t="s">
        <v>58</v>
      </c>
      <c r="F28" s="143" t="s">
        <v>13</v>
      </c>
      <c r="G28" s="145">
        <v>450</v>
      </c>
      <c r="H28" s="146">
        <v>900</v>
      </c>
      <c r="I28" s="12">
        <v>2</v>
      </c>
      <c r="J28" s="147"/>
      <c r="K28" s="147">
        <f>+'SALIDAS- ABRIL 18'!C28</f>
        <v>0</v>
      </c>
      <c r="L28" s="147">
        <f t="shared" si="0"/>
        <v>2</v>
      </c>
      <c r="M28" s="148">
        <f t="shared" si="1"/>
        <v>900</v>
      </c>
    </row>
    <row r="29" spans="1:13">
      <c r="A29" s="142" t="s">
        <v>232</v>
      </c>
      <c r="B29" s="163" t="s">
        <v>299</v>
      </c>
      <c r="C29" s="143" t="s">
        <v>12</v>
      </c>
      <c r="D29" s="143" t="s">
        <v>12</v>
      </c>
      <c r="E29" s="154" t="s">
        <v>59</v>
      </c>
      <c r="F29" s="143" t="s">
        <v>13</v>
      </c>
      <c r="G29" s="145">
        <v>75</v>
      </c>
      <c r="H29" s="146">
        <v>3825</v>
      </c>
      <c r="I29" s="12">
        <v>51</v>
      </c>
      <c r="J29" s="147"/>
      <c r="K29" s="147">
        <f>+'SALIDAS- ABRIL 18'!C29</f>
        <v>0</v>
      </c>
      <c r="L29" s="147">
        <f t="shared" si="0"/>
        <v>51</v>
      </c>
      <c r="M29" s="148">
        <f t="shared" si="1"/>
        <v>3825</v>
      </c>
    </row>
    <row r="30" spans="1:13">
      <c r="A30" s="142" t="s">
        <v>232</v>
      </c>
      <c r="B30" s="163" t="s">
        <v>299</v>
      </c>
      <c r="C30" s="143" t="s">
        <v>12</v>
      </c>
      <c r="D30" s="143" t="s">
        <v>12</v>
      </c>
      <c r="E30" s="154" t="s">
        <v>60</v>
      </c>
      <c r="F30" s="143" t="s">
        <v>13</v>
      </c>
      <c r="G30" s="145">
        <v>187</v>
      </c>
      <c r="H30" s="146">
        <v>2057</v>
      </c>
      <c r="I30" s="12">
        <v>11</v>
      </c>
      <c r="J30" s="147"/>
      <c r="K30" s="147">
        <f>+'SALIDAS- ABRIL 18'!C30</f>
        <v>0</v>
      </c>
      <c r="L30" s="147">
        <f t="shared" si="0"/>
        <v>11</v>
      </c>
      <c r="M30" s="148">
        <f t="shared" si="1"/>
        <v>2057</v>
      </c>
    </row>
    <row r="31" spans="1:13">
      <c r="A31" s="142" t="s">
        <v>232</v>
      </c>
      <c r="B31" s="163" t="s">
        <v>299</v>
      </c>
      <c r="C31" s="143" t="s">
        <v>12</v>
      </c>
      <c r="D31" s="143" t="s">
        <v>12</v>
      </c>
      <c r="E31" s="154" t="s">
        <v>61</v>
      </c>
      <c r="F31" s="143" t="s">
        <v>13</v>
      </c>
      <c r="G31" s="145">
        <v>144</v>
      </c>
      <c r="H31" s="146">
        <v>1152</v>
      </c>
      <c r="I31" s="12">
        <v>8</v>
      </c>
      <c r="J31" s="147"/>
      <c r="K31" s="147">
        <f>+'SALIDAS- ABRIL 18'!C31</f>
        <v>0</v>
      </c>
      <c r="L31" s="147">
        <f t="shared" si="0"/>
        <v>8</v>
      </c>
      <c r="M31" s="148">
        <f t="shared" si="1"/>
        <v>1152</v>
      </c>
    </row>
    <row r="32" spans="1:13">
      <c r="A32" s="142" t="s">
        <v>232</v>
      </c>
      <c r="B32" s="163" t="s">
        <v>299</v>
      </c>
      <c r="C32" s="143" t="s">
        <v>12</v>
      </c>
      <c r="D32" s="143" t="s">
        <v>12</v>
      </c>
      <c r="E32" s="154" t="s">
        <v>62</v>
      </c>
      <c r="F32" s="143" t="s">
        <v>13</v>
      </c>
      <c r="G32" s="145">
        <v>130</v>
      </c>
      <c r="H32" s="146">
        <v>1300</v>
      </c>
      <c r="I32" s="12">
        <v>10</v>
      </c>
      <c r="J32" s="147"/>
      <c r="K32" s="147">
        <f>+'SALIDAS- ABRIL 18'!C32</f>
        <v>0</v>
      </c>
      <c r="L32" s="147">
        <f t="shared" si="0"/>
        <v>10</v>
      </c>
      <c r="M32" s="148">
        <f t="shared" si="1"/>
        <v>1300</v>
      </c>
    </row>
    <row r="33" spans="1:13">
      <c r="A33" s="142" t="s">
        <v>232</v>
      </c>
      <c r="B33" s="163" t="s">
        <v>299</v>
      </c>
      <c r="C33" s="143" t="s">
        <v>12</v>
      </c>
      <c r="D33" s="143" t="s">
        <v>12</v>
      </c>
      <c r="E33" s="144" t="s">
        <v>63</v>
      </c>
      <c r="F33" s="143" t="s">
        <v>13</v>
      </c>
      <c r="G33" s="145">
        <v>40.6</v>
      </c>
      <c r="H33" s="146">
        <v>81.2</v>
      </c>
      <c r="I33" s="12">
        <v>2</v>
      </c>
      <c r="J33" s="147"/>
      <c r="K33" s="147">
        <f>+'SALIDAS- ABRIL 18'!C33</f>
        <v>0</v>
      </c>
      <c r="L33" s="147">
        <f t="shared" si="0"/>
        <v>2</v>
      </c>
      <c r="M33" s="148">
        <f t="shared" si="1"/>
        <v>81.2</v>
      </c>
    </row>
    <row r="34" spans="1:13">
      <c r="A34" s="142" t="s">
        <v>232</v>
      </c>
      <c r="B34" s="163" t="s">
        <v>299</v>
      </c>
      <c r="C34" s="143" t="s">
        <v>12</v>
      </c>
      <c r="D34" s="143" t="s">
        <v>12</v>
      </c>
      <c r="E34" s="144" t="s">
        <v>142</v>
      </c>
      <c r="F34" s="143" t="s">
        <v>14</v>
      </c>
      <c r="G34" s="145">
        <v>23</v>
      </c>
      <c r="H34" s="146">
        <v>667</v>
      </c>
      <c r="I34" s="12">
        <v>29</v>
      </c>
      <c r="J34" s="147"/>
      <c r="K34" s="147">
        <f>+'SALIDAS- ABRIL 18'!C34</f>
        <v>4</v>
      </c>
      <c r="L34" s="147">
        <f t="shared" si="0"/>
        <v>25</v>
      </c>
      <c r="M34" s="148">
        <f t="shared" si="1"/>
        <v>575</v>
      </c>
    </row>
    <row r="35" spans="1:13">
      <c r="A35" s="142" t="s">
        <v>232</v>
      </c>
      <c r="B35" s="163" t="s">
        <v>299</v>
      </c>
      <c r="C35" s="143" t="s">
        <v>12</v>
      </c>
      <c r="D35" s="143" t="s">
        <v>12</v>
      </c>
      <c r="E35" s="144" t="s">
        <v>143</v>
      </c>
      <c r="F35" s="143" t="s">
        <v>14</v>
      </c>
      <c r="G35" s="145">
        <v>10.210000000000001</v>
      </c>
      <c r="H35" s="146">
        <v>30.630000000000003</v>
      </c>
      <c r="I35" s="12">
        <v>3</v>
      </c>
      <c r="J35" s="147"/>
      <c r="K35" s="147">
        <f>+'SALIDAS- ABRIL 18'!C35</f>
        <v>3</v>
      </c>
      <c r="L35" s="147">
        <f t="shared" si="0"/>
        <v>0</v>
      </c>
      <c r="M35" s="148">
        <f t="shared" si="1"/>
        <v>0</v>
      </c>
    </row>
    <row r="36" spans="1:13">
      <c r="A36" s="142" t="s">
        <v>232</v>
      </c>
      <c r="B36" s="163" t="s">
        <v>299</v>
      </c>
      <c r="C36" s="143" t="s">
        <v>12</v>
      </c>
      <c r="D36" s="143" t="s">
        <v>12</v>
      </c>
      <c r="E36" s="144" t="s">
        <v>66</v>
      </c>
      <c r="F36" s="143" t="s">
        <v>13</v>
      </c>
      <c r="G36" s="145">
        <v>23.150000000000002</v>
      </c>
      <c r="H36" s="146">
        <v>0</v>
      </c>
      <c r="I36" s="12">
        <v>0</v>
      </c>
      <c r="J36" s="147"/>
      <c r="K36" s="147">
        <f>+'SALIDAS- ABRIL 18'!C36</f>
        <v>0</v>
      </c>
      <c r="L36" s="147">
        <f t="shared" si="0"/>
        <v>0</v>
      </c>
      <c r="M36" s="148">
        <f t="shared" si="1"/>
        <v>0</v>
      </c>
    </row>
    <row r="37" spans="1:13">
      <c r="A37" s="142" t="s">
        <v>232</v>
      </c>
      <c r="B37" s="163" t="s">
        <v>299</v>
      </c>
      <c r="C37" s="143" t="s">
        <v>12</v>
      </c>
      <c r="D37" s="143" t="s">
        <v>12</v>
      </c>
      <c r="E37" s="144" t="s">
        <v>252</v>
      </c>
      <c r="F37" s="143" t="s">
        <v>13</v>
      </c>
      <c r="G37" s="145">
        <v>80</v>
      </c>
      <c r="H37" s="146">
        <v>0</v>
      </c>
      <c r="I37" s="12">
        <v>0</v>
      </c>
      <c r="J37" s="147"/>
      <c r="K37" s="147">
        <f>+'SALIDAS- ABRIL 18'!C37</f>
        <v>0</v>
      </c>
      <c r="L37" s="147">
        <f t="shared" si="0"/>
        <v>0</v>
      </c>
      <c r="M37" s="148">
        <f t="shared" si="1"/>
        <v>0</v>
      </c>
    </row>
    <row r="38" spans="1:13">
      <c r="A38" s="142" t="s">
        <v>232</v>
      </c>
      <c r="B38" s="163" t="s">
        <v>299</v>
      </c>
      <c r="C38" s="143" t="s">
        <v>12</v>
      </c>
      <c r="D38" s="143" t="s">
        <v>12</v>
      </c>
      <c r="E38" s="149" t="s">
        <v>68</v>
      </c>
      <c r="F38" s="150" t="s">
        <v>13</v>
      </c>
      <c r="G38" s="151">
        <v>40.119999999999997</v>
      </c>
      <c r="H38" s="146">
        <v>722.16</v>
      </c>
      <c r="I38" s="12">
        <v>18</v>
      </c>
      <c r="J38" s="147"/>
      <c r="K38" s="147">
        <f>+'SALIDAS- ABRIL 18'!C38</f>
        <v>3</v>
      </c>
      <c r="L38" s="147">
        <f t="shared" si="0"/>
        <v>15</v>
      </c>
      <c r="M38" s="148">
        <f t="shared" si="1"/>
        <v>601.79999999999995</v>
      </c>
    </row>
    <row r="39" spans="1:13">
      <c r="A39" s="142" t="s">
        <v>234</v>
      </c>
      <c r="B39" s="163" t="s">
        <v>299</v>
      </c>
      <c r="C39" s="143" t="s">
        <v>12</v>
      </c>
      <c r="D39" s="143" t="s">
        <v>12</v>
      </c>
      <c r="E39" s="144" t="s">
        <v>69</v>
      </c>
      <c r="F39" s="143" t="s">
        <v>13</v>
      </c>
      <c r="G39" s="145">
        <v>2.67</v>
      </c>
      <c r="H39" s="146">
        <v>990.56999999999994</v>
      </c>
      <c r="I39" s="12">
        <v>371</v>
      </c>
      <c r="J39" s="147"/>
      <c r="K39" s="147">
        <f>+'SALIDAS- ABRIL 18'!C39</f>
        <v>5</v>
      </c>
      <c r="L39" s="147">
        <f t="shared" si="0"/>
        <v>366</v>
      </c>
      <c r="M39" s="148">
        <f t="shared" si="1"/>
        <v>977.22</v>
      </c>
    </row>
    <row r="40" spans="1:13">
      <c r="A40" s="142" t="s">
        <v>232</v>
      </c>
      <c r="B40" s="163" t="s">
        <v>299</v>
      </c>
      <c r="C40" s="143" t="s">
        <v>12</v>
      </c>
      <c r="D40" s="143" t="s">
        <v>12</v>
      </c>
      <c r="E40" s="144" t="s">
        <v>70</v>
      </c>
      <c r="F40" s="143" t="s">
        <v>18</v>
      </c>
      <c r="G40" s="145">
        <v>17</v>
      </c>
      <c r="H40" s="146">
        <v>0</v>
      </c>
      <c r="I40" s="12">
        <v>0</v>
      </c>
      <c r="J40" s="147"/>
      <c r="K40" s="147">
        <f>+'SALIDAS- ABRIL 18'!C40</f>
        <v>0</v>
      </c>
      <c r="L40" s="147">
        <f t="shared" si="0"/>
        <v>0</v>
      </c>
      <c r="M40" s="148">
        <f t="shared" si="1"/>
        <v>0</v>
      </c>
    </row>
    <row r="41" spans="1:13">
      <c r="A41" s="142" t="s">
        <v>233</v>
      </c>
      <c r="B41" s="163" t="s">
        <v>299</v>
      </c>
      <c r="C41" s="143" t="s">
        <v>12</v>
      </c>
      <c r="D41" s="143" t="s">
        <v>12</v>
      </c>
      <c r="E41" s="144" t="s">
        <v>71</v>
      </c>
      <c r="F41" s="143" t="s">
        <v>16</v>
      </c>
      <c r="G41" s="191">
        <f>749.98/3</f>
        <v>249.99333333333334</v>
      </c>
      <c r="H41" s="146">
        <v>0</v>
      </c>
      <c r="I41" s="12">
        <v>0</v>
      </c>
      <c r="J41" s="147"/>
      <c r="K41" s="147">
        <f>+'SALIDAS- ABRIL 18'!C41</f>
        <v>0</v>
      </c>
      <c r="L41" s="147">
        <f t="shared" ref="L41:L72" si="2">SUM(I41+J41-K41)</f>
        <v>0</v>
      </c>
      <c r="M41" s="148">
        <f t="shared" ref="M41:M72" si="3">SUM(G41*L41)</f>
        <v>0</v>
      </c>
    </row>
    <row r="42" spans="1:13">
      <c r="A42" s="142" t="s">
        <v>233</v>
      </c>
      <c r="B42" s="163" t="s">
        <v>299</v>
      </c>
      <c r="C42" s="143" t="s">
        <v>12</v>
      </c>
      <c r="D42" s="143" t="s">
        <v>12</v>
      </c>
      <c r="E42" s="144" t="s">
        <v>72</v>
      </c>
      <c r="F42" s="143" t="s">
        <v>16</v>
      </c>
      <c r="G42" s="145">
        <v>255</v>
      </c>
      <c r="H42" s="146">
        <v>0</v>
      </c>
      <c r="I42" s="12">
        <v>0</v>
      </c>
      <c r="J42" s="147"/>
      <c r="K42" s="147">
        <f>+'SALIDAS- ABRIL 18'!C42</f>
        <v>0</v>
      </c>
      <c r="L42" s="147">
        <f t="shared" si="2"/>
        <v>0</v>
      </c>
      <c r="M42" s="148">
        <f t="shared" si="3"/>
        <v>0</v>
      </c>
    </row>
    <row r="43" spans="1:13">
      <c r="A43" s="142" t="s">
        <v>233</v>
      </c>
      <c r="B43" s="163" t="s">
        <v>299</v>
      </c>
      <c r="C43" s="143" t="s">
        <v>12</v>
      </c>
      <c r="D43" s="143" t="s">
        <v>12</v>
      </c>
      <c r="E43" s="144" t="s">
        <v>73</v>
      </c>
      <c r="F43" s="143" t="s">
        <v>16</v>
      </c>
      <c r="G43" s="145">
        <v>325</v>
      </c>
      <c r="H43" s="146">
        <v>1300</v>
      </c>
      <c r="I43" s="12">
        <v>4</v>
      </c>
      <c r="J43" s="147"/>
      <c r="K43" s="147">
        <f>+'SALIDAS- ABRIL 18'!C43</f>
        <v>0</v>
      </c>
      <c r="L43" s="147">
        <f t="shared" si="2"/>
        <v>4</v>
      </c>
      <c r="M43" s="148">
        <f t="shared" si="3"/>
        <v>1300</v>
      </c>
    </row>
    <row r="44" spans="1:13">
      <c r="A44" s="142" t="s">
        <v>233</v>
      </c>
      <c r="B44" s="163" t="s">
        <v>299</v>
      </c>
      <c r="C44" s="143" t="s">
        <v>12</v>
      </c>
      <c r="D44" s="143" t="s">
        <v>12</v>
      </c>
      <c r="E44" s="144" t="s">
        <v>74</v>
      </c>
      <c r="F44" s="143" t="s">
        <v>18</v>
      </c>
      <c r="G44" s="145">
        <v>19</v>
      </c>
      <c r="H44" s="146">
        <v>0</v>
      </c>
      <c r="I44" s="12">
        <v>0</v>
      </c>
      <c r="J44" s="147"/>
      <c r="K44" s="147">
        <f>+'SALIDAS- ABRIL 18'!C44</f>
        <v>0</v>
      </c>
      <c r="L44" s="147">
        <f t="shared" si="2"/>
        <v>0</v>
      </c>
      <c r="M44" s="148">
        <f t="shared" si="3"/>
        <v>0</v>
      </c>
    </row>
    <row r="45" spans="1:13">
      <c r="A45" s="142" t="s">
        <v>232</v>
      </c>
      <c r="B45" s="163" t="s">
        <v>299</v>
      </c>
      <c r="C45" s="143" t="s">
        <v>12</v>
      </c>
      <c r="D45" s="143" t="s">
        <v>12</v>
      </c>
      <c r="E45" s="144" t="s">
        <v>75</v>
      </c>
      <c r="F45" s="143" t="s">
        <v>14</v>
      </c>
      <c r="G45" s="145">
        <v>53.1</v>
      </c>
      <c r="H45" s="146">
        <v>1168.2</v>
      </c>
      <c r="I45" s="12">
        <v>22</v>
      </c>
      <c r="J45" s="147"/>
      <c r="K45" s="147">
        <f>+'SALIDAS- ABRIL 18'!C45</f>
        <v>0</v>
      </c>
      <c r="L45" s="147">
        <f t="shared" si="2"/>
        <v>22</v>
      </c>
      <c r="M45" s="148">
        <f t="shared" si="3"/>
        <v>1168.2</v>
      </c>
    </row>
    <row r="46" spans="1:13">
      <c r="A46" s="142" t="s">
        <v>232</v>
      </c>
      <c r="B46" s="163" t="s">
        <v>299</v>
      </c>
      <c r="C46" s="143" t="s">
        <v>12</v>
      </c>
      <c r="D46" s="143" t="s">
        <v>12</v>
      </c>
      <c r="E46" s="144" t="s">
        <v>32</v>
      </c>
      <c r="F46" s="143" t="s">
        <v>13</v>
      </c>
      <c r="G46" s="145">
        <v>7.8500000000000005</v>
      </c>
      <c r="H46" s="146">
        <v>70.650000000000006</v>
      </c>
      <c r="I46" s="12">
        <v>9</v>
      </c>
      <c r="J46" s="147"/>
      <c r="K46" s="147">
        <f>+'SALIDAS- ABRIL 18'!C46</f>
        <v>0</v>
      </c>
      <c r="L46" s="147">
        <f t="shared" si="2"/>
        <v>9</v>
      </c>
      <c r="M46" s="148">
        <f t="shared" si="3"/>
        <v>70.650000000000006</v>
      </c>
    </row>
    <row r="47" spans="1:13">
      <c r="A47" s="142" t="s">
        <v>232</v>
      </c>
      <c r="B47" s="163" t="s">
        <v>299</v>
      </c>
      <c r="C47" s="143" t="s">
        <v>12</v>
      </c>
      <c r="D47" s="143" t="s">
        <v>12</v>
      </c>
      <c r="E47" s="144" t="s">
        <v>76</v>
      </c>
      <c r="F47" s="143" t="s">
        <v>13</v>
      </c>
      <c r="G47" s="145">
        <v>249</v>
      </c>
      <c r="H47" s="146">
        <v>0</v>
      </c>
      <c r="I47" s="12">
        <v>0</v>
      </c>
      <c r="J47" s="147"/>
      <c r="K47" s="147">
        <f>+'SALIDAS- ABRIL 18'!C47</f>
        <v>0</v>
      </c>
      <c r="L47" s="147">
        <f t="shared" si="2"/>
        <v>0</v>
      </c>
      <c r="M47" s="148">
        <f t="shared" si="3"/>
        <v>0</v>
      </c>
    </row>
    <row r="48" spans="1:13">
      <c r="A48" s="142" t="s">
        <v>232</v>
      </c>
      <c r="B48" s="163" t="s">
        <v>299</v>
      </c>
      <c r="C48" s="143" t="s">
        <v>12</v>
      </c>
      <c r="D48" s="143" t="s">
        <v>12</v>
      </c>
      <c r="E48" s="144" t="s">
        <v>77</v>
      </c>
      <c r="F48" s="143" t="s">
        <v>14</v>
      </c>
      <c r="G48" s="145">
        <v>36.15</v>
      </c>
      <c r="H48" s="146">
        <v>578.4</v>
      </c>
      <c r="I48" s="12">
        <v>16</v>
      </c>
      <c r="J48" s="147"/>
      <c r="K48" s="147">
        <f>+'SALIDAS- ABRIL 18'!C48</f>
        <v>1</v>
      </c>
      <c r="L48" s="147">
        <f t="shared" si="2"/>
        <v>15</v>
      </c>
      <c r="M48" s="148">
        <f t="shared" si="3"/>
        <v>542.25</v>
      </c>
    </row>
    <row r="49" spans="1:13">
      <c r="A49" s="142" t="s">
        <v>233</v>
      </c>
      <c r="B49" s="163" t="s">
        <v>299</v>
      </c>
      <c r="C49" s="143" t="s">
        <v>12</v>
      </c>
      <c r="D49" s="143" t="s">
        <v>12</v>
      </c>
      <c r="E49" s="144" t="s">
        <v>33</v>
      </c>
      <c r="F49" s="143" t="s">
        <v>14</v>
      </c>
      <c r="G49" s="145">
        <v>55</v>
      </c>
      <c r="H49" s="146">
        <v>1320</v>
      </c>
      <c r="I49" s="12">
        <v>24</v>
      </c>
      <c r="J49" s="147"/>
      <c r="K49" s="147">
        <f>+'SALIDAS- ABRIL 18'!C49</f>
        <v>0</v>
      </c>
      <c r="L49" s="147">
        <f t="shared" si="2"/>
        <v>24</v>
      </c>
      <c r="M49" s="148">
        <f t="shared" si="3"/>
        <v>1320</v>
      </c>
    </row>
    <row r="50" spans="1:13">
      <c r="A50" s="142" t="s">
        <v>232</v>
      </c>
      <c r="B50" s="163" t="s">
        <v>299</v>
      </c>
      <c r="C50" s="143" t="s">
        <v>12</v>
      </c>
      <c r="D50" s="143" t="s">
        <v>12</v>
      </c>
      <c r="E50" s="144" t="s">
        <v>78</v>
      </c>
      <c r="F50" s="143" t="s">
        <v>13</v>
      </c>
      <c r="G50" s="145">
        <v>5.26</v>
      </c>
      <c r="H50" s="146">
        <v>0</v>
      </c>
      <c r="I50" s="12">
        <v>0</v>
      </c>
      <c r="J50" s="147"/>
      <c r="K50" s="147">
        <f>+'SALIDAS- ABRIL 18'!C50</f>
        <v>0</v>
      </c>
      <c r="L50" s="147">
        <f t="shared" si="2"/>
        <v>0</v>
      </c>
      <c r="M50" s="148">
        <f t="shared" si="3"/>
        <v>0</v>
      </c>
    </row>
    <row r="51" spans="1:13">
      <c r="A51" s="142" t="s">
        <v>232</v>
      </c>
      <c r="B51" s="163" t="s">
        <v>299</v>
      </c>
      <c r="C51" s="143" t="s">
        <v>12</v>
      </c>
      <c r="D51" s="143" t="s">
        <v>12</v>
      </c>
      <c r="E51" s="144" t="s">
        <v>79</v>
      </c>
      <c r="F51" s="143" t="s">
        <v>13</v>
      </c>
      <c r="G51" s="145">
        <v>5.73</v>
      </c>
      <c r="H51" s="146">
        <v>103.14000000000001</v>
      </c>
      <c r="I51" s="12">
        <v>18</v>
      </c>
      <c r="J51" s="155"/>
      <c r="K51" s="147">
        <f>+'SALIDAS- ABRIL 18'!C51</f>
        <v>3</v>
      </c>
      <c r="L51" s="147">
        <f t="shared" si="2"/>
        <v>15</v>
      </c>
      <c r="M51" s="148">
        <f t="shared" si="3"/>
        <v>85.95</v>
      </c>
    </row>
    <row r="52" spans="1:13">
      <c r="A52" s="142" t="s">
        <v>235</v>
      </c>
      <c r="B52" s="163" t="s">
        <v>299</v>
      </c>
      <c r="C52" s="143" t="s">
        <v>12</v>
      </c>
      <c r="D52" s="143" t="s">
        <v>12</v>
      </c>
      <c r="E52" s="144" t="s">
        <v>80</v>
      </c>
      <c r="F52" s="143" t="s">
        <v>13</v>
      </c>
      <c r="G52" s="145">
        <v>20.170000000000002</v>
      </c>
      <c r="H52" s="146">
        <v>262.21000000000004</v>
      </c>
      <c r="I52" s="12">
        <v>13</v>
      </c>
      <c r="J52" s="147"/>
      <c r="K52" s="147">
        <f>+'SALIDAS- ABRIL 18'!C52</f>
        <v>3</v>
      </c>
      <c r="L52" s="147">
        <f t="shared" si="2"/>
        <v>10</v>
      </c>
      <c r="M52" s="148">
        <f t="shared" si="3"/>
        <v>201.70000000000002</v>
      </c>
    </row>
    <row r="53" spans="1:13">
      <c r="A53" s="142" t="s">
        <v>235</v>
      </c>
      <c r="B53" s="163" t="s">
        <v>299</v>
      </c>
      <c r="C53" s="143" t="s">
        <v>12</v>
      </c>
      <c r="D53" s="143" t="s">
        <v>12</v>
      </c>
      <c r="E53" s="144" t="s">
        <v>81</v>
      </c>
      <c r="F53" s="143" t="s">
        <v>13</v>
      </c>
      <c r="G53" s="145">
        <v>36.75</v>
      </c>
      <c r="H53" s="146">
        <v>110.25</v>
      </c>
      <c r="I53" s="12">
        <v>3</v>
      </c>
      <c r="J53" s="147"/>
      <c r="K53" s="147">
        <f>+'SALIDAS- ABRIL 18'!C53</f>
        <v>0</v>
      </c>
      <c r="L53" s="147">
        <f t="shared" si="2"/>
        <v>3</v>
      </c>
      <c r="M53" s="148">
        <f t="shared" si="3"/>
        <v>110.25</v>
      </c>
    </row>
    <row r="54" spans="1:13">
      <c r="A54" s="142" t="s">
        <v>235</v>
      </c>
      <c r="B54" s="163" t="s">
        <v>299</v>
      </c>
      <c r="C54" s="143" t="s">
        <v>12</v>
      </c>
      <c r="D54" s="143" t="s">
        <v>12</v>
      </c>
      <c r="E54" s="156" t="s">
        <v>82</v>
      </c>
      <c r="F54" s="143" t="s">
        <v>18</v>
      </c>
      <c r="G54" s="145">
        <v>230.1</v>
      </c>
      <c r="H54" s="146">
        <v>460.2</v>
      </c>
      <c r="I54" s="12">
        <v>2</v>
      </c>
      <c r="J54" s="147"/>
      <c r="K54" s="147">
        <f>+'SALIDAS- ABRIL 18'!C54</f>
        <v>0</v>
      </c>
      <c r="L54" s="147">
        <f t="shared" si="2"/>
        <v>2</v>
      </c>
      <c r="M54" s="148">
        <f t="shared" si="3"/>
        <v>460.2</v>
      </c>
    </row>
    <row r="55" spans="1:13">
      <c r="A55" s="142" t="s">
        <v>232</v>
      </c>
      <c r="B55" s="163" t="s">
        <v>299</v>
      </c>
      <c r="C55" s="143" t="s">
        <v>12</v>
      </c>
      <c r="D55" s="143" t="s">
        <v>12</v>
      </c>
      <c r="E55" s="144" t="s">
        <v>83</v>
      </c>
      <c r="F55" s="143" t="s">
        <v>13</v>
      </c>
      <c r="G55" s="145">
        <v>25</v>
      </c>
      <c r="H55" s="146">
        <v>3925</v>
      </c>
      <c r="I55" s="12">
        <v>157</v>
      </c>
      <c r="J55" s="147"/>
      <c r="K55" s="147">
        <f>+'SALIDAS- ABRIL 18'!C55</f>
        <v>2</v>
      </c>
      <c r="L55" s="147">
        <f t="shared" si="2"/>
        <v>155</v>
      </c>
      <c r="M55" s="148">
        <f t="shared" si="3"/>
        <v>3875</v>
      </c>
    </row>
    <row r="56" spans="1:13">
      <c r="A56" s="142" t="s">
        <v>232</v>
      </c>
      <c r="B56" s="163" t="s">
        <v>299</v>
      </c>
      <c r="C56" s="143" t="s">
        <v>12</v>
      </c>
      <c r="D56" s="143" t="s">
        <v>12</v>
      </c>
      <c r="E56" s="156" t="s">
        <v>34</v>
      </c>
      <c r="F56" s="143" t="s">
        <v>13</v>
      </c>
      <c r="G56" s="145">
        <v>10.79</v>
      </c>
      <c r="H56" s="146">
        <v>1618.4999999999998</v>
      </c>
      <c r="I56" s="12">
        <v>150</v>
      </c>
      <c r="J56" s="147"/>
      <c r="K56" s="147">
        <f>+'SALIDAS- ABRIL 18'!C56</f>
        <v>0</v>
      </c>
      <c r="L56" s="147">
        <f t="shared" si="2"/>
        <v>150</v>
      </c>
      <c r="M56" s="148">
        <f t="shared" si="3"/>
        <v>1618.4999999999998</v>
      </c>
    </row>
    <row r="57" spans="1:13">
      <c r="A57" s="142" t="s">
        <v>236</v>
      </c>
      <c r="B57" s="163" t="s">
        <v>299</v>
      </c>
      <c r="C57" s="143" t="s">
        <v>12</v>
      </c>
      <c r="D57" s="143" t="s">
        <v>12</v>
      </c>
      <c r="E57" s="144" t="s">
        <v>84</v>
      </c>
      <c r="F57" s="143" t="s">
        <v>19</v>
      </c>
      <c r="G57" s="145">
        <v>225.73400000000001</v>
      </c>
      <c r="H57" s="146">
        <v>13769.774000000001</v>
      </c>
      <c r="I57" s="12">
        <v>61</v>
      </c>
      <c r="J57" s="147"/>
      <c r="K57" s="147">
        <f>+'SALIDAS- ABRIL 18'!C57</f>
        <v>34</v>
      </c>
      <c r="L57" s="147">
        <f t="shared" si="2"/>
        <v>27</v>
      </c>
      <c r="M57" s="148">
        <f t="shared" si="3"/>
        <v>6094.8180000000002</v>
      </c>
    </row>
    <row r="58" spans="1:13">
      <c r="A58" s="142" t="s">
        <v>236</v>
      </c>
      <c r="B58" s="163" t="s">
        <v>299</v>
      </c>
      <c r="C58" s="143" t="s">
        <v>12</v>
      </c>
      <c r="D58" s="143" t="s">
        <v>12</v>
      </c>
      <c r="E58" s="144" t="s">
        <v>85</v>
      </c>
      <c r="F58" s="143" t="s">
        <v>19</v>
      </c>
      <c r="G58" s="145">
        <v>195</v>
      </c>
      <c r="H58" s="146">
        <v>1170</v>
      </c>
      <c r="I58" s="12">
        <v>6</v>
      </c>
      <c r="J58" s="147"/>
      <c r="K58" s="147">
        <f>+'SALIDAS- ABRIL 18'!C58</f>
        <v>0</v>
      </c>
      <c r="L58" s="147">
        <f t="shared" si="2"/>
        <v>6</v>
      </c>
      <c r="M58" s="148">
        <f t="shared" si="3"/>
        <v>1170</v>
      </c>
    </row>
    <row r="59" spans="1:13">
      <c r="A59" s="142" t="s">
        <v>236</v>
      </c>
      <c r="B59" s="163" t="s">
        <v>299</v>
      </c>
      <c r="C59" s="143" t="s">
        <v>12</v>
      </c>
      <c r="D59" s="143" t="s">
        <v>12</v>
      </c>
      <c r="E59" s="144" t="s">
        <v>86</v>
      </c>
      <c r="F59" s="143" t="s">
        <v>19</v>
      </c>
      <c r="G59" s="145">
        <v>227.5</v>
      </c>
      <c r="H59" s="146">
        <v>5005</v>
      </c>
      <c r="I59" s="12">
        <v>22</v>
      </c>
      <c r="J59" s="147"/>
      <c r="K59" s="147">
        <f>+'SALIDAS- ABRIL 18'!C59</f>
        <v>0</v>
      </c>
      <c r="L59" s="147">
        <f t="shared" si="2"/>
        <v>22</v>
      </c>
      <c r="M59" s="148">
        <f t="shared" si="3"/>
        <v>5005</v>
      </c>
    </row>
    <row r="60" spans="1:13">
      <c r="A60" s="142" t="s">
        <v>233</v>
      </c>
      <c r="B60" s="163" t="s">
        <v>299</v>
      </c>
      <c r="C60" s="143" t="s">
        <v>12</v>
      </c>
      <c r="D60" s="143" t="s">
        <v>12</v>
      </c>
      <c r="E60" s="144" t="s">
        <v>87</v>
      </c>
      <c r="F60" s="143" t="s">
        <v>14</v>
      </c>
      <c r="G60" s="145">
        <v>992</v>
      </c>
      <c r="H60" s="146">
        <v>3968</v>
      </c>
      <c r="I60" s="12">
        <v>4</v>
      </c>
      <c r="J60" s="147"/>
      <c r="K60" s="147">
        <f>+'SALIDAS- ABRIL 18'!C60</f>
        <v>0</v>
      </c>
      <c r="L60" s="147">
        <f t="shared" si="2"/>
        <v>4</v>
      </c>
      <c r="M60" s="148">
        <f t="shared" si="3"/>
        <v>3968</v>
      </c>
    </row>
    <row r="61" spans="1:13">
      <c r="A61" s="142" t="s">
        <v>233</v>
      </c>
      <c r="B61" s="163" t="s">
        <v>299</v>
      </c>
      <c r="C61" s="143" t="s">
        <v>12</v>
      </c>
      <c r="D61" s="143" t="s">
        <v>12</v>
      </c>
      <c r="E61" s="144" t="s">
        <v>88</v>
      </c>
      <c r="F61" s="143" t="s">
        <v>13</v>
      </c>
      <c r="G61" s="194">
        <f>1876.09/67</f>
        <v>28.001343283582088</v>
      </c>
      <c r="H61" s="146">
        <v>1176.0564179104476</v>
      </c>
      <c r="I61" s="12">
        <v>42</v>
      </c>
      <c r="J61" s="147"/>
      <c r="K61" s="147">
        <f>+'SALIDAS- ABRIL 18'!C61</f>
        <v>9</v>
      </c>
      <c r="L61" s="147">
        <f t="shared" si="2"/>
        <v>33</v>
      </c>
      <c r="M61" s="148">
        <f t="shared" si="3"/>
        <v>924.04432835820887</v>
      </c>
    </row>
    <row r="62" spans="1:13">
      <c r="A62" s="142" t="s">
        <v>236</v>
      </c>
      <c r="B62" s="163" t="s">
        <v>299</v>
      </c>
      <c r="C62" s="143" t="s">
        <v>12</v>
      </c>
      <c r="D62" s="143" t="s">
        <v>12</v>
      </c>
      <c r="E62" s="144" t="s">
        <v>95</v>
      </c>
      <c r="F62" s="143" t="s">
        <v>19</v>
      </c>
      <c r="G62" s="145">
        <v>1180</v>
      </c>
      <c r="H62" s="146">
        <v>5900</v>
      </c>
      <c r="I62" s="12">
        <v>5</v>
      </c>
      <c r="J62" s="147"/>
      <c r="K62" s="147">
        <f>+'SALIDAS- ABRIL 18'!C62</f>
        <v>1</v>
      </c>
      <c r="L62" s="147">
        <f t="shared" si="2"/>
        <v>4</v>
      </c>
      <c r="M62" s="148">
        <f t="shared" si="3"/>
        <v>4720</v>
      </c>
    </row>
    <row r="63" spans="1:13">
      <c r="A63" s="142" t="s">
        <v>236</v>
      </c>
      <c r="B63" s="163" t="s">
        <v>299</v>
      </c>
      <c r="C63" s="143" t="s">
        <v>12</v>
      </c>
      <c r="D63" s="143" t="s">
        <v>12</v>
      </c>
      <c r="E63" s="144" t="s">
        <v>147</v>
      </c>
      <c r="F63" s="143" t="s">
        <v>19</v>
      </c>
      <c r="G63" s="145">
        <v>817.41</v>
      </c>
      <c r="H63" s="146">
        <v>4904.46</v>
      </c>
      <c r="I63" s="12">
        <v>6</v>
      </c>
      <c r="J63" s="147"/>
      <c r="K63" s="147">
        <f>+'SALIDAS- ABRIL 18'!C63</f>
        <v>0</v>
      </c>
      <c r="L63" s="147">
        <f t="shared" si="2"/>
        <v>6</v>
      </c>
      <c r="M63" s="148">
        <f t="shared" si="3"/>
        <v>4904.46</v>
      </c>
    </row>
    <row r="64" spans="1:13">
      <c r="A64" s="142" t="s">
        <v>233</v>
      </c>
      <c r="B64" s="163" t="s">
        <v>299</v>
      </c>
      <c r="C64" s="143" t="s">
        <v>12</v>
      </c>
      <c r="D64" s="143" t="s">
        <v>12</v>
      </c>
      <c r="E64" s="144" t="s">
        <v>89</v>
      </c>
      <c r="F64" s="143" t="s">
        <v>16</v>
      </c>
      <c r="G64" s="145">
        <v>1500</v>
      </c>
      <c r="H64" s="146">
        <v>6000</v>
      </c>
      <c r="I64" s="12">
        <v>4</v>
      </c>
      <c r="J64" s="147"/>
      <c r="K64" s="147">
        <f>+'SALIDAS- ABRIL 18'!C64</f>
        <v>0</v>
      </c>
      <c r="L64" s="147">
        <f t="shared" si="2"/>
        <v>4</v>
      </c>
      <c r="M64" s="148">
        <f t="shared" si="3"/>
        <v>6000</v>
      </c>
    </row>
    <row r="65" spans="1:13">
      <c r="A65" s="142" t="s">
        <v>233</v>
      </c>
      <c r="B65" s="163" t="s">
        <v>299</v>
      </c>
      <c r="C65" s="143" t="s">
        <v>12</v>
      </c>
      <c r="D65" s="143" t="s">
        <v>12</v>
      </c>
      <c r="E65" s="144" t="s">
        <v>90</v>
      </c>
      <c r="F65" s="143" t="s">
        <v>13</v>
      </c>
      <c r="G65" s="145">
        <v>495</v>
      </c>
      <c r="H65" s="146">
        <v>2475</v>
      </c>
      <c r="I65" s="12">
        <v>5</v>
      </c>
      <c r="J65" s="147"/>
      <c r="K65" s="147">
        <f>+'SALIDAS- ABRIL 18'!C65</f>
        <v>0</v>
      </c>
      <c r="L65" s="147">
        <f t="shared" si="2"/>
        <v>5</v>
      </c>
      <c r="M65" s="148">
        <f t="shared" si="3"/>
        <v>2475</v>
      </c>
    </row>
    <row r="66" spans="1:13">
      <c r="A66" s="142" t="s">
        <v>236</v>
      </c>
      <c r="B66" s="163" t="s">
        <v>299</v>
      </c>
      <c r="C66" s="143" t="s">
        <v>12</v>
      </c>
      <c r="D66" s="143" t="s">
        <v>12</v>
      </c>
      <c r="E66" s="144" t="s">
        <v>91</v>
      </c>
      <c r="F66" s="143" t="s">
        <v>19</v>
      </c>
      <c r="G66" s="145">
        <v>145</v>
      </c>
      <c r="H66" s="146">
        <v>6525</v>
      </c>
      <c r="I66" s="12">
        <v>45</v>
      </c>
      <c r="J66" s="147"/>
      <c r="K66" s="147">
        <f>+'SALIDAS- ABRIL 18'!C66</f>
        <v>0</v>
      </c>
      <c r="L66" s="147">
        <f t="shared" si="2"/>
        <v>45</v>
      </c>
      <c r="M66" s="148">
        <f t="shared" si="3"/>
        <v>6525</v>
      </c>
    </row>
    <row r="67" spans="1:13">
      <c r="A67" s="142" t="s">
        <v>233</v>
      </c>
      <c r="B67" s="163" t="s">
        <v>299</v>
      </c>
      <c r="C67" s="143" t="s">
        <v>12</v>
      </c>
      <c r="D67" s="143" t="s">
        <v>12</v>
      </c>
      <c r="E67" s="144" t="s">
        <v>92</v>
      </c>
      <c r="F67" s="143" t="s">
        <v>18</v>
      </c>
      <c r="G67" s="145">
        <v>2.68</v>
      </c>
      <c r="H67" s="146">
        <v>8.0400000000000009</v>
      </c>
      <c r="I67" s="12">
        <v>3</v>
      </c>
      <c r="J67" s="147"/>
      <c r="K67" s="147">
        <f>+'SALIDAS- ABRIL 18'!C67</f>
        <v>0</v>
      </c>
      <c r="L67" s="147">
        <f t="shared" si="2"/>
        <v>3</v>
      </c>
      <c r="M67" s="148">
        <f t="shared" si="3"/>
        <v>8.0400000000000009</v>
      </c>
    </row>
    <row r="68" spans="1:13">
      <c r="A68" s="142" t="s">
        <v>236</v>
      </c>
      <c r="B68" s="163" t="s">
        <v>299</v>
      </c>
      <c r="C68" s="143" t="s">
        <v>12</v>
      </c>
      <c r="D68" s="143" t="s">
        <v>12</v>
      </c>
      <c r="E68" s="157" t="s">
        <v>93</v>
      </c>
      <c r="F68" s="143" t="s">
        <v>19</v>
      </c>
      <c r="G68" s="145">
        <v>780</v>
      </c>
      <c r="H68" s="146">
        <v>0</v>
      </c>
      <c r="I68" s="12">
        <v>0</v>
      </c>
      <c r="J68" s="147"/>
      <c r="K68" s="147">
        <f>+'SALIDAS- ABRIL 18'!C68</f>
        <v>0</v>
      </c>
      <c r="L68" s="147">
        <f t="shared" si="2"/>
        <v>0</v>
      </c>
      <c r="M68" s="148">
        <f t="shared" si="3"/>
        <v>0</v>
      </c>
    </row>
    <row r="69" spans="1:13">
      <c r="A69" s="142" t="s">
        <v>236</v>
      </c>
      <c r="B69" s="163" t="s">
        <v>299</v>
      </c>
      <c r="C69" s="143" t="s">
        <v>12</v>
      </c>
      <c r="D69" s="143" t="s">
        <v>12</v>
      </c>
      <c r="E69" s="144" t="s">
        <v>297</v>
      </c>
      <c r="F69" s="143" t="s">
        <v>19</v>
      </c>
      <c r="G69" s="145">
        <v>1152</v>
      </c>
      <c r="H69" s="146">
        <v>8064</v>
      </c>
      <c r="I69" s="12">
        <v>7</v>
      </c>
      <c r="J69" s="147"/>
      <c r="K69" s="147">
        <f>+'SALIDAS- ABRIL 18'!C69</f>
        <v>0</v>
      </c>
      <c r="L69" s="147">
        <f t="shared" si="2"/>
        <v>7</v>
      </c>
      <c r="M69" s="148">
        <f t="shared" si="3"/>
        <v>8064</v>
      </c>
    </row>
    <row r="70" spans="1:13">
      <c r="A70" s="142" t="s">
        <v>232</v>
      </c>
      <c r="B70" s="163" t="s">
        <v>299</v>
      </c>
      <c r="C70" s="158" t="s">
        <v>12</v>
      </c>
      <c r="D70" s="158" t="s">
        <v>12</v>
      </c>
      <c r="E70" s="159" t="s">
        <v>145</v>
      </c>
      <c r="F70" s="160" t="s">
        <v>13</v>
      </c>
      <c r="G70" s="161">
        <v>76.11</v>
      </c>
      <c r="H70" s="146">
        <v>532.77</v>
      </c>
      <c r="I70" s="12">
        <v>7</v>
      </c>
      <c r="J70" s="147"/>
      <c r="K70" s="147">
        <f>+'SALIDAS- ABRIL 18'!C70</f>
        <v>0</v>
      </c>
      <c r="L70" s="147">
        <f t="shared" si="2"/>
        <v>7</v>
      </c>
      <c r="M70" s="148">
        <f t="shared" si="3"/>
        <v>532.77</v>
      </c>
    </row>
    <row r="71" spans="1:13">
      <c r="A71" s="142" t="s">
        <v>232</v>
      </c>
      <c r="B71" s="163" t="s">
        <v>299</v>
      </c>
      <c r="C71" s="143" t="s">
        <v>12</v>
      </c>
      <c r="D71" s="143" t="s">
        <v>12</v>
      </c>
      <c r="E71" s="144" t="s">
        <v>96</v>
      </c>
      <c r="F71" s="143" t="s">
        <v>13</v>
      </c>
      <c r="G71" s="145">
        <v>119.6</v>
      </c>
      <c r="H71" s="146">
        <v>0</v>
      </c>
      <c r="I71" s="12">
        <v>0</v>
      </c>
      <c r="J71" s="147"/>
      <c r="K71" s="147">
        <f>+'SALIDAS- ABRIL 18'!C71</f>
        <v>0</v>
      </c>
      <c r="L71" s="147">
        <f t="shared" si="2"/>
        <v>0</v>
      </c>
      <c r="M71" s="148">
        <f t="shared" si="3"/>
        <v>0</v>
      </c>
    </row>
    <row r="72" spans="1:13">
      <c r="A72" s="142" t="s">
        <v>232</v>
      </c>
      <c r="B72" s="163" t="s">
        <v>299</v>
      </c>
      <c r="C72" s="143" t="s">
        <v>12</v>
      </c>
      <c r="D72" s="143" t="s">
        <v>12</v>
      </c>
      <c r="E72" s="144" t="s">
        <v>35</v>
      </c>
      <c r="F72" s="143" t="s">
        <v>13</v>
      </c>
      <c r="G72" s="145">
        <v>22.13</v>
      </c>
      <c r="H72" s="146">
        <v>66.39</v>
      </c>
      <c r="I72" s="12">
        <v>3</v>
      </c>
      <c r="J72" s="147"/>
      <c r="K72" s="147">
        <f>+'SALIDAS- ABRIL 18'!C72</f>
        <v>0</v>
      </c>
      <c r="L72" s="147">
        <f t="shared" si="2"/>
        <v>3</v>
      </c>
      <c r="M72" s="148">
        <f t="shared" si="3"/>
        <v>66.39</v>
      </c>
    </row>
    <row r="73" spans="1:13">
      <c r="A73" s="142" t="s">
        <v>233</v>
      </c>
      <c r="B73" s="163" t="s">
        <v>299</v>
      </c>
      <c r="C73" s="143" t="s">
        <v>12</v>
      </c>
      <c r="D73" s="143" t="s">
        <v>12</v>
      </c>
      <c r="E73" s="144" t="s">
        <v>97</v>
      </c>
      <c r="F73" s="143" t="s">
        <v>13</v>
      </c>
      <c r="G73" s="145">
        <v>5</v>
      </c>
      <c r="H73" s="146">
        <v>0</v>
      </c>
      <c r="I73" s="12">
        <v>0</v>
      </c>
      <c r="J73" s="147"/>
      <c r="K73" s="147">
        <f>+'SALIDAS- ABRIL 18'!C73</f>
        <v>0</v>
      </c>
      <c r="L73" s="147">
        <f t="shared" ref="L73:L104" si="4">SUM(I73+J73-K73)</f>
        <v>0</v>
      </c>
      <c r="M73" s="148">
        <f t="shared" ref="M73:M104" si="5">SUM(G73*L73)</f>
        <v>0</v>
      </c>
    </row>
    <row r="74" spans="1:13">
      <c r="A74" s="142" t="s">
        <v>233</v>
      </c>
      <c r="B74" s="163" t="s">
        <v>299</v>
      </c>
      <c r="C74" s="143" t="s">
        <v>12</v>
      </c>
      <c r="D74" s="143" t="s">
        <v>12</v>
      </c>
      <c r="E74" s="144" t="s">
        <v>98</v>
      </c>
      <c r="F74" s="143" t="s">
        <v>18</v>
      </c>
      <c r="G74" s="145">
        <v>18.850000000000001</v>
      </c>
      <c r="H74" s="146">
        <v>0</v>
      </c>
      <c r="I74" s="12">
        <v>0</v>
      </c>
      <c r="J74" s="147"/>
      <c r="K74" s="147">
        <f>+'SALIDAS- ABRIL 18'!C74</f>
        <v>0</v>
      </c>
      <c r="L74" s="147">
        <f t="shared" si="4"/>
        <v>0</v>
      </c>
      <c r="M74" s="148">
        <f t="shared" si="5"/>
        <v>0</v>
      </c>
    </row>
    <row r="75" spans="1:13">
      <c r="A75" s="142" t="s">
        <v>233</v>
      </c>
      <c r="B75" s="163" t="s">
        <v>299</v>
      </c>
      <c r="C75" s="143" t="s">
        <v>12</v>
      </c>
      <c r="D75" s="143" t="s">
        <v>12</v>
      </c>
      <c r="E75" s="144" t="s">
        <v>99</v>
      </c>
      <c r="F75" s="143" t="s">
        <v>18</v>
      </c>
      <c r="G75" s="145">
        <v>13.5</v>
      </c>
      <c r="H75" s="146">
        <v>54</v>
      </c>
      <c r="I75" s="12">
        <v>4</v>
      </c>
      <c r="J75" s="147"/>
      <c r="K75" s="147">
        <f>+'SALIDAS- ABRIL 18'!C75</f>
        <v>3</v>
      </c>
      <c r="L75" s="147">
        <f t="shared" si="4"/>
        <v>1</v>
      </c>
      <c r="M75" s="148">
        <f t="shared" si="5"/>
        <v>13.5</v>
      </c>
    </row>
    <row r="76" spans="1:13">
      <c r="A76" s="142" t="s">
        <v>232</v>
      </c>
      <c r="B76" s="163" t="s">
        <v>299</v>
      </c>
      <c r="C76" s="143" t="s">
        <v>12</v>
      </c>
      <c r="D76" s="162" t="s">
        <v>12</v>
      </c>
      <c r="E76" s="159" t="s">
        <v>100</v>
      </c>
      <c r="F76" s="163" t="s">
        <v>13</v>
      </c>
      <c r="G76" s="145">
        <v>600</v>
      </c>
      <c r="H76" s="146">
        <v>2400</v>
      </c>
      <c r="I76" s="12">
        <v>4</v>
      </c>
      <c r="J76" s="147"/>
      <c r="K76" s="147">
        <f>+'SALIDAS- ABRIL 18'!C76</f>
        <v>0</v>
      </c>
      <c r="L76" s="147">
        <f t="shared" si="4"/>
        <v>4</v>
      </c>
      <c r="M76" s="148">
        <f t="shared" si="5"/>
        <v>2400</v>
      </c>
    </row>
    <row r="77" spans="1:13">
      <c r="A77" s="142" t="s">
        <v>232</v>
      </c>
      <c r="B77" s="163" t="s">
        <v>299</v>
      </c>
      <c r="C77" s="143" t="s">
        <v>12</v>
      </c>
      <c r="D77" s="143" t="s">
        <v>12</v>
      </c>
      <c r="E77" s="144" t="s">
        <v>101</v>
      </c>
      <c r="F77" s="143" t="s">
        <v>13</v>
      </c>
      <c r="G77" s="145">
        <v>12</v>
      </c>
      <c r="H77" s="146">
        <v>0</v>
      </c>
      <c r="I77" s="12">
        <v>0</v>
      </c>
      <c r="J77" s="147"/>
      <c r="K77" s="147">
        <f>+'SALIDAS- ABRIL 18'!C77</f>
        <v>0</v>
      </c>
      <c r="L77" s="147">
        <f t="shared" si="4"/>
        <v>0</v>
      </c>
      <c r="M77" s="148">
        <f t="shared" si="5"/>
        <v>0</v>
      </c>
    </row>
    <row r="78" spans="1:13">
      <c r="A78" s="142" t="s">
        <v>232</v>
      </c>
      <c r="B78" s="163" t="s">
        <v>299</v>
      </c>
      <c r="C78" s="143" t="s">
        <v>12</v>
      </c>
      <c r="D78" s="143" t="s">
        <v>12</v>
      </c>
      <c r="E78" s="144" t="s">
        <v>102</v>
      </c>
      <c r="F78" s="143" t="s">
        <v>13</v>
      </c>
      <c r="G78" s="145">
        <v>20</v>
      </c>
      <c r="H78" s="146">
        <v>2560</v>
      </c>
      <c r="I78" s="12">
        <v>128</v>
      </c>
      <c r="J78" s="147"/>
      <c r="K78" s="147">
        <f>+'SALIDAS- ABRIL 18'!C78</f>
        <v>0</v>
      </c>
      <c r="L78" s="147">
        <f t="shared" si="4"/>
        <v>128</v>
      </c>
      <c r="M78" s="148">
        <f t="shared" si="5"/>
        <v>2560</v>
      </c>
    </row>
    <row r="79" spans="1:13">
      <c r="A79" s="142" t="s">
        <v>232</v>
      </c>
      <c r="B79" s="163" t="s">
        <v>299</v>
      </c>
      <c r="C79" s="143" t="s">
        <v>12</v>
      </c>
      <c r="D79" s="143" t="s">
        <v>12</v>
      </c>
      <c r="E79" s="144" t="s">
        <v>36</v>
      </c>
      <c r="F79" s="143" t="s">
        <v>13</v>
      </c>
      <c r="G79" s="145">
        <v>22.5</v>
      </c>
      <c r="H79" s="146">
        <v>0</v>
      </c>
      <c r="I79" s="12">
        <v>0</v>
      </c>
      <c r="J79" s="147"/>
      <c r="K79" s="147">
        <f>+'SALIDAS- ABRIL 18'!C79</f>
        <v>0</v>
      </c>
      <c r="L79" s="147">
        <f t="shared" si="4"/>
        <v>0</v>
      </c>
      <c r="M79" s="148">
        <f t="shared" si="5"/>
        <v>0</v>
      </c>
    </row>
    <row r="80" spans="1:13">
      <c r="A80" s="142" t="s">
        <v>232</v>
      </c>
      <c r="B80" s="163" t="s">
        <v>299</v>
      </c>
      <c r="C80" s="143" t="s">
        <v>12</v>
      </c>
      <c r="D80" s="143" t="s">
        <v>12</v>
      </c>
      <c r="E80" s="144" t="s">
        <v>103</v>
      </c>
      <c r="F80" s="143" t="s">
        <v>13</v>
      </c>
      <c r="G80" s="145">
        <v>798.5</v>
      </c>
      <c r="H80" s="146">
        <v>798.5</v>
      </c>
      <c r="I80" s="12">
        <v>1</v>
      </c>
      <c r="J80" s="147"/>
      <c r="K80" s="147">
        <f>+'SALIDAS- ABRIL 18'!C80</f>
        <v>0</v>
      </c>
      <c r="L80" s="147">
        <f t="shared" si="4"/>
        <v>1</v>
      </c>
      <c r="M80" s="148">
        <f t="shared" si="5"/>
        <v>798.5</v>
      </c>
    </row>
    <row r="81" spans="1:13">
      <c r="A81" s="142" t="s">
        <v>232</v>
      </c>
      <c r="B81" s="163" t="s">
        <v>299</v>
      </c>
      <c r="C81" s="143" t="s">
        <v>12</v>
      </c>
      <c r="D81" s="143" t="s">
        <v>12</v>
      </c>
      <c r="E81" s="157" t="s">
        <v>104</v>
      </c>
      <c r="F81" s="143" t="s">
        <v>13</v>
      </c>
      <c r="G81" s="145">
        <v>3.7</v>
      </c>
      <c r="H81" s="146">
        <v>0</v>
      </c>
      <c r="I81" s="12">
        <v>0</v>
      </c>
      <c r="J81" s="147"/>
      <c r="K81" s="147">
        <f>+'SALIDAS- ABRIL 18'!C81</f>
        <v>0</v>
      </c>
      <c r="L81" s="147">
        <f t="shared" si="4"/>
        <v>0</v>
      </c>
      <c r="M81" s="148">
        <f t="shared" si="5"/>
        <v>0</v>
      </c>
    </row>
    <row r="82" spans="1:13">
      <c r="A82" s="142" t="s">
        <v>233</v>
      </c>
      <c r="B82" s="163" t="s">
        <v>299</v>
      </c>
      <c r="C82" s="143" t="s">
        <v>12</v>
      </c>
      <c r="D82" s="143" t="s">
        <v>12</v>
      </c>
      <c r="E82" s="144" t="s">
        <v>37</v>
      </c>
      <c r="F82" s="143" t="s">
        <v>13</v>
      </c>
      <c r="G82" s="145">
        <v>1.08</v>
      </c>
      <c r="H82" s="146">
        <v>6328.8</v>
      </c>
      <c r="I82" s="12">
        <v>5860</v>
      </c>
      <c r="J82" s="147"/>
      <c r="K82" s="147">
        <f>+'SALIDAS- ABRIL 18'!C82</f>
        <v>0</v>
      </c>
      <c r="L82" s="147">
        <f t="shared" si="4"/>
        <v>5860</v>
      </c>
      <c r="M82" s="148">
        <f t="shared" si="5"/>
        <v>6328.8</v>
      </c>
    </row>
    <row r="83" spans="1:13">
      <c r="A83" s="142" t="s">
        <v>233</v>
      </c>
      <c r="B83" s="163" t="s">
        <v>299</v>
      </c>
      <c r="C83" s="143" t="s">
        <v>12</v>
      </c>
      <c r="D83" s="143" t="s">
        <v>12</v>
      </c>
      <c r="E83" s="144" t="s">
        <v>106</v>
      </c>
      <c r="F83" s="143" t="s">
        <v>13</v>
      </c>
      <c r="G83" s="145">
        <v>2.4</v>
      </c>
      <c r="H83" s="146">
        <v>134.4</v>
      </c>
      <c r="I83" s="12">
        <v>56</v>
      </c>
      <c r="J83" s="147"/>
      <c r="K83" s="147">
        <f>+'SALIDAS- ABRIL 18'!C83</f>
        <v>25</v>
      </c>
      <c r="L83" s="147">
        <f t="shared" si="4"/>
        <v>31</v>
      </c>
      <c r="M83" s="148">
        <f t="shared" si="5"/>
        <v>74.399999999999991</v>
      </c>
    </row>
    <row r="84" spans="1:13">
      <c r="A84" s="142" t="s">
        <v>233</v>
      </c>
      <c r="B84" s="163" t="s">
        <v>299</v>
      </c>
      <c r="C84" s="143" t="s">
        <v>12</v>
      </c>
      <c r="D84" s="143" t="s">
        <v>12</v>
      </c>
      <c r="E84" s="144" t="s">
        <v>107</v>
      </c>
      <c r="F84" s="143" t="s">
        <v>13</v>
      </c>
      <c r="G84" s="145">
        <v>3.07</v>
      </c>
      <c r="H84" s="146">
        <v>813.55</v>
      </c>
      <c r="I84" s="12">
        <v>265</v>
      </c>
      <c r="J84" s="147"/>
      <c r="K84" s="147">
        <f>+'SALIDAS- ABRIL 18'!C84</f>
        <v>5</v>
      </c>
      <c r="L84" s="147">
        <f t="shared" si="4"/>
        <v>260</v>
      </c>
      <c r="M84" s="148">
        <f t="shared" si="5"/>
        <v>798.19999999999993</v>
      </c>
    </row>
    <row r="85" spans="1:13">
      <c r="A85" s="142" t="s">
        <v>233</v>
      </c>
      <c r="B85" s="163" t="s">
        <v>299</v>
      </c>
      <c r="C85" s="143" t="s">
        <v>12</v>
      </c>
      <c r="D85" s="143" t="s">
        <v>12</v>
      </c>
      <c r="E85" s="144" t="s">
        <v>105</v>
      </c>
      <c r="F85" s="143" t="s">
        <v>13</v>
      </c>
      <c r="G85" s="145">
        <v>3.3</v>
      </c>
      <c r="H85" s="146">
        <v>293.7</v>
      </c>
      <c r="I85" s="12">
        <v>89</v>
      </c>
      <c r="J85" s="147"/>
      <c r="K85" s="147">
        <f>+'SALIDAS- ABRIL 18'!C85</f>
        <v>0</v>
      </c>
      <c r="L85" s="147">
        <f t="shared" si="4"/>
        <v>89</v>
      </c>
      <c r="M85" s="148">
        <f t="shared" si="5"/>
        <v>293.7</v>
      </c>
    </row>
    <row r="86" spans="1:13">
      <c r="A86" s="142" t="s">
        <v>233</v>
      </c>
      <c r="B86" s="163" t="s">
        <v>299</v>
      </c>
      <c r="C86" s="143" t="s">
        <v>12</v>
      </c>
      <c r="D86" s="143" t="s">
        <v>12</v>
      </c>
      <c r="E86" s="156" t="s">
        <v>108</v>
      </c>
      <c r="F86" s="143" t="s">
        <v>13</v>
      </c>
      <c r="G86" s="145">
        <v>3</v>
      </c>
      <c r="H86" s="146">
        <v>10500</v>
      </c>
      <c r="I86" s="12">
        <v>3500</v>
      </c>
      <c r="J86" s="147"/>
      <c r="K86" s="147">
        <f>+'SALIDAS- ABRIL 18'!C86</f>
        <v>0</v>
      </c>
      <c r="L86" s="147">
        <f t="shared" si="4"/>
        <v>3500</v>
      </c>
      <c r="M86" s="148">
        <f t="shared" si="5"/>
        <v>10500</v>
      </c>
    </row>
    <row r="87" spans="1:13">
      <c r="A87" s="142" t="s">
        <v>233</v>
      </c>
      <c r="B87" s="163" t="s">
        <v>299</v>
      </c>
      <c r="C87" s="143" t="s">
        <v>12</v>
      </c>
      <c r="D87" s="143" t="s">
        <v>12</v>
      </c>
      <c r="E87" s="156" t="s">
        <v>109</v>
      </c>
      <c r="F87" s="143" t="s">
        <v>13</v>
      </c>
      <c r="G87" s="145">
        <v>4.5</v>
      </c>
      <c r="H87" s="146">
        <v>2250</v>
      </c>
      <c r="I87" s="12">
        <v>500</v>
      </c>
      <c r="J87" s="147"/>
      <c r="K87" s="147">
        <f>+'SALIDAS- ABRIL 18'!C87</f>
        <v>0</v>
      </c>
      <c r="L87" s="147">
        <f t="shared" si="4"/>
        <v>500</v>
      </c>
      <c r="M87" s="148">
        <f t="shared" si="5"/>
        <v>2250</v>
      </c>
    </row>
    <row r="88" spans="1:13">
      <c r="A88" s="142" t="s">
        <v>232</v>
      </c>
      <c r="B88" s="163" t="s">
        <v>299</v>
      </c>
      <c r="C88" s="143" t="s">
        <v>12</v>
      </c>
      <c r="D88" s="143" t="s">
        <v>12</v>
      </c>
      <c r="E88" s="144" t="s">
        <v>110</v>
      </c>
      <c r="F88" s="143" t="s">
        <v>13</v>
      </c>
      <c r="G88" s="145">
        <v>32.53</v>
      </c>
      <c r="H88" s="146">
        <v>130.12</v>
      </c>
      <c r="I88" s="12">
        <v>4</v>
      </c>
      <c r="J88" s="147"/>
      <c r="K88" s="147">
        <f>+'SALIDAS- ABRIL 18'!C88</f>
        <v>0</v>
      </c>
      <c r="L88" s="147">
        <f t="shared" si="4"/>
        <v>4</v>
      </c>
      <c r="M88" s="148">
        <f t="shared" si="5"/>
        <v>130.12</v>
      </c>
    </row>
    <row r="89" spans="1:13">
      <c r="A89" s="200" t="s">
        <v>232</v>
      </c>
      <c r="B89" s="163" t="s">
        <v>299</v>
      </c>
      <c r="C89" s="201" t="s">
        <v>12</v>
      </c>
      <c r="D89" s="201" t="s">
        <v>12</v>
      </c>
      <c r="E89" s="156" t="s">
        <v>247</v>
      </c>
      <c r="F89" s="201" t="s">
        <v>13</v>
      </c>
      <c r="G89" s="202">
        <f>3450.03/5</f>
        <v>690.00600000000009</v>
      </c>
      <c r="H89" s="203">
        <v>1380.0120000000002</v>
      </c>
      <c r="I89" s="204">
        <v>2</v>
      </c>
      <c r="J89" s="205"/>
      <c r="K89" s="147">
        <f>+'SALIDAS- ABRIL 18'!C89</f>
        <v>0</v>
      </c>
      <c r="L89" s="205">
        <f t="shared" si="4"/>
        <v>2</v>
      </c>
      <c r="M89" s="206">
        <f t="shared" si="5"/>
        <v>1380.0120000000002</v>
      </c>
    </row>
    <row r="90" spans="1:13">
      <c r="A90" s="200" t="s">
        <v>232</v>
      </c>
      <c r="B90" s="163" t="s">
        <v>299</v>
      </c>
      <c r="C90" s="201" t="s">
        <v>12</v>
      </c>
      <c r="D90" s="201" t="s">
        <v>12</v>
      </c>
      <c r="E90" s="156" t="s">
        <v>244</v>
      </c>
      <c r="F90" s="201" t="s">
        <v>13</v>
      </c>
      <c r="G90" s="202">
        <f>3450.03/5</f>
        <v>690.00600000000009</v>
      </c>
      <c r="H90" s="203">
        <v>690.00600000000009</v>
      </c>
      <c r="I90" s="204">
        <v>1</v>
      </c>
      <c r="J90" s="205"/>
      <c r="K90" s="147">
        <f>+'SALIDAS- ABRIL 18'!C90</f>
        <v>0</v>
      </c>
      <c r="L90" s="205">
        <f t="shared" si="4"/>
        <v>1</v>
      </c>
      <c r="M90" s="206">
        <f t="shared" si="5"/>
        <v>690.00600000000009</v>
      </c>
    </row>
    <row r="91" spans="1:13">
      <c r="A91" s="200" t="s">
        <v>232</v>
      </c>
      <c r="B91" s="163" t="s">
        <v>299</v>
      </c>
      <c r="C91" s="201" t="s">
        <v>12</v>
      </c>
      <c r="D91" s="201" t="s">
        <v>12</v>
      </c>
      <c r="E91" s="156" t="s">
        <v>245</v>
      </c>
      <c r="F91" s="201" t="s">
        <v>13</v>
      </c>
      <c r="G91" s="202">
        <f>3450.03/5</f>
        <v>690.00600000000009</v>
      </c>
      <c r="H91" s="203">
        <v>690.00600000000009</v>
      </c>
      <c r="I91" s="204">
        <v>1</v>
      </c>
      <c r="J91" s="205"/>
      <c r="K91" s="147">
        <f>+'SALIDAS- ABRIL 18'!C91</f>
        <v>0</v>
      </c>
      <c r="L91" s="205">
        <f t="shared" si="4"/>
        <v>1</v>
      </c>
      <c r="M91" s="206">
        <f t="shared" si="5"/>
        <v>690.00600000000009</v>
      </c>
    </row>
    <row r="92" spans="1:13">
      <c r="A92" s="200" t="s">
        <v>232</v>
      </c>
      <c r="B92" s="163" t="s">
        <v>299</v>
      </c>
      <c r="C92" s="201" t="s">
        <v>12</v>
      </c>
      <c r="D92" s="201" t="s">
        <v>12</v>
      </c>
      <c r="E92" s="156" t="s">
        <v>246</v>
      </c>
      <c r="F92" s="201" t="s">
        <v>13</v>
      </c>
      <c r="G92" s="255">
        <f>6900.05/10</f>
        <v>690.005</v>
      </c>
      <c r="H92" s="203">
        <v>3450.0250000000001</v>
      </c>
      <c r="I92" s="204">
        <v>5</v>
      </c>
      <c r="J92" s="205"/>
      <c r="K92" s="147">
        <f>+'SALIDAS- ABRIL 18'!C92</f>
        <v>2</v>
      </c>
      <c r="L92" s="205">
        <f t="shared" si="4"/>
        <v>3</v>
      </c>
      <c r="M92" s="206">
        <f t="shared" si="5"/>
        <v>2070.0149999999999</v>
      </c>
    </row>
    <row r="93" spans="1:13">
      <c r="A93" s="200" t="s">
        <v>232</v>
      </c>
      <c r="B93" s="163" t="s">
        <v>299</v>
      </c>
      <c r="C93" s="201" t="s">
        <v>12</v>
      </c>
      <c r="D93" s="201" t="s">
        <v>12</v>
      </c>
      <c r="E93" s="156" t="s">
        <v>114</v>
      </c>
      <c r="F93" s="201" t="s">
        <v>13</v>
      </c>
      <c r="G93" s="202">
        <f>324.97/5</f>
        <v>64.994</v>
      </c>
      <c r="H93" s="203">
        <v>129.988</v>
      </c>
      <c r="I93" s="204">
        <v>2</v>
      </c>
      <c r="J93" s="205"/>
      <c r="K93" s="147">
        <f>+'SALIDAS- ABRIL 18'!C93</f>
        <v>0</v>
      </c>
      <c r="L93" s="205">
        <f t="shared" si="4"/>
        <v>2</v>
      </c>
      <c r="M93" s="206">
        <f t="shared" si="5"/>
        <v>129.988</v>
      </c>
    </row>
    <row r="94" spans="1:13">
      <c r="A94" s="200" t="s">
        <v>232</v>
      </c>
      <c r="B94" s="163" t="s">
        <v>299</v>
      </c>
      <c r="C94" s="201" t="s">
        <v>12</v>
      </c>
      <c r="D94" s="201" t="s">
        <v>12</v>
      </c>
      <c r="E94" s="156" t="s">
        <v>115</v>
      </c>
      <c r="F94" s="201" t="s">
        <v>13</v>
      </c>
      <c r="G94" s="208">
        <v>4000</v>
      </c>
      <c r="H94" s="203">
        <v>0</v>
      </c>
      <c r="I94" s="204">
        <v>0</v>
      </c>
      <c r="J94" s="205"/>
      <c r="K94" s="147">
        <f>+'SALIDAS- ABRIL 18'!C94</f>
        <v>0</v>
      </c>
      <c r="L94" s="205">
        <f t="shared" si="4"/>
        <v>0</v>
      </c>
      <c r="M94" s="206">
        <f t="shared" si="5"/>
        <v>0</v>
      </c>
    </row>
    <row r="95" spans="1:13">
      <c r="A95" s="200" t="s">
        <v>232</v>
      </c>
      <c r="B95" s="163" t="s">
        <v>299</v>
      </c>
      <c r="C95" s="201" t="s">
        <v>12</v>
      </c>
      <c r="D95" s="201" t="s">
        <v>12</v>
      </c>
      <c r="E95" s="156" t="s">
        <v>262</v>
      </c>
      <c r="F95" s="201" t="s">
        <v>13</v>
      </c>
      <c r="G95" s="208">
        <v>5219</v>
      </c>
      <c r="H95" s="203">
        <v>0</v>
      </c>
      <c r="I95" s="204">
        <v>0</v>
      </c>
      <c r="J95" s="205"/>
      <c r="K95" s="147">
        <f>+'SALIDAS- ABRIL 18'!C95</f>
        <v>0</v>
      </c>
      <c r="L95" s="205">
        <f t="shared" si="4"/>
        <v>0</v>
      </c>
      <c r="M95" s="206">
        <f t="shared" si="5"/>
        <v>0</v>
      </c>
    </row>
    <row r="96" spans="1:13">
      <c r="A96" s="200" t="s">
        <v>232</v>
      </c>
      <c r="B96" s="163" t="s">
        <v>299</v>
      </c>
      <c r="C96" s="201" t="s">
        <v>12</v>
      </c>
      <c r="D96" s="201" t="s">
        <v>12</v>
      </c>
      <c r="E96" s="156" t="s">
        <v>240</v>
      </c>
      <c r="F96" s="201" t="s">
        <v>13</v>
      </c>
      <c r="G96" s="208">
        <v>7507.75</v>
      </c>
      <c r="H96" s="203">
        <v>7507.75</v>
      </c>
      <c r="I96" s="204">
        <v>1</v>
      </c>
      <c r="J96" s="205"/>
      <c r="K96" s="147">
        <f>+'SALIDAS- ABRIL 18'!C96</f>
        <v>0</v>
      </c>
      <c r="L96" s="205">
        <f t="shared" si="4"/>
        <v>1</v>
      </c>
      <c r="M96" s="206">
        <f t="shared" si="5"/>
        <v>7507.75</v>
      </c>
    </row>
    <row r="97" spans="1:13">
      <c r="A97" s="200" t="s">
        <v>232</v>
      </c>
      <c r="B97" s="163" t="s">
        <v>299</v>
      </c>
      <c r="C97" s="201" t="s">
        <v>12</v>
      </c>
      <c r="D97" s="201" t="s">
        <v>12</v>
      </c>
      <c r="E97" s="156" t="s">
        <v>263</v>
      </c>
      <c r="F97" s="201" t="s">
        <v>13</v>
      </c>
      <c r="G97" s="208">
        <v>7469</v>
      </c>
      <c r="H97" s="203">
        <v>7469</v>
      </c>
      <c r="I97" s="204">
        <v>1</v>
      </c>
      <c r="J97" s="205"/>
      <c r="K97" s="147">
        <f>+'SALIDAS- ABRIL 18'!C97</f>
        <v>0</v>
      </c>
      <c r="L97" s="205">
        <f t="shared" si="4"/>
        <v>1</v>
      </c>
      <c r="M97" s="206">
        <f t="shared" si="5"/>
        <v>7469</v>
      </c>
    </row>
    <row r="98" spans="1:13">
      <c r="A98" s="200" t="s">
        <v>232</v>
      </c>
      <c r="B98" s="163" t="s">
        <v>299</v>
      </c>
      <c r="C98" s="201" t="s">
        <v>12</v>
      </c>
      <c r="D98" s="201" t="s">
        <v>12</v>
      </c>
      <c r="E98" s="156" t="s">
        <v>264</v>
      </c>
      <c r="F98" s="201" t="s">
        <v>13</v>
      </c>
      <c r="G98" s="208">
        <v>7469</v>
      </c>
      <c r="H98" s="203">
        <v>0</v>
      </c>
      <c r="I98" s="204">
        <v>0</v>
      </c>
      <c r="J98" s="205"/>
      <c r="K98" s="147">
        <f>+'SALIDAS- ABRIL 18'!C98</f>
        <v>0</v>
      </c>
      <c r="L98" s="205">
        <f t="shared" si="4"/>
        <v>0</v>
      </c>
      <c r="M98" s="206">
        <f t="shared" si="5"/>
        <v>0</v>
      </c>
    </row>
    <row r="99" spans="1:13">
      <c r="A99" s="200" t="s">
        <v>232</v>
      </c>
      <c r="B99" s="163" t="s">
        <v>299</v>
      </c>
      <c r="C99" s="201" t="s">
        <v>12</v>
      </c>
      <c r="D99" s="201" t="s">
        <v>12</v>
      </c>
      <c r="E99" s="209" t="s">
        <v>130</v>
      </c>
      <c r="F99" s="210" t="s">
        <v>13</v>
      </c>
      <c r="G99" s="211">
        <v>3050.84</v>
      </c>
      <c r="H99" s="203">
        <v>0</v>
      </c>
      <c r="I99" s="204">
        <v>0</v>
      </c>
      <c r="J99" s="205"/>
      <c r="K99" s="147">
        <f>+'SALIDAS- ABRIL 18'!C99</f>
        <v>0</v>
      </c>
      <c r="L99" s="205">
        <f t="shared" si="4"/>
        <v>0</v>
      </c>
      <c r="M99" s="206">
        <f t="shared" si="5"/>
        <v>0</v>
      </c>
    </row>
    <row r="100" spans="1:13">
      <c r="A100" s="200" t="s">
        <v>232</v>
      </c>
      <c r="B100" s="163" t="s">
        <v>299</v>
      </c>
      <c r="C100" s="201" t="s">
        <v>12</v>
      </c>
      <c r="D100" s="201" t="s">
        <v>12</v>
      </c>
      <c r="E100" s="212" t="s">
        <v>117</v>
      </c>
      <c r="F100" s="201" t="s">
        <v>13</v>
      </c>
      <c r="G100" s="213">
        <v>6254</v>
      </c>
      <c r="H100" s="203">
        <v>0</v>
      </c>
      <c r="I100" s="204">
        <v>0</v>
      </c>
      <c r="J100" s="205"/>
      <c r="K100" s="147">
        <f>+'SALIDAS- ABRIL 18'!C100</f>
        <v>0</v>
      </c>
      <c r="L100" s="205">
        <f t="shared" si="4"/>
        <v>0</v>
      </c>
      <c r="M100" s="206">
        <f t="shared" si="5"/>
        <v>0</v>
      </c>
    </row>
    <row r="101" spans="1:13">
      <c r="A101" s="200" t="s">
        <v>232</v>
      </c>
      <c r="B101" s="163" t="s">
        <v>299</v>
      </c>
      <c r="C101" s="201" t="s">
        <v>12</v>
      </c>
      <c r="D101" s="201" t="s">
        <v>12</v>
      </c>
      <c r="E101" s="156" t="s">
        <v>116</v>
      </c>
      <c r="F101" s="201" t="s">
        <v>13</v>
      </c>
      <c r="G101" s="214">
        <v>6800</v>
      </c>
      <c r="H101" s="203">
        <v>0</v>
      </c>
      <c r="I101" s="204">
        <v>0</v>
      </c>
      <c r="J101" s="205"/>
      <c r="K101" s="147">
        <f>+'SALIDAS- ABRIL 18'!C101</f>
        <v>0</v>
      </c>
      <c r="L101" s="205">
        <f t="shared" si="4"/>
        <v>0</v>
      </c>
      <c r="M101" s="206">
        <f t="shared" si="5"/>
        <v>0</v>
      </c>
    </row>
    <row r="102" spans="1:13">
      <c r="A102" s="200" t="s">
        <v>232</v>
      </c>
      <c r="B102" s="163" t="s">
        <v>299</v>
      </c>
      <c r="C102" s="201" t="s">
        <v>12</v>
      </c>
      <c r="D102" s="201" t="s">
        <v>12</v>
      </c>
      <c r="E102" s="212" t="s">
        <v>20</v>
      </c>
      <c r="F102" s="201" t="s">
        <v>13</v>
      </c>
      <c r="G102" s="208">
        <v>3520</v>
      </c>
      <c r="H102" s="203">
        <v>3520</v>
      </c>
      <c r="I102" s="204">
        <v>1</v>
      </c>
      <c r="J102" s="205"/>
      <c r="K102" s="147">
        <f>+'SALIDAS- ABRIL 18'!C102</f>
        <v>0</v>
      </c>
      <c r="L102" s="205">
        <f t="shared" si="4"/>
        <v>1</v>
      </c>
      <c r="M102" s="206">
        <f t="shared" si="5"/>
        <v>3520</v>
      </c>
    </row>
    <row r="103" spans="1:13">
      <c r="A103" s="200" t="s">
        <v>232</v>
      </c>
      <c r="B103" s="163" t="s">
        <v>299</v>
      </c>
      <c r="C103" s="201" t="s">
        <v>12</v>
      </c>
      <c r="D103" s="201" t="s">
        <v>12</v>
      </c>
      <c r="E103" s="156" t="s">
        <v>118</v>
      </c>
      <c r="F103" s="201" t="s">
        <v>13</v>
      </c>
      <c r="G103" s="214">
        <f>7200.01/2</f>
        <v>3600.0050000000001</v>
      </c>
      <c r="H103" s="203">
        <v>0</v>
      </c>
      <c r="I103" s="204">
        <v>0</v>
      </c>
      <c r="J103" s="205"/>
      <c r="K103" s="147">
        <f>+'SALIDAS- ABRIL 18'!C103</f>
        <v>0</v>
      </c>
      <c r="L103" s="205">
        <f t="shared" si="4"/>
        <v>0</v>
      </c>
      <c r="M103" s="206">
        <f t="shared" si="5"/>
        <v>0</v>
      </c>
    </row>
    <row r="104" spans="1:13">
      <c r="A104" s="200" t="s">
        <v>232</v>
      </c>
      <c r="B104" s="163" t="s">
        <v>299</v>
      </c>
      <c r="C104" s="201" t="s">
        <v>12</v>
      </c>
      <c r="D104" s="201" t="s">
        <v>12</v>
      </c>
      <c r="E104" s="209" t="s">
        <v>119</v>
      </c>
      <c r="F104" s="210" t="s">
        <v>13</v>
      </c>
      <c r="G104" s="215">
        <f>41000.04/10</f>
        <v>4100.0039999999999</v>
      </c>
      <c r="H104" s="203">
        <v>0</v>
      </c>
      <c r="I104" s="204">
        <v>0</v>
      </c>
      <c r="J104" s="205"/>
      <c r="K104" s="147">
        <f>+'SALIDAS- ABRIL 18'!C104</f>
        <v>0</v>
      </c>
      <c r="L104" s="205">
        <f t="shared" si="4"/>
        <v>0</v>
      </c>
      <c r="M104" s="206">
        <f t="shared" si="5"/>
        <v>0</v>
      </c>
    </row>
    <row r="105" spans="1:13">
      <c r="A105" s="200" t="s">
        <v>232</v>
      </c>
      <c r="B105" s="163" t="s">
        <v>299</v>
      </c>
      <c r="C105" s="201" t="s">
        <v>12</v>
      </c>
      <c r="D105" s="201" t="s">
        <v>12</v>
      </c>
      <c r="E105" s="205" t="s">
        <v>21</v>
      </c>
      <c r="F105" s="210" t="s">
        <v>13</v>
      </c>
      <c r="G105" s="216">
        <v>3520</v>
      </c>
      <c r="H105" s="203">
        <v>3520</v>
      </c>
      <c r="I105" s="204">
        <v>1</v>
      </c>
      <c r="J105" s="217"/>
      <c r="K105" s="147">
        <f>+'SALIDAS- ABRIL 18'!C105</f>
        <v>0</v>
      </c>
      <c r="L105" s="205">
        <f t="shared" ref="L105:L122" si="6">SUM(I105+J105-K105)</f>
        <v>1</v>
      </c>
      <c r="M105" s="206">
        <f t="shared" ref="M105:M122" si="7">SUM(G105*L105)</f>
        <v>3520</v>
      </c>
    </row>
    <row r="106" spans="1:13">
      <c r="A106" s="200" t="s">
        <v>232</v>
      </c>
      <c r="B106" s="163" t="s">
        <v>299</v>
      </c>
      <c r="C106" s="210" t="s">
        <v>12</v>
      </c>
      <c r="D106" s="210" t="s">
        <v>12</v>
      </c>
      <c r="E106" s="205" t="s">
        <v>120</v>
      </c>
      <c r="F106" s="210" t="s">
        <v>13</v>
      </c>
      <c r="G106" s="216">
        <v>1615.38</v>
      </c>
      <c r="H106" s="203">
        <v>1615.38</v>
      </c>
      <c r="I106" s="204">
        <v>1</v>
      </c>
      <c r="J106" s="205"/>
      <c r="K106" s="147">
        <f>+'SALIDAS- ABRIL 18'!C106</f>
        <v>0</v>
      </c>
      <c r="L106" s="205">
        <f t="shared" si="6"/>
        <v>1</v>
      </c>
      <c r="M106" s="206">
        <f t="shared" si="7"/>
        <v>1615.38</v>
      </c>
    </row>
    <row r="107" spans="1:13">
      <c r="A107" s="200" t="s">
        <v>232</v>
      </c>
      <c r="B107" s="163" t="s">
        <v>299</v>
      </c>
      <c r="C107" s="210" t="s">
        <v>12</v>
      </c>
      <c r="D107" s="210" t="s">
        <v>12</v>
      </c>
      <c r="E107" s="205" t="s">
        <v>22</v>
      </c>
      <c r="F107" s="210" t="s">
        <v>13</v>
      </c>
      <c r="G107" s="216">
        <v>3520</v>
      </c>
      <c r="H107" s="203">
        <v>3520</v>
      </c>
      <c r="I107" s="204">
        <v>1</v>
      </c>
      <c r="J107" s="217"/>
      <c r="K107" s="147">
        <f>+'SALIDAS- ABRIL 18'!C107</f>
        <v>0</v>
      </c>
      <c r="L107" s="205">
        <f t="shared" si="6"/>
        <v>1</v>
      </c>
      <c r="M107" s="206">
        <f t="shared" si="7"/>
        <v>3520</v>
      </c>
    </row>
    <row r="108" spans="1:13">
      <c r="A108" s="200" t="s">
        <v>232</v>
      </c>
      <c r="B108" s="163" t="s">
        <v>299</v>
      </c>
      <c r="C108" s="210" t="s">
        <v>12</v>
      </c>
      <c r="D108" s="210" t="s">
        <v>12</v>
      </c>
      <c r="E108" s="209" t="s">
        <v>121</v>
      </c>
      <c r="F108" s="210" t="s">
        <v>13</v>
      </c>
      <c r="G108" s="218">
        <v>5500</v>
      </c>
      <c r="H108" s="203">
        <v>5500</v>
      </c>
      <c r="I108" s="204">
        <v>1</v>
      </c>
      <c r="J108" s="217"/>
      <c r="K108" s="147">
        <f>+'SALIDAS- ABRIL 18'!C108</f>
        <v>1</v>
      </c>
      <c r="L108" s="205">
        <f t="shared" si="6"/>
        <v>0</v>
      </c>
      <c r="M108" s="206">
        <f t="shared" si="7"/>
        <v>0</v>
      </c>
    </row>
    <row r="109" spans="1:13">
      <c r="A109" s="200" t="s">
        <v>232</v>
      </c>
      <c r="B109" s="163" t="s">
        <v>299</v>
      </c>
      <c r="C109" s="210" t="s">
        <v>12</v>
      </c>
      <c r="D109" s="210" t="s">
        <v>12</v>
      </c>
      <c r="E109" s="209" t="s">
        <v>122</v>
      </c>
      <c r="F109" s="210" t="s">
        <v>13</v>
      </c>
      <c r="G109" s="219">
        <v>879.49</v>
      </c>
      <c r="H109" s="203">
        <v>0</v>
      </c>
      <c r="I109" s="204">
        <v>0</v>
      </c>
      <c r="J109" s="217"/>
      <c r="K109" s="147">
        <f>+'SALIDAS- ABRIL 18'!C109</f>
        <v>0</v>
      </c>
      <c r="L109" s="205">
        <f t="shared" si="6"/>
        <v>0</v>
      </c>
      <c r="M109" s="206">
        <f t="shared" si="7"/>
        <v>0</v>
      </c>
    </row>
    <row r="110" spans="1:13">
      <c r="A110" s="200" t="s">
        <v>232</v>
      </c>
      <c r="B110" s="163" t="s">
        <v>299</v>
      </c>
      <c r="C110" s="210" t="s">
        <v>12</v>
      </c>
      <c r="D110" s="210" t="s">
        <v>12</v>
      </c>
      <c r="E110" s="209" t="s">
        <v>123</v>
      </c>
      <c r="F110" s="210" t="s">
        <v>13</v>
      </c>
      <c r="G110" s="215">
        <f>36000.03/10</f>
        <v>3600.0029999999997</v>
      </c>
      <c r="H110" s="203">
        <v>21600.017999999996</v>
      </c>
      <c r="I110" s="204">
        <v>6</v>
      </c>
      <c r="J110" s="217"/>
      <c r="K110" s="147">
        <f>+'SALIDAS- ABRIL 18'!C110</f>
        <v>3</v>
      </c>
      <c r="L110" s="205">
        <f t="shared" si="6"/>
        <v>3</v>
      </c>
      <c r="M110" s="206">
        <f t="shared" si="7"/>
        <v>10800.008999999998</v>
      </c>
    </row>
    <row r="111" spans="1:13">
      <c r="A111" s="200" t="s">
        <v>232</v>
      </c>
      <c r="B111" s="163" t="s">
        <v>299</v>
      </c>
      <c r="C111" s="210" t="s">
        <v>12</v>
      </c>
      <c r="D111" s="210" t="s">
        <v>12</v>
      </c>
      <c r="E111" s="209" t="s">
        <v>124</v>
      </c>
      <c r="F111" s="210" t="s">
        <v>13</v>
      </c>
      <c r="G111" s="219">
        <v>3537.05</v>
      </c>
      <c r="H111" s="203">
        <v>0</v>
      </c>
      <c r="I111" s="204">
        <v>0</v>
      </c>
      <c r="J111" s="217"/>
      <c r="K111" s="147">
        <f>+'SALIDAS- ABRIL 18'!C111</f>
        <v>0</v>
      </c>
      <c r="L111" s="205">
        <f t="shared" si="6"/>
        <v>0</v>
      </c>
      <c r="M111" s="206">
        <f t="shared" si="7"/>
        <v>0</v>
      </c>
    </row>
    <row r="112" spans="1:13">
      <c r="A112" s="200" t="s">
        <v>232</v>
      </c>
      <c r="B112" s="163" t="s">
        <v>299</v>
      </c>
      <c r="C112" s="210" t="s">
        <v>12</v>
      </c>
      <c r="D112" s="210" t="s">
        <v>12</v>
      </c>
      <c r="E112" s="209" t="s">
        <v>125</v>
      </c>
      <c r="F112" s="210" t="s">
        <v>13</v>
      </c>
      <c r="G112" s="219">
        <v>4150</v>
      </c>
      <c r="H112" s="203">
        <v>0</v>
      </c>
      <c r="I112" s="204">
        <v>0</v>
      </c>
      <c r="J112" s="217"/>
      <c r="K112" s="147">
        <f>+'SALIDAS- ABRIL 18'!C112</f>
        <v>0</v>
      </c>
      <c r="L112" s="205">
        <f t="shared" si="6"/>
        <v>0</v>
      </c>
      <c r="M112" s="206">
        <f t="shared" si="7"/>
        <v>0</v>
      </c>
    </row>
    <row r="113" spans="1:13">
      <c r="A113" s="200" t="s">
        <v>232</v>
      </c>
      <c r="B113" s="163" t="s">
        <v>299</v>
      </c>
      <c r="C113" s="210" t="s">
        <v>12</v>
      </c>
      <c r="D113" s="210" t="s">
        <v>12</v>
      </c>
      <c r="E113" s="209" t="s">
        <v>126</v>
      </c>
      <c r="F113" s="210" t="s">
        <v>13</v>
      </c>
      <c r="G113" s="219">
        <v>3647.45</v>
      </c>
      <c r="H113" s="203">
        <v>0</v>
      </c>
      <c r="I113" s="204">
        <v>0</v>
      </c>
      <c r="J113" s="217"/>
      <c r="K113" s="147">
        <f>+'SALIDAS- ABRIL 18'!C113</f>
        <v>0</v>
      </c>
      <c r="L113" s="205">
        <f t="shared" si="6"/>
        <v>0</v>
      </c>
      <c r="M113" s="206">
        <f t="shared" si="7"/>
        <v>0</v>
      </c>
    </row>
    <row r="114" spans="1:13">
      <c r="A114" s="200" t="s">
        <v>232</v>
      </c>
      <c r="B114" s="163" t="s">
        <v>299</v>
      </c>
      <c r="C114" s="210" t="s">
        <v>12</v>
      </c>
      <c r="D114" s="210" t="s">
        <v>12</v>
      </c>
      <c r="E114" s="209" t="s">
        <v>127</v>
      </c>
      <c r="F114" s="210" t="s">
        <v>13</v>
      </c>
      <c r="G114" s="219">
        <v>4000</v>
      </c>
      <c r="H114" s="203">
        <v>0</v>
      </c>
      <c r="I114" s="204">
        <v>0</v>
      </c>
      <c r="J114" s="217"/>
      <c r="K114" s="147">
        <f>+'SALIDAS- ABRIL 18'!C114</f>
        <v>0</v>
      </c>
      <c r="L114" s="205">
        <f t="shared" si="6"/>
        <v>0</v>
      </c>
      <c r="M114" s="206">
        <f t="shared" si="7"/>
        <v>0</v>
      </c>
    </row>
    <row r="115" spans="1:13">
      <c r="A115" s="200" t="s">
        <v>232</v>
      </c>
      <c r="B115" s="163" t="s">
        <v>299</v>
      </c>
      <c r="C115" s="210" t="s">
        <v>12</v>
      </c>
      <c r="D115" s="210" t="s">
        <v>12</v>
      </c>
      <c r="E115" s="209" t="s">
        <v>249</v>
      </c>
      <c r="F115" s="210" t="s">
        <v>13</v>
      </c>
      <c r="G115" s="219">
        <v>3500</v>
      </c>
      <c r="H115" s="203">
        <v>0</v>
      </c>
      <c r="I115" s="204">
        <v>0</v>
      </c>
      <c r="J115" s="217"/>
      <c r="K115" s="147">
        <f>+'SALIDAS- ABRIL 18'!C115</f>
        <v>0</v>
      </c>
      <c r="L115" s="205">
        <f t="shared" si="6"/>
        <v>0</v>
      </c>
      <c r="M115" s="206">
        <f t="shared" si="7"/>
        <v>0</v>
      </c>
    </row>
    <row r="116" spans="1:13">
      <c r="A116" s="200" t="s">
        <v>232</v>
      </c>
      <c r="B116" s="163" t="s">
        <v>299</v>
      </c>
      <c r="C116" s="210" t="s">
        <v>12</v>
      </c>
      <c r="D116" s="210" t="s">
        <v>12</v>
      </c>
      <c r="E116" s="205" t="s">
        <v>128</v>
      </c>
      <c r="F116" s="210" t="s">
        <v>13</v>
      </c>
      <c r="G116" s="216">
        <v>6570</v>
      </c>
      <c r="H116" s="203">
        <v>6570</v>
      </c>
      <c r="I116" s="204">
        <v>1</v>
      </c>
      <c r="J116" s="217"/>
      <c r="K116" s="147">
        <f>+'SALIDAS- ABRIL 18'!C116</f>
        <v>0</v>
      </c>
      <c r="L116" s="205">
        <f t="shared" si="6"/>
        <v>1</v>
      </c>
      <c r="M116" s="206">
        <f t="shared" si="7"/>
        <v>6570</v>
      </c>
    </row>
    <row r="117" spans="1:13">
      <c r="A117" s="200" t="s">
        <v>232</v>
      </c>
      <c r="B117" s="163" t="s">
        <v>299</v>
      </c>
      <c r="C117" s="210" t="s">
        <v>12</v>
      </c>
      <c r="D117" s="210" t="s">
        <v>12</v>
      </c>
      <c r="E117" s="205" t="s">
        <v>129</v>
      </c>
      <c r="F117" s="210" t="s">
        <v>13</v>
      </c>
      <c r="G117" s="216">
        <v>7796.5</v>
      </c>
      <c r="H117" s="203">
        <v>0</v>
      </c>
      <c r="I117" s="204">
        <v>0</v>
      </c>
      <c r="J117" s="205"/>
      <c r="K117" s="147">
        <f>+'SALIDAS- ABRIL 18'!C117</f>
        <v>0</v>
      </c>
      <c r="L117" s="205">
        <f t="shared" si="6"/>
        <v>0</v>
      </c>
      <c r="M117" s="206">
        <f t="shared" si="7"/>
        <v>0</v>
      </c>
    </row>
    <row r="118" spans="1:13">
      <c r="A118" s="200" t="s">
        <v>232</v>
      </c>
      <c r="B118" s="163" t="s">
        <v>299</v>
      </c>
      <c r="C118" s="210" t="s">
        <v>12</v>
      </c>
      <c r="D118" s="210" t="s">
        <v>12</v>
      </c>
      <c r="E118" s="209" t="s">
        <v>38</v>
      </c>
      <c r="F118" s="210" t="s">
        <v>13</v>
      </c>
      <c r="G118" s="219">
        <v>1037.92</v>
      </c>
      <c r="H118" s="203">
        <v>1037.92</v>
      </c>
      <c r="I118" s="204">
        <v>1</v>
      </c>
      <c r="J118" s="205"/>
      <c r="K118" s="147">
        <f>+'SALIDAS- ABRIL 18'!C118</f>
        <v>0</v>
      </c>
      <c r="L118" s="205">
        <f t="shared" si="6"/>
        <v>1</v>
      </c>
      <c r="M118" s="206">
        <f t="shared" si="7"/>
        <v>1037.92</v>
      </c>
    </row>
    <row r="119" spans="1:13">
      <c r="A119" s="200" t="s">
        <v>232</v>
      </c>
      <c r="B119" s="163" t="s">
        <v>299</v>
      </c>
      <c r="C119" s="210" t="s">
        <v>12</v>
      </c>
      <c r="D119" s="210" t="s">
        <v>12</v>
      </c>
      <c r="E119" s="209" t="s">
        <v>131</v>
      </c>
      <c r="F119" s="210" t="s">
        <v>13</v>
      </c>
      <c r="G119" s="219">
        <v>1805.4</v>
      </c>
      <c r="H119" s="203">
        <v>1805.4</v>
      </c>
      <c r="I119" s="204">
        <v>1</v>
      </c>
      <c r="J119" s="205"/>
      <c r="K119" s="147">
        <f>+'SALIDAS- ABRIL 18'!C119</f>
        <v>0</v>
      </c>
      <c r="L119" s="205">
        <f t="shared" si="6"/>
        <v>1</v>
      </c>
      <c r="M119" s="206">
        <f t="shared" si="7"/>
        <v>1805.4</v>
      </c>
    </row>
    <row r="120" spans="1:13">
      <c r="A120" s="142" t="s">
        <v>232</v>
      </c>
      <c r="B120" s="163" t="s">
        <v>299</v>
      </c>
      <c r="C120" s="158" t="s">
        <v>12</v>
      </c>
      <c r="D120" s="158" t="s">
        <v>12</v>
      </c>
      <c r="E120" s="159" t="s">
        <v>132</v>
      </c>
      <c r="F120" s="160" t="s">
        <v>13</v>
      </c>
      <c r="G120" s="161">
        <v>1680</v>
      </c>
      <c r="H120" s="146">
        <v>3360</v>
      </c>
      <c r="I120" s="12">
        <v>2</v>
      </c>
      <c r="J120" s="147"/>
      <c r="K120" s="147">
        <f>+'SALIDAS- ABRIL 18'!C120</f>
        <v>0</v>
      </c>
      <c r="L120" s="147">
        <f t="shared" si="6"/>
        <v>2</v>
      </c>
      <c r="M120" s="148">
        <f t="shared" si="7"/>
        <v>3360</v>
      </c>
    </row>
    <row r="121" spans="1:13">
      <c r="A121" s="142" t="s">
        <v>232</v>
      </c>
      <c r="B121" s="163" t="s">
        <v>299</v>
      </c>
      <c r="C121" s="158" t="s">
        <v>12</v>
      </c>
      <c r="D121" s="158" t="s">
        <v>12</v>
      </c>
      <c r="E121" s="159" t="s">
        <v>133</v>
      </c>
      <c r="F121" s="160" t="s">
        <v>13</v>
      </c>
      <c r="G121" s="161">
        <v>5487</v>
      </c>
      <c r="H121" s="146">
        <v>10974</v>
      </c>
      <c r="I121" s="12">
        <v>2</v>
      </c>
      <c r="J121" s="147"/>
      <c r="K121" s="147">
        <f>+'SALIDAS- ABRIL 18'!C121</f>
        <v>0</v>
      </c>
      <c r="L121" s="147">
        <f t="shared" si="6"/>
        <v>2</v>
      </c>
      <c r="M121" s="148">
        <f t="shared" si="7"/>
        <v>10974</v>
      </c>
    </row>
    <row r="122" spans="1:13">
      <c r="A122" s="142" t="s">
        <v>232</v>
      </c>
      <c r="B122" s="163" t="s">
        <v>299</v>
      </c>
      <c r="C122" s="158" t="s">
        <v>12</v>
      </c>
      <c r="D122" s="158" t="s">
        <v>12</v>
      </c>
      <c r="E122" s="159" t="s">
        <v>134</v>
      </c>
      <c r="F122" s="160" t="s">
        <v>13</v>
      </c>
      <c r="G122" s="161">
        <v>1250</v>
      </c>
      <c r="H122" s="146">
        <v>0</v>
      </c>
      <c r="I122" s="12">
        <v>0</v>
      </c>
      <c r="J122" s="147"/>
      <c r="K122" s="147">
        <f>+'SALIDAS- ABRIL 18'!C122</f>
        <v>0</v>
      </c>
      <c r="L122" s="147">
        <f t="shared" si="6"/>
        <v>0</v>
      </c>
      <c r="M122" s="273">
        <f t="shared" si="7"/>
        <v>0</v>
      </c>
    </row>
    <row r="123" spans="1:13" ht="15.75" thickBot="1">
      <c r="A123" s="131"/>
      <c r="B123" s="183"/>
      <c r="C123" s="131"/>
      <c r="D123" s="131"/>
      <c r="E123" s="131"/>
      <c r="F123" s="168" t="s">
        <v>23</v>
      </c>
      <c r="G123" s="185"/>
      <c r="H123" s="169">
        <f t="shared" ref="H123:M123" si="8">SUM(H9:H122)</f>
        <v>212487.49641791044</v>
      </c>
      <c r="I123" s="259">
        <f t="shared" si="8"/>
        <v>11771</v>
      </c>
      <c r="J123">
        <f t="shared" si="8"/>
        <v>0</v>
      </c>
      <c r="K123" s="54">
        <f t="shared" si="8"/>
        <v>121</v>
      </c>
      <c r="L123" s="272">
        <f t="shared" si="8"/>
        <v>11650</v>
      </c>
      <c r="M123" s="170">
        <f t="shared" si="8"/>
        <v>183702.47832835818</v>
      </c>
    </row>
    <row r="124" spans="1:13" ht="15.75" thickTop="1">
      <c r="A124" s="131"/>
      <c r="B124" s="183"/>
      <c r="C124" s="131"/>
      <c r="D124" s="131"/>
      <c r="E124" s="131"/>
      <c r="F124" s="131"/>
      <c r="G124" s="196"/>
      <c r="H124" s="181"/>
      <c r="I124" s="131"/>
      <c r="J124" s="133"/>
      <c r="K124" s="173"/>
      <c r="L124" s="131"/>
      <c r="M124" s="131"/>
    </row>
    <row r="125" spans="1:13">
      <c r="A125" s="5" t="s">
        <v>24</v>
      </c>
      <c r="B125" s="183"/>
      <c r="C125" s="131"/>
      <c r="D125" s="5"/>
      <c r="E125" s="131"/>
      <c r="F125" s="5" t="s">
        <v>25</v>
      </c>
      <c r="G125" s="171"/>
      <c r="H125" s="182"/>
      <c r="I125" s="131"/>
      <c r="J125" s="7"/>
      <c r="K125" s="5" t="s">
        <v>26</v>
      </c>
      <c r="L125" s="7"/>
      <c r="M125" s="131"/>
    </row>
    <row r="126" spans="1:13">
      <c r="A126" s="11"/>
      <c r="B126" s="271"/>
      <c r="C126" s="133"/>
      <c r="D126" s="11"/>
      <c r="E126" s="11"/>
      <c r="F126" s="133"/>
      <c r="G126" s="197"/>
      <c r="H126" s="197"/>
      <c r="I126" s="267"/>
      <c r="J126" s="197"/>
      <c r="K126" s="197"/>
      <c r="L126" s="267"/>
      <c r="M126" s="197"/>
    </row>
    <row r="127" spans="1:13">
      <c r="A127" s="5"/>
      <c r="B127" s="183"/>
      <c r="C127" s="131"/>
      <c r="D127" s="5"/>
      <c r="E127" s="5"/>
      <c r="F127" s="131"/>
      <c r="G127" s="197"/>
      <c r="H127" s="197"/>
      <c r="I127" s="197"/>
      <c r="J127" s="197"/>
      <c r="K127" s="197"/>
      <c r="L127" s="197"/>
      <c r="M127" s="197"/>
    </row>
    <row r="128" spans="1:13">
      <c r="A128" s="8" t="s">
        <v>285</v>
      </c>
      <c r="B128" s="183"/>
      <c r="C128" s="133"/>
      <c r="D128" s="9"/>
      <c r="E128" s="131"/>
      <c r="F128" s="9" t="s">
        <v>286</v>
      </c>
      <c r="G128" s="131"/>
      <c r="H128" s="6"/>
      <c r="I128" s="133"/>
      <c r="J128" s="7"/>
      <c r="K128" s="9" t="s">
        <v>300</v>
      </c>
      <c r="L128" s="7"/>
      <c r="M128" s="131"/>
    </row>
    <row r="129" spans="1:13">
      <c r="A129" s="10" t="s">
        <v>301</v>
      </c>
      <c r="B129" s="183"/>
      <c r="C129" s="133"/>
      <c r="D129" s="11"/>
      <c r="E129" s="131"/>
      <c r="F129" s="11" t="s">
        <v>30</v>
      </c>
      <c r="G129" s="131"/>
      <c r="H129" s="6"/>
      <c r="I129" s="133"/>
      <c r="J129" s="7"/>
      <c r="K129" s="11" t="s">
        <v>31</v>
      </c>
      <c r="L129" s="7"/>
      <c r="M129" s="131"/>
    </row>
    <row r="130" spans="1:13">
      <c r="A130" s="10" t="s">
        <v>296</v>
      </c>
      <c r="B130" s="183"/>
      <c r="C130" s="133"/>
      <c r="D130" s="11"/>
      <c r="E130" s="131"/>
      <c r="F130" s="10" t="s">
        <v>296</v>
      </c>
      <c r="G130" s="131"/>
      <c r="H130" s="6"/>
      <c r="I130" s="133"/>
      <c r="J130" s="7"/>
      <c r="K130" s="10" t="s">
        <v>296</v>
      </c>
      <c r="L130" s="7"/>
      <c r="M130" s="131"/>
    </row>
    <row r="131" spans="1:13">
      <c r="A131" s="131"/>
      <c r="B131" s="183"/>
      <c r="C131" s="131"/>
      <c r="D131" s="131"/>
      <c r="E131" s="131"/>
      <c r="F131" s="131"/>
      <c r="G131" s="131"/>
      <c r="H131" s="131"/>
      <c r="I131" s="131"/>
      <c r="J131" s="133"/>
      <c r="K131" s="133"/>
      <c r="L131" s="131"/>
      <c r="M131" s="131"/>
    </row>
    <row r="132" spans="1:13">
      <c r="A132" s="131"/>
      <c r="B132" s="183"/>
      <c r="C132" s="131"/>
      <c r="D132" s="131"/>
      <c r="E132" s="131"/>
      <c r="F132" s="131"/>
      <c r="G132" s="131"/>
      <c r="H132" s="131"/>
      <c r="I132" s="131"/>
      <c r="J132" s="133"/>
      <c r="K132" s="133"/>
      <c r="L132" s="131"/>
      <c r="M132" s="131"/>
    </row>
  </sheetData>
  <mergeCells count="5">
    <mergeCell ref="B1:M1"/>
    <mergeCell ref="B2:M2"/>
    <mergeCell ref="B4:M4"/>
    <mergeCell ref="B5:M5"/>
    <mergeCell ref="B6:M6"/>
  </mergeCells>
  <pageMargins left="0.7" right="0.7" top="0.75" bottom="0.75" header="0.3" footer="0.3"/>
  <pageSetup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123"/>
  <sheetViews>
    <sheetView workbookViewId="0">
      <selection sqref="A1:C123"/>
    </sheetView>
  </sheetViews>
  <sheetFormatPr baseColWidth="10" defaultRowHeight="15"/>
  <cols>
    <col min="1" max="1" width="39.42578125" bestFit="1" customWidth="1"/>
    <col min="2" max="2" width="13.140625" customWidth="1"/>
  </cols>
  <sheetData>
    <row r="2" spans="1:3">
      <c r="A2" s="357" t="s">
        <v>0</v>
      </c>
      <c r="B2" s="357"/>
      <c r="C2" s="357"/>
    </row>
    <row r="3" spans="1:3">
      <c r="A3" s="357" t="s">
        <v>135</v>
      </c>
      <c r="B3" s="357"/>
      <c r="C3" s="357"/>
    </row>
    <row r="4" spans="1:3">
      <c r="A4" s="357"/>
      <c r="B4" s="357"/>
      <c r="C4" s="357"/>
    </row>
    <row r="5" spans="1:3">
      <c r="A5" s="357" t="s">
        <v>253</v>
      </c>
      <c r="B5" s="357"/>
      <c r="C5" s="357"/>
    </row>
    <row r="6" spans="1:3">
      <c r="A6" s="357" t="s">
        <v>302</v>
      </c>
      <c r="B6" s="357"/>
      <c r="C6" s="357"/>
    </row>
    <row r="7" spans="1:3">
      <c r="A7" s="17"/>
      <c r="B7" s="34"/>
      <c r="C7" s="292"/>
    </row>
    <row r="8" spans="1:3" ht="38.25">
      <c r="A8" s="18" t="s">
        <v>136</v>
      </c>
      <c r="B8" s="18" t="s">
        <v>137</v>
      </c>
      <c r="C8" s="18" t="s">
        <v>144</v>
      </c>
    </row>
    <row r="9" spans="1:3">
      <c r="A9" s="20" t="s">
        <v>39</v>
      </c>
      <c r="B9" s="21" t="s">
        <v>13</v>
      </c>
      <c r="C9" s="36">
        <f>+'REG SALIDAS DIARIO ABRIL 18'!C10</f>
        <v>0</v>
      </c>
    </row>
    <row r="10" spans="1:3">
      <c r="A10" s="22" t="s">
        <v>40</v>
      </c>
      <c r="B10" s="23" t="s">
        <v>14</v>
      </c>
      <c r="C10" s="36">
        <f>+'REG SALIDAS DIARIO ABRIL 18'!C11</f>
        <v>0</v>
      </c>
    </row>
    <row r="11" spans="1:3">
      <c r="A11" s="22" t="s">
        <v>41</v>
      </c>
      <c r="B11" s="23" t="s">
        <v>13</v>
      </c>
      <c r="C11" s="36">
        <f>+'REG SALIDAS DIARIO ABRIL 18'!C12</f>
        <v>0</v>
      </c>
    </row>
    <row r="12" spans="1:3">
      <c r="A12" s="22" t="s">
        <v>42</v>
      </c>
      <c r="B12" s="23" t="s">
        <v>13</v>
      </c>
      <c r="C12" s="36">
        <f>+'REG SALIDAS DIARIO ABRIL 18'!C13</f>
        <v>0</v>
      </c>
    </row>
    <row r="13" spans="1:3">
      <c r="A13" s="22" t="s">
        <v>43</v>
      </c>
      <c r="B13" s="23" t="s">
        <v>13</v>
      </c>
      <c r="C13" s="36">
        <f>+'REG SALIDAS DIARIO ABRIL 18'!C14</f>
        <v>0</v>
      </c>
    </row>
    <row r="14" spans="1:3">
      <c r="A14" s="22" t="s">
        <v>44</v>
      </c>
      <c r="B14" s="23" t="s">
        <v>13</v>
      </c>
      <c r="C14" s="36">
        <f>+'REG SALIDAS DIARIO ABRIL 18'!C15</f>
        <v>0</v>
      </c>
    </row>
    <row r="15" spans="1:3">
      <c r="A15" s="22" t="s">
        <v>45</v>
      </c>
      <c r="B15" s="23" t="s">
        <v>13</v>
      </c>
      <c r="C15" s="36">
        <f>+'REG SALIDAS DIARIO ABRIL 18'!C16</f>
        <v>0</v>
      </c>
    </row>
    <row r="16" spans="1:3">
      <c r="A16" s="22" t="s">
        <v>46</v>
      </c>
      <c r="B16" s="23" t="s">
        <v>13</v>
      </c>
      <c r="C16" s="36">
        <f>+'REG SALIDAS DIARIO ABRIL 18'!C17</f>
        <v>0</v>
      </c>
    </row>
    <row r="17" spans="1:3">
      <c r="A17" s="22" t="s">
        <v>47</v>
      </c>
      <c r="B17" s="23" t="s">
        <v>13</v>
      </c>
      <c r="C17" s="36">
        <f>+'REG SALIDAS DIARIO ABRIL 18'!C18</f>
        <v>0</v>
      </c>
    </row>
    <row r="18" spans="1:3">
      <c r="A18" s="22" t="s">
        <v>48</v>
      </c>
      <c r="B18" s="23" t="s">
        <v>13</v>
      </c>
      <c r="C18" s="36">
        <f>+'REG SALIDAS DIARIO ABRIL 18'!C19</f>
        <v>0</v>
      </c>
    </row>
    <row r="19" spans="1:3">
      <c r="A19" s="22" t="s">
        <v>49</v>
      </c>
      <c r="B19" s="23" t="s">
        <v>13</v>
      </c>
      <c r="C19" s="36">
        <f>+'REG SALIDAS DIARIO ABRIL 18'!C20</f>
        <v>0</v>
      </c>
    </row>
    <row r="20" spans="1:3">
      <c r="A20" s="25" t="s">
        <v>50</v>
      </c>
      <c r="B20" s="26" t="s">
        <v>13</v>
      </c>
      <c r="C20" s="36">
        <f>+'REG SALIDAS DIARIO ABRIL 18'!C21</f>
        <v>1</v>
      </c>
    </row>
    <row r="21" spans="1:3">
      <c r="A21" s="25" t="s">
        <v>51</v>
      </c>
      <c r="B21" s="26" t="s">
        <v>13</v>
      </c>
      <c r="C21" s="36">
        <f>+'REG SALIDAS DIARIO ABRIL 18'!C22</f>
        <v>1</v>
      </c>
    </row>
    <row r="22" spans="1:3">
      <c r="A22" s="22" t="s">
        <v>52</v>
      </c>
      <c r="B22" s="23" t="s">
        <v>15</v>
      </c>
      <c r="C22" s="36">
        <f>+'REG SALIDAS DIARIO ABRIL 18'!C23</f>
        <v>0</v>
      </c>
    </row>
    <row r="23" spans="1:3">
      <c r="A23" s="22" t="s">
        <v>53</v>
      </c>
      <c r="B23" s="23" t="s">
        <v>13</v>
      </c>
      <c r="C23" s="36">
        <f>+'REG SALIDAS DIARIO ABRIL 18'!C24</f>
        <v>12</v>
      </c>
    </row>
    <row r="24" spans="1:3">
      <c r="A24" s="22" t="s">
        <v>54</v>
      </c>
      <c r="B24" s="23" t="s">
        <v>16</v>
      </c>
      <c r="C24" s="36">
        <f>+'REG SALIDAS DIARIO ABRIL 18'!C25</f>
        <v>0</v>
      </c>
    </row>
    <row r="25" spans="1:3">
      <c r="A25" s="22" t="s">
        <v>55</v>
      </c>
      <c r="B25" s="23" t="s">
        <v>14</v>
      </c>
      <c r="C25" s="36">
        <f>+'REG SALIDAS DIARIO ABRIL 18'!C26</f>
        <v>0</v>
      </c>
    </row>
    <row r="26" spans="1:3">
      <c r="A26" s="22" t="s">
        <v>56</v>
      </c>
      <c r="B26" s="23" t="s">
        <v>13</v>
      </c>
      <c r="C26" s="36">
        <f>+'REG SALIDAS DIARIO ABRIL 18'!C27</f>
        <v>0</v>
      </c>
    </row>
    <row r="27" spans="1:3">
      <c r="A27" s="22" t="s">
        <v>57</v>
      </c>
      <c r="B27" s="23" t="s">
        <v>13</v>
      </c>
      <c r="C27" s="36">
        <f>+'REG SALIDAS DIARIO ABRIL 18'!C28</f>
        <v>0</v>
      </c>
    </row>
    <row r="28" spans="1:3">
      <c r="A28" s="22" t="s">
        <v>58</v>
      </c>
      <c r="B28" s="23" t="s">
        <v>13</v>
      </c>
      <c r="C28" s="36">
        <f>+'REG SALIDAS DIARIO ABRIL 18'!C29</f>
        <v>0</v>
      </c>
    </row>
    <row r="29" spans="1:3">
      <c r="A29" s="27" t="s">
        <v>59</v>
      </c>
      <c r="B29" s="23" t="s">
        <v>13</v>
      </c>
      <c r="C29" s="36">
        <f>+'REG SALIDAS DIARIO ABRIL 18'!C30</f>
        <v>0</v>
      </c>
    </row>
    <row r="30" spans="1:3">
      <c r="A30" s="27" t="s">
        <v>60</v>
      </c>
      <c r="B30" s="23" t="s">
        <v>13</v>
      </c>
      <c r="C30" s="36">
        <f>+'REG SALIDAS DIARIO ABRIL 18'!C31</f>
        <v>0</v>
      </c>
    </row>
    <row r="31" spans="1:3">
      <c r="A31" s="27" t="s">
        <v>61</v>
      </c>
      <c r="B31" s="23" t="s">
        <v>13</v>
      </c>
      <c r="C31" s="36">
        <f>+'REG SALIDAS DIARIO ABRIL 18'!C32</f>
        <v>0</v>
      </c>
    </row>
    <row r="32" spans="1:3">
      <c r="A32" s="27" t="s">
        <v>62</v>
      </c>
      <c r="B32" s="23" t="s">
        <v>13</v>
      </c>
      <c r="C32" s="36">
        <f>+'REG SALIDAS DIARIO ABRIL 18'!C33</f>
        <v>0</v>
      </c>
    </row>
    <row r="33" spans="1:3">
      <c r="A33" s="22" t="s">
        <v>63</v>
      </c>
      <c r="B33" s="23" t="s">
        <v>13</v>
      </c>
      <c r="C33" s="36">
        <f>+'REG SALIDAS DIARIO ABRIL 18'!C34</f>
        <v>0</v>
      </c>
    </row>
    <row r="34" spans="1:3">
      <c r="A34" s="22" t="s">
        <v>64</v>
      </c>
      <c r="B34" s="23" t="s">
        <v>14</v>
      </c>
      <c r="C34" s="36">
        <f>+'REG SALIDAS DIARIO ABRIL 18'!C35</f>
        <v>4</v>
      </c>
    </row>
    <row r="35" spans="1:3">
      <c r="A35" s="22" t="s">
        <v>65</v>
      </c>
      <c r="B35" s="23" t="s">
        <v>14</v>
      </c>
      <c r="C35" s="36">
        <f>+'REG SALIDAS DIARIO ABRIL 18'!C36</f>
        <v>3</v>
      </c>
    </row>
    <row r="36" spans="1:3">
      <c r="A36" s="22" t="s">
        <v>66</v>
      </c>
      <c r="B36" s="23" t="s">
        <v>13</v>
      </c>
      <c r="C36" s="36">
        <f>+'REG SALIDAS DIARIO ABRIL 18'!C37</f>
        <v>0</v>
      </c>
    </row>
    <row r="37" spans="1:3">
      <c r="A37" s="22" t="s">
        <v>67</v>
      </c>
      <c r="B37" s="23" t="s">
        <v>13</v>
      </c>
      <c r="C37" s="36">
        <f>+'REG SALIDAS DIARIO ABRIL 18'!C38</f>
        <v>0</v>
      </c>
    </row>
    <row r="38" spans="1:3">
      <c r="A38" s="25" t="s">
        <v>68</v>
      </c>
      <c r="B38" s="26" t="s">
        <v>13</v>
      </c>
      <c r="C38" s="36">
        <f>+'REG SALIDAS DIARIO ABRIL 18'!C39</f>
        <v>3</v>
      </c>
    </row>
    <row r="39" spans="1:3">
      <c r="A39" s="22" t="s">
        <v>69</v>
      </c>
      <c r="B39" s="23" t="s">
        <v>13</v>
      </c>
      <c r="C39" s="36">
        <f>+'REG SALIDAS DIARIO ABRIL 18'!C40</f>
        <v>5</v>
      </c>
    </row>
    <row r="40" spans="1:3">
      <c r="A40" s="22" t="s">
        <v>70</v>
      </c>
      <c r="B40" s="23" t="s">
        <v>18</v>
      </c>
      <c r="C40" s="36">
        <f>+'REG SALIDAS DIARIO ABRIL 18'!C41</f>
        <v>0</v>
      </c>
    </row>
    <row r="41" spans="1:3">
      <c r="A41" s="22" t="s">
        <v>71</v>
      </c>
      <c r="B41" s="23" t="s">
        <v>16</v>
      </c>
      <c r="C41" s="36">
        <f>+'REG SALIDAS DIARIO ABRIL 18'!C42</f>
        <v>0</v>
      </c>
    </row>
    <row r="42" spans="1:3">
      <c r="A42" s="22" t="s">
        <v>72</v>
      </c>
      <c r="B42" s="23" t="s">
        <v>16</v>
      </c>
      <c r="C42" s="36">
        <f>+'REG SALIDAS DIARIO ABRIL 18'!C43</f>
        <v>0</v>
      </c>
    </row>
    <row r="43" spans="1:3">
      <c r="A43" s="22" t="s">
        <v>73</v>
      </c>
      <c r="B43" s="23" t="s">
        <v>16</v>
      </c>
      <c r="C43" s="36">
        <f>+'REG SALIDAS DIARIO ABRIL 18'!C44</f>
        <v>0</v>
      </c>
    </row>
    <row r="44" spans="1:3">
      <c r="A44" s="22" t="s">
        <v>74</v>
      </c>
      <c r="B44" s="23" t="s">
        <v>18</v>
      </c>
      <c r="C44" s="36">
        <f>+'REG SALIDAS DIARIO ABRIL 18'!C45</f>
        <v>0</v>
      </c>
    </row>
    <row r="45" spans="1:3">
      <c r="A45" s="22" t="s">
        <v>75</v>
      </c>
      <c r="B45" s="23" t="s">
        <v>14</v>
      </c>
      <c r="C45" s="36">
        <f>+'REG SALIDAS DIARIO ABRIL 18'!C46</f>
        <v>0</v>
      </c>
    </row>
    <row r="46" spans="1:3">
      <c r="A46" s="22" t="s">
        <v>32</v>
      </c>
      <c r="B46" s="23" t="s">
        <v>13</v>
      </c>
      <c r="C46" s="36">
        <f>+'REG SALIDAS DIARIO ABRIL 18'!C47</f>
        <v>0</v>
      </c>
    </row>
    <row r="47" spans="1:3">
      <c r="A47" s="22" t="s">
        <v>76</v>
      </c>
      <c r="B47" s="23" t="s">
        <v>13</v>
      </c>
      <c r="C47" s="36">
        <f>+'REG SALIDAS DIARIO ABRIL 18'!C48</f>
        <v>0</v>
      </c>
    </row>
    <row r="48" spans="1:3">
      <c r="A48" s="22" t="s">
        <v>77</v>
      </c>
      <c r="B48" s="23" t="s">
        <v>14</v>
      </c>
      <c r="C48" s="36">
        <f>+'REG SALIDAS DIARIO ABRIL 18'!C49</f>
        <v>1</v>
      </c>
    </row>
    <row r="49" spans="1:3">
      <c r="A49" s="22" t="s">
        <v>33</v>
      </c>
      <c r="B49" s="23" t="s">
        <v>14</v>
      </c>
      <c r="C49" s="36">
        <f>+'REG SALIDAS DIARIO ABRIL 18'!C50</f>
        <v>0</v>
      </c>
    </row>
    <row r="50" spans="1:3">
      <c r="A50" s="22" t="s">
        <v>78</v>
      </c>
      <c r="B50" s="23" t="s">
        <v>13</v>
      </c>
      <c r="C50" s="36">
        <f>+'REG SALIDAS DIARIO ABRIL 18'!C51</f>
        <v>0</v>
      </c>
    </row>
    <row r="51" spans="1:3">
      <c r="A51" s="22" t="s">
        <v>79</v>
      </c>
      <c r="B51" s="23" t="s">
        <v>13</v>
      </c>
      <c r="C51" s="36">
        <f>+'REG SALIDAS DIARIO ABRIL 18'!C52</f>
        <v>3</v>
      </c>
    </row>
    <row r="52" spans="1:3">
      <c r="A52" s="22" t="s">
        <v>80</v>
      </c>
      <c r="B52" s="23" t="s">
        <v>13</v>
      </c>
      <c r="C52" s="36">
        <f>+'REG SALIDAS DIARIO ABRIL 18'!C53</f>
        <v>3</v>
      </c>
    </row>
    <row r="53" spans="1:3">
      <c r="A53" s="22" t="s">
        <v>81</v>
      </c>
      <c r="B53" s="23" t="s">
        <v>13</v>
      </c>
      <c r="C53" s="36">
        <f>+'REG SALIDAS DIARIO ABRIL 18'!C54</f>
        <v>0</v>
      </c>
    </row>
    <row r="54" spans="1:3">
      <c r="A54" s="29" t="s">
        <v>82</v>
      </c>
      <c r="B54" s="23" t="s">
        <v>18</v>
      </c>
      <c r="C54" s="36">
        <f>+'REG SALIDAS DIARIO ABRIL 18'!C55</f>
        <v>0</v>
      </c>
    </row>
    <row r="55" spans="1:3">
      <c r="A55" s="22" t="s">
        <v>83</v>
      </c>
      <c r="B55" s="23" t="s">
        <v>13</v>
      </c>
      <c r="C55" s="36">
        <f>+'REG SALIDAS DIARIO ABRIL 18'!C56</f>
        <v>2</v>
      </c>
    </row>
    <row r="56" spans="1:3">
      <c r="A56" s="29" t="s">
        <v>34</v>
      </c>
      <c r="B56" s="23" t="s">
        <v>13</v>
      </c>
      <c r="C56" s="36">
        <f>+'REG SALIDAS DIARIO ABRIL 18'!C57</f>
        <v>0</v>
      </c>
    </row>
    <row r="57" spans="1:3">
      <c r="A57" s="22" t="s">
        <v>84</v>
      </c>
      <c r="B57" s="23" t="s">
        <v>19</v>
      </c>
      <c r="C57" s="36">
        <f>+'REG SALIDAS DIARIO ABRIL 18'!C58</f>
        <v>34</v>
      </c>
    </row>
    <row r="58" spans="1:3">
      <c r="A58" s="22" t="s">
        <v>85</v>
      </c>
      <c r="B58" s="23" t="s">
        <v>19</v>
      </c>
      <c r="C58" s="36">
        <f>+'REG SALIDAS DIARIO ABRIL 18'!C59</f>
        <v>0</v>
      </c>
    </row>
    <row r="59" spans="1:3">
      <c r="A59" s="22" t="s">
        <v>86</v>
      </c>
      <c r="B59" s="23" t="s">
        <v>19</v>
      </c>
      <c r="C59" s="36">
        <f>+'REG SALIDAS DIARIO ABRIL 18'!C60</f>
        <v>0</v>
      </c>
    </row>
    <row r="60" spans="1:3">
      <c r="A60" s="22" t="s">
        <v>87</v>
      </c>
      <c r="B60" s="23" t="s">
        <v>14</v>
      </c>
      <c r="C60" s="36">
        <f>+'REG SALIDAS DIARIO ABRIL 18'!C61</f>
        <v>0</v>
      </c>
    </row>
    <row r="61" spans="1:3">
      <c r="A61" s="22" t="s">
        <v>88</v>
      </c>
      <c r="B61" s="23" t="s">
        <v>13</v>
      </c>
      <c r="C61" s="36">
        <f>+'REG SALIDAS DIARIO ABRIL 18'!C62</f>
        <v>9</v>
      </c>
    </row>
    <row r="62" spans="1:3">
      <c r="A62" s="144" t="s">
        <v>95</v>
      </c>
      <c r="B62" s="23" t="s">
        <v>19</v>
      </c>
      <c r="C62" s="36">
        <f>+'REG SALIDAS DIARIO ABRIL 18'!C63</f>
        <v>1</v>
      </c>
    </row>
    <row r="63" spans="1:3">
      <c r="A63" s="22" t="s">
        <v>147</v>
      </c>
      <c r="B63" s="23" t="s">
        <v>19</v>
      </c>
      <c r="C63" s="36">
        <f>+'REG SALIDAS DIARIO ABRIL 18'!C64</f>
        <v>0</v>
      </c>
    </row>
    <row r="64" spans="1:3">
      <c r="A64" s="22" t="s">
        <v>89</v>
      </c>
      <c r="B64" s="23" t="s">
        <v>16</v>
      </c>
      <c r="C64" s="36">
        <f>+'REG SALIDAS DIARIO ABRIL 18'!C65</f>
        <v>0</v>
      </c>
    </row>
    <row r="65" spans="1:3">
      <c r="A65" s="22" t="s">
        <v>90</v>
      </c>
      <c r="B65" s="23" t="s">
        <v>13</v>
      </c>
      <c r="C65" s="36">
        <f>+'REG SALIDAS DIARIO ABRIL 18'!C66</f>
        <v>0</v>
      </c>
    </row>
    <row r="66" spans="1:3">
      <c r="A66" s="22" t="s">
        <v>91</v>
      </c>
      <c r="B66" s="23" t="s">
        <v>19</v>
      </c>
      <c r="C66" s="36">
        <f>+'REG SALIDAS DIARIO ABRIL 18'!C67</f>
        <v>0</v>
      </c>
    </row>
    <row r="67" spans="1:3">
      <c r="A67" s="22" t="s">
        <v>92</v>
      </c>
      <c r="B67" s="23" t="s">
        <v>18</v>
      </c>
      <c r="C67" s="36">
        <f>+'REG SALIDAS DIARIO ABRIL 18'!C68</f>
        <v>0</v>
      </c>
    </row>
    <row r="68" spans="1:3">
      <c r="A68" s="22" t="s">
        <v>93</v>
      </c>
      <c r="B68" s="23" t="s">
        <v>19</v>
      </c>
      <c r="C68" s="36">
        <f>+'REG SALIDAS DIARIO ABRIL 18'!C69</f>
        <v>0</v>
      </c>
    </row>
    <row r="69" spans="1:3">
      <c r="A69" s="22" t="s">
        <v>94</v>
      </c>
      <c r="B69" s="23" t="s">
        <v>19</v>
      </c>
      <c r="C69" s="36">
        <f>+'REG SALIDAS DIARIO ABRIL 18'!C70</f>
        <v>0</v>
      </c>
    </row>
    <row r="70" spans="1:3">
      <c r="A70" s="30" t="s">
        <v>145</v>
      </c>
      <c r="B70" s="31" t="s">
        <v>13</v>
      </c>
      <c r="C70" s="36">
        <f>+'REG SALIDAS DIARIO ABRIL 18'!C71</f>
        <v>0</v>
      </c>
    </row>
    <row r="71" spans="1:3">
      <c r="A71" s="22" t="s">
        <v>96</v>
      </c>
      <c r="B71" s="23" t="s">
        <v>13</v>
      </c>
      <c r="C71" s="36">
        <f>+'REG SALIDAS DIARIO ABRIL 18'!C72</f>
        <v>0</v>
      </c>
    </row>
    <row r="72" spans="1:3">
      <c r="A72" s="22" t="s">
        <v>35</v>
      </c>
      <c r="B72" s="23" t="s">
        <v>13</v>
      </c>
      <c r="C72" s="36">
        <f>+'REG SALIDAS DIARIO ABRIL 18'!C73</f>
        <v>0</v>
      </c>
    </row>
    <row r="73" spans="1:3">
      <c r="A73" s="22" t="s">
        <v>97</v>
      </c>
      <c r="B73" s="23" t="s">
        <v>13</v>
      </c>
      <c r="C73" s="36">
        <f>+'REG SALIDAS DIARIO ABRIL 18'!C74</f>
        <v>0</v>
      </c>
    </row>
    <row r="74" spans="1:3">
      <c r="A74" s="22" t="s">
        <v>98</v>
      </c>
      <c r="B74" s="23" t="s">
        <v>18</v>
      </c>
      <c r="C74" s="36">
        <f>+'REG SALIDAS DIARIO ABRIL 18'!C75</f>
        <v>0</v>
      </c>
    </row>
    <row r="75" spans="1:3">
      <c r="A75" s="22" t="s">
        <v>99</v>
      </c>
      <c r="B75" s="23" t="s">
        <v>18</v>
      </c>
      <c r="C75" s="36">
        <f>+'REG SALIDAS DIARIO ABRIL 18'!C76</f>
        <v>3</v>
      </c>
    </row>
    <row r="76" spans="1:3">
      <c r="A76" s="22" t="s">
        <v>100</v>
      </c>
      <c r="B76" s="23" t="s">
        <v>13</v>
      </c>
      <c r="C76" s="36">
        <f>+'REG SALIDAS DIARIO ABRIL 18'!C77</f>
        <v>0</v>
      </c>
    </row>
    <row r="77" spans="1:3">
      <c r="A77" s="22" t="s">
        <v>101</v>
      </c>
      <c r="B77" s="23" t="s">
        <v>13</v>
      </c>
      <c r="C77" s="36">
        <f>+'REG SALIDAS DIARIO ABRIL 18'!C78</f>
        <v>0</v>
      </c>
    </row>
    <row r="78" spans="1:3">
      <c r="A78" s="22" t="s">
        <v>102</v>
      </c>
      <c r="B78" s="23" t="s">
        <v>13</v>
      </c>
      <c r="C78" s="36">
        <f>+'REG SALIDAS DIARIO ABRIL 18'!C79</f>
        <v>0</v>
      </c>
    </row>
    <row r="79" spans="1:3">
      <c r="A79" s="22" t="s">
        <v>36</v>
      </c>
      <c r="B79" s="23" t="s">
        <v>13</v>
      </c>
      <c r="C79" s="36">
        <f>+'REG SALIDAS DIARIO ABRIL 18'!C80</f>
        <v>0</v>
      </c>
    </row>
    <row r="80" spans="1:3">
      <c r="A80" s="22" t="s">
        <v>103</v>
      </c>
      <c r="B80" s="23" t="s">
        <v>13</v>
      </c>
      <c r="C80" s="36">
        <f>+'REG SALIDAS DIARIO ABRIL 18'!C81</f>
        <v>0</v>
      </c>
    </row>
    <row r="81" spans="1:3">
      <c r="A81" s="22" t="s">
        <v>104</v>
      </c>
      <c r="B81" s="23" t="s">
        <v>13</v>
      </c>
      <c r="C81" s="36">
        <f>+'REG SALIDAS DIARIO ABRIL 18'!C82</f>
        <v>0</v>
      </c>
    </row>
    <row r="82" spans="1:3">
      <c r="A82" s="22" t="s">
        <v>37</v>
      </c>
      <c r="B82" s="23" t="s">
        <v>13</v>
      </c>
      <c r="C82" s="36">
        <f>+'REG SALIDAS DIARIO ABRIL 18'!C83</f>
        <v>0</v>
      </c>
    </row>
    <row r="83" spans="1:3">
      <c r="A83" s="22" t="s">
        <v>106</v>
      </c>
      <c r="B83" s="23" t="s">
        <v>13</v>
      </c>
      <c r="C83" s="36">
        <f>+'REG SALIDAS DIARIO ABRIL 18'!C84</f>
        <v>25</v>
      </c>
    </row>
    <row r="84" spans="1:3">
      <c r="A84" s="22" t="s">
        <v>107</v>
      </c>
      <c r="B84" s="23" t="s">
        <v>13</v>
      </c>
      <c r="C84" s="36">
        <f>+'REG SALIDAS DIARIO ABRIL 18'!C85</f>
        <v>5</v>
      </c>
    </row>
    <row r="85" spans="1:3">
      <c r="A85" s="22" t="s">
        <v>105</v>
      </c>
      <c r="B85" s="23" t="s">
        <v>13</v>
      </c>
      <c r="C85" s="36">
        <f>+'REG SALIDAS DIARIO ABRIL 18'!C86</f>
        <v>0</v>
      </c>
    </row>
    <row r="86" spans="1:3">
      <c r="A86" s="29" t="s">
        <v>108</v>
      </c>
      <c r="B86" s="23" t="s">
        <v>13</v>
      </c>
      <c r="C86" s="36">
        <f>+'REG SALIDAS DIARIO ABRIL 18'!C87</f>
        <v>0</v>
      </c>
    </row>
    <row r="87" spans="1:3">
      <c r="A87" s="29" t="s">
        <v>109</v>
      </c>
      <c r="B87" s="23" t="s">
        <v>13</v>
      </c>
      <c r="C87" s="36">
        <f>+'REG SALIDAS DIARIO ABRIL 18'!C88</f>
        <v>0</v>
      </c>
    </row>
    <row r="88" spans="1:3">
      <c r="A88" s="22" t="s">
        <v>110</v>
      </c>
      <c r="B88" s="23" t="s">
        <v>13</v>
      </c>
      <c r="C88" s="36">
        <f>+'REG SALIDAS DIARIO ABRIL 18'!C89</f>
        <v>0</v>
      </c>
    </row>
    <row r="89" spans="1:3">
      <c r="A89" s="22" t="s">
        <v>247</v>
      </c>
      <c r="B89" s="23" t="s">
        <v>13</v>
      </c>
      <c r="C89" s="36">
        <f>+'REG SALIDAS DIARIO ABRIL 18'!C90</f>
        <v>0</v>
      </c>
    </row>
    <row r="90" spans="1:3">
      <c r="A90" s="22" t="s">
        <v>244</v>
      </c>
      <c r="B90" s="23" t="s">
        <v>13</v>
      </c>
      <c r="C90" s="36">
        <f>+'REG SALIDAS DIARIO ABRIL 18'!C91</f>
        <v>0</v>
      </c>
    </row>
    <row r="91" spans="1:3">
      <c r="A91" s="22" t="s">
        <v>245</v>
      </c>
      <c r="B91" s="23" t="s">
        <v>13</v>
      </c>
      <c r="C91" s="36">
        <f>+'REG SALIDAS DIARIO ABRIL 18'!C92</f>
        <v>0</v>
      </c>
    </row>
    <row r="92" spans="1:3">
      <c r="A92" s="22" t="s">
        <v>246</v>
      </c>
      <c r="B92" s="23" t="s">
        <v>13</v>
      </c>
      <c r="C92" s="36">
        <f>+'REG SALIDAS DIARIO ABRIL 18'!C93</f>
        <v>2</v>
      </c>
    </row>
    <row r="93" spans="1:3">
      <c r="A93" s="22" t="s">
        <v>114</v>
      </c>
      <c r="B93" s="23" t="s">
        <v>13</v>
      </c>
      <c r="C93" s="36">
        <f>+'REG SALIDAS DIARIO ABRIL 18'!C94</f>
        <v>0</v>
      </c>
    </row>
    <row r="94" spans="1:3">
      <c r="A94" s="29" t="s">
        <v>115</v>
      </c>
      <c r="B94" s="26" t="s">
        <v>13</v>
      </c>
      <c r="C94" s="36">
        <f>+'REG SALIDAS DIARIO ABRIL 18'!C95</f>
        <v>0</v>
      </c>
    </row>
    <row r="95" spans="1:3">
      <c r="A95" s="29" t="s">
        <v>248</v>
      </c>
      <c r="B95" s="26" t="s">
        <v>13</v>
      </c>
      <c r="C95" s="36">
        <f>+'REG SALIDAS DIARIO ABRIL 18'!C96</f>
        <v>0</v>
      </c>
    </row>
    <row r="96" spans="1:3">
      <c r="A96" s="29" t="s">
        <v>240</v>
      </c>
      <c r="B96" s="26" t="s">
        <v>13</v>
      </c>
      <c r="C96" s="36">
        <f>+'REG SALIDAS DIARIO ABRIL 18'!C97</f>
        <v>0</v>
      </c>
    </row>
    <row r="97" spans="1:3">
      <c r="A97" s="29" t="s">
        <v>242</v>
      </c>
      <c r="B97" s="26" t="s">
        <v>13</v>
      </c>
      <c r="C97" s="36">
        <f>+'REG SALIDAS DIARIO ABRIL 18'!C98</f>
        <v>0</v>
      </c>
    </row>
    <row r="98" spans="1:3">
      <c r="A98" s="29" t="s">
        <v>243</v>
      </c>
      <c r="B98" s="26" t="s">
        <v>13</v>
      </c>
      <c r="C98" s="36">
        <f>+'REG SALIDAS DIARIO ABRIL 18'!C99</f>
        <v>0</v>
      </c>
    </row>
    <row r="99" spans="1:3">
      <c r="A99" s="30" t="s">
        <v>130</v>
      </c>
      <c r="B99" s="31" t="s">
        <v>13</v>
      </c>
      <c r="C99" s="36">
        <f>+'REG SALIDAS DIARIO ABRIL 18'!C100</f>
        <v>0</v>
      </c>
    </row>
    <row r="100" spans="1:3">
      <c r="A100" s="25" t="s">
        <v>117</v>
      </c>
      <c r="B100" s="26" t="s">
        <v>13</v>
      </c>
      <c r="C100" s="36">
        <f>+'REG SALIDAS DIARIO ABRIL 18'!C101</f>
        <v>0</v>
      </c>
    </row>
    <row r="101" spans="1:3">
      <c r="A101" s="22" t="s">
        <v>116</v>
      </c>
      <c r="B101" s="23" t="s">
        <v>13</v>
      </c>
      <c r="C101" s="36">
        <f>+'REG SALIDAS DIARIO ABRIL 18'!C102</f>
        <v>0</v>
      </c>
    </row>
    <row r="102" spans="1:3">
      <c r="A102" s="25" t="s">
        <v>20</v>
      </c>
      <c r="B102" s="26" t="s">
        <v>13</v>
      </c>
      <c r="C102" s="36">
        <f>+'REG SALIDAS DIARIO ABRIL 18'!C103</f>
        <v>0</v>
      </c>
    </row>
    <row r="103" spans="1:3">
      <c r="A103" s="22" t="s">
        <v>118</v>
      </c>
      <c r="B103" s="23" t="s">
        <v>13</v>
      </c>
      <c r="C103" s="36">
        <f>+'REG SALIDAS DIARIO ABRIL 18'!C104</f>
        <v>0</v>
      </c>
    </row>
    <row r="104" spans="1:3">
      <c r="A104" s="22" t="s">
        <v>119</v>
      </c>
      <c r="B104" s="23" t="s">
        <v>13</v>
      </c>
      <c r="C104" s="36">
        <f>+'REG SALIDAS DIARIO ABRIL 18'!C105</f>
        <v>0</v>
      </c>
    </row>
    <row r="105" spans="1:3">
      <c r="A105" s="32" t="s">
        <v>120</v>
      </c>
      <c r="B105" s="24" t="s">
        <v>13</v>
      </c>
      <c r="C105" s="36">
        <f>+'REG SALIDAS DIARIO ABRIL 18'!C106</f>
        <v>0</v>
      </c>
    </row>
    <row r="106" spans="1:3">
      <c r="A106" s="32" t="s">
        <v>21</v>
      </c>
      <c r="B106" s="24" t="s">
        <v>13</v>
      </c>
      <c r="C106" s="36">
        <f>+'REG SALIDAS DIARIO ABRIL 18'!C107</f>
        <v>0</v>
      </c>
    </row>
    <row r="107" spans="1:3">
      <c r="A107" s="32" t="s">
        <v>22</v>
      </c>
      <c r="B107" s="24" t="s">
        <v>13</v>
      </c>
      <c r="C107" s="36">
        <f>+'REG SALIDAS DIARIO ABRIL 18'!C108</f>
        <v>0</v>
      </c>
    </row>
    <row r="108" spans="1:3">
      <c r="A108" s="30" t="s">
        <v>121</v>
      </c>
      <c r="B108" s="24" t="s">
        <v>13</v>
      </c>
      <c r="C108" s="36">
        <f>+'REG SALIDAS DIARIO ABRIL 18'!C109</f>
        <v>1</v>
      </c>
    </row>
    <row r="109" spans="1:3">
      <c r="A109" s="30" t="s">
        <v>122</v>
      </c>
      <c r="B109" s="31" t="s">
        <v>13</v>
      </c>
      <c r="C109" s="36">
        <f>+'REG SALIDAS DIARIO ABRIL 18'!C110</f>
        <v>0</v>
      </c>
    </row>
    <row r="110" spans="1:3">
      <c r="A110" s="30" t="s">
        <v>123</v>
      </c>
      <c r="B110" s="31" t="s">
        <v>13</v>
      </c>
      <c r="C110" s="36">
        <f>+'REG SALIDAS DIARIO ABRIL 18'!C111</f>
        <v>3</v>
      </c>
    </row>
    <row r="111" spans="1:3">
      <c r="A111" s="30" t="s">
        <v>124</v>
      </c>
      <c r="B111" s="31" t="s">
        <v>13</v>
      </c>
      <c r="C111" s="36">
        <f>+'REG SALIDAS DIARIO ABRIL 18'!C112</f>
        <v>0</v>
      </c>
    </row>
    <row r="112" spans="1:3">
      <c r="A112" s="30" t="s">
        <v>125</v>
      </c>
      <c r="B112" s="31" t="s">
        <v>13</v>
      </c>
      <c r="C112" s="36">
        <f>+'REG SALIDAS DIARIO ABRIL 18'!C113</f>
        <v>0</v>
      </c>
    </row>
    <row r="113" spans="1:3">
      <c r="A113" s="30" t="s">
        <v>126</v>
      </c>
      <c r="B113" s="31" t="s">
        <v>13</v>
      </c>
      <c r="C113" s="36">
        <f>+'REG SALIDAS DIARIO ABRIL 18'!C114</f>
        <v>0</v>
      </c>
    </row>
    <row r="114" spans="1:3">
      <c r="A114" s="30" t="s">
        <v>127</v>
      </c>
      <c r="B114" s="31" t="s">
        <v>13</v>
      </c>
      <c r="C114" s="36">
        <f>+'REG SALIDAS DIARIO ABRIL 18'!C115</f>
        <v>0</v>
      </c>
    </row>
    <row r="115" spans="1:3">
      <c r="A115" s="159" t="s">
        <v>249</v>
      </c>
      <c r="B115" s="31" t="s">
        <v>13</v>
      </c>
      <c r="C115" s="36">
        <f>+'REG SALIDAS DIARIO ABRIL 18'!C116</f>
        <v>0</v>
      </c>
    </row>
    <row r="116" spans="1:3">
      <c r="A116" s="32" t="s">
        <v>128</v>
      </c>
      <c r="B116" s="24" t="s">
        <v>13</v>
      </c>
      <c r="C116" s="36">
        <f>+'REG SALIDAS DIARIO ABRIL 18'!C117</f>
        <v>0</v>
      </c>
    </row>
    <row r="117" spans="1:3">
      <c r="A117" s="33" t="s">
        <v>129</v>
      </c>
      <c r="B117" s="28" t="s">
        <v>13</v>
      </c>
      <c r="C117" s="36">
        <f>+'REG SALIDAS DIARIO ABRIL 18'!C118</f>
        <v>0</v>
      </c>
    </row>
    <row r="118" spans="1:3">
      <c r="A118" s="30" t="s">
        <v>38</v>
      </c>
      <c r="B118" s="31" t="s">
        <v>13</v>
      </c>
      <c r="C118" s="36">
        <f>+'REG SALIDAS DIARIO ABRIL 18'!C119</f>
        <v>0</v>
      </c>
    </row>
    <row r="119" spans="1:3">
      <c r="A119" s="30" t="s">
        <v>131</v>
      </c>
      <c r="B119" s="31" t="s">
        <v>13</v>
      </c>
      <c r="C119" s="36">
        <f>+'REG SALIDAS DIARIO ABRIL 18'!C120</f>
        <v>0</v>
      </c>
    </row>
    <row r="120" spans="1:3">
      <c r="A120" s="30" t="s">
        <v>132</v>
      </c>
      <c r="B120" s="31" t="s">
        <v>13</v>
      </c>
      <c r="C120" s="36">
        <f>+'REG SALIDAS DIARIO ABRIL 18'!C121</f>
        <v>0</v>
      </c>
    </row>
    <row r="121" spans="1:3">
      <c r="A121" s="30" t="s">
        <v>133</v>
      </c>
      <c r="B121" s="31" t="s">
        <v>13</v>
      </c>
      <c r="C121" s="36">
        <f>+'REG SALIDAS DIARIO ABRIL 18'!C122</f>
        <v>0</v>
      </c>
    </row>
    <row r="122" spans="1:3">
      <c r="A122" s="30" t="s">
        <v>134</v>
      </c>
      <c r="B122" s="31" t="s">
        <v>13</v>
      </c>
      <c r="C122" s="36">
        <f>+'REG SALIDAS DIARIO ABRIL 18'!C123</f>
        <v>0</v>
      </c>
    </row>
    <row r="123" spans="1:3">
      <c r="C123" s="279">
        <f>SUM(C9:C122)</f>
        <v>121</v>
      </c>
    </row>
  </sheetData>
  <mergeCells count="5"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V295"/>
  <sheetViews>
    <sheetView workbookViewId="0">
      <selection sqref="A1:W129"/>
    </sheetView>
  </sheetViews>
  <sheetFormatPr baseColWidth="10" defaultRowHeight="15"/>
  <cols>
    <col min="1" max="1" width="38.140625" customWidth="1"/>
    <col min="2" max="2" width="13.140625" customWidth="1"/>
    <col min="3" max="3" width="11.7109375" customWidth="1"/>
    <col min="4" max="4" width="6.42578125" customWidth="1"/>
    <col min="5" max="5" width="3.5703125" style="296" bestFit="1" customWidth="1"/>
    <col min="6" max="6" width="3.42578125" style="296" customWidth="1"/>
    <col min="7" max="7" width="4" style="50" bestFit="1" customWidth="1"/>
    <col min="8" max="9" width="3.7109375" style="50" customWidth="1"/>
    <col min="10" max="10" width="3.28515625" style="296" customWidth="1"/>
    <col min="11" max="11" width="0.140625" customWidth="1"/>
    <col min="12" max="21" width="0" hidden="1" customWidth="1"/>
    <col min="22" max="22" width="3.28515625" customWidth="1"/>
  </cols>
  <sheetData>
    <row r="2" spans="1:22">
      <c r="A2" s="357" t="s">
        <v>0</v>
      </c>
      <c r="B2" s="357"/>
      <c r="C2" s="357"/>
      <c r="D2" s="260"/>
      <c r="E2" s="360"/>
      <c r="F2" s="360"/>
      <c r="G2" s="360"/>
      <c r="H2" s="45"/>
      <c r="I2" s="45"/>
      <c r="J2" s="297"/>
      <c r="K2" s="17"/>
      <c r="L2" s="17"/>
      <c r="M2" s="17"/>
      <c r="N2" s="17"/>
      <c r="O2" s="42"/>
      <c r="P2" s="42"/>
      <c r="Q2" s="17"/>
      <c r="R2" s="17"/>
      <c r="S2" s="17"/>
      <c r="T2" s="42"/>
      <c r="U2" s="17"/>
      <c r="V2" s="17"/>
    </row>
    <row r="3" spans="1:22">
      <c r="A3" s="357" t="s">
        <v>135</v>
      </c>
      <c r="B3" s="357"/>
      <c r="C3" s="357"/>
      <c r="D3" s="260"/>
      <c r="E3" s="360"/>
      <c r="F3" s="360"/>
      <c r="G3" s="360"/>
      <c r="H3" s="45"/>
      <c r="I3" s="45"/>
      <c r="J3" s="297"/>
      <c r="K3" s="17"/>
      <c r="L3" s="17"/>
      <c r="M3" s="17"/>
      <c r="N3" s="17"/>
      <c r="O3" s="42"/>
      <c r="P3" s="42"/>
      <c r="Q3" s="17"/>
      <c r="R3" s="17"/>
      <c r="S3" s="17"/>
      <c r="T3" s="42"/>
      <c r="U3" s="17"/>
      <c r="V3" s="17"/>
    </row>
    <row r="4" spans="1:22">
      <c r="A4" s="292"/>
      <c r="B4" s="292"/>
      <c r="C4" s="292"/>
      <c r="D4" s="260"/>
      <c r="E4" s="294"/>
      <c r="F4" s="294"/>
      <c r="G4" s="293"/>
      <c r="H4" s="45"/>
      <c r="I4" s="45"/>
      <c r="J4" s="297"/>
      <c r="K4" s="17"/>
      <c r="L4" s="17"/>
      <c r="M4" s="17"/>
      <c r="N4" s="17"/>
      <c r="O4" s="42"/>
      <c r="P4" s="42"/>
      <c r="Q4" s="17"/>
      <c r="R4" s="17"/>
      <c r="S4" s="17"/>
      <c r="T4" s="42"/>
      <c r="U4" s="17"/>
      <c r="V4" s="17"/>
    </row>
    <row r="5" spans="1:22">
      <c r="A5" s="357" t="s">
        <v>303</v>
      </c>
      <c r="B5" s="357"/>
      <c r="C5" s="357"/>
      <c r="D5" s="260"/>
      <c r="E5" s="72"/>
      <c r="F5" s="72"/>
      <c r="G5" s="45"/>
      <c r="H5" s="45"/>
      <c r="I5" s="45"/>
      <c r="J5" s="29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>
      <c r="A6" s="292"/>
      <c r="B6" s="292"/>
      <c r="C6" s="292"/>
      <c r="D6" s="260"/>
      <c r="E6" s="72"/>
      <c r="F6" s="72"/>
      <c r="G6" s="45"/>
      <c r="H6" s="45"/>
      <c r="I6" s="45"/>
      <c r="J6" s="297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15.75" thickBot="1">
      <c r="A7" s="361" t="s">
        <v>304</v>
      </c>
      <c r="B7" s="361"/>
      <c r="C7" s="361"/>
      <c r="D7" s="261"/>
      <c r="E7" s="294"/>
      <c r="F7" s="294"/>
      <c r="G7" s="293"/>
      <c r="H7" s="45"/>
      <c r="I7" s="45"/>
      <c r="J7" s="29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thickBot="1">
      <c r="A8" s="17"/>
      <c r="B8" s="34"/>
      <c r="C8" s="292"/>
      <c r="D8" s="260"/>
      <c r="E8" s="365" t="s">
        <v>141</v>
      </c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</row>
    <row r="9" spans="1:22" ht="38.25">
      <c r="A9" s="18" t="s">
        <v>136</v>
      </c>
      <c r="B9" s="18" t="s">
        <v>137</v>
      </c>
      <c r="C9" s="18" t="s">
        <v>144</v>
      </c>
      <c r="D9" s="266" t="s">
        <v>280</v>
      </c>
      <c r="E9" s="59">
        <v>3</v>
      </c>
      <c r="F9" s="59">
        <v>6</v>
      </c>
      <c r="G9" s="59">
        <v>10</v>
      </c>
      <c r="H9" s="59">
        <v>13</v>
      </c>
      <c r="I9" s="290">
        <v>20</v>
      </c>
      <c r="J9" s="283">
        <v>23</v>
      </c>
      <c r="K9" s="285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>
        <v>27</v>
      </c>
    </row>
    <row r="10" spans="1:22">
      <c r="A10" s="20" t="s">
        <v>39</v>
      </c>
      <c r="B10" s="21" t="s">
        <v>13</v>
      </c>
      <c r="C10" s="269">
        <f t="shared" ref="C10:C73" si="0">SUM(E10:V10)</f>
        <v>0</v>
      </c>
      <c r="D10" s="276"/>
      <c r="E10" s="71"/>
      <c r="F10" s="71"/>
      <c r="G10" s="43"/>
      <c r="H10" s="43"/>
      <c r="I10" s="280"/>
      <c r="J10" s="71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>
      <c r="A11" s="22" t="s">
        <v>40</v>
      </c>
      <c r="B11" s="23" t="s">
        <v>14</v>
      </c>
      <c r="C11" s="269">
        <f t="shared" si="0"/>
        <v>0</v>
      </c>
      <c r="D11" s="276"/>
      <c r="E11" s="71"/>
      <c r="F11" s="71"/>
      <c r="G11" s="43"/>
      <c r="H11" s="43"/>
      <c r="I11" s="280"/>
      <c r="J11" s="7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>
      <c r="A12" s="22" t="s">
        <v>41</v>
      </c>
      <c r="B12" s="23" t="s">
        <v>13</v>
      </c>
      <c r="C12" s="269">
        <f t="shared" si="0"/>
        <v>0</v>
      </c>
      <c r="D12" s="276"/>
      <c r="E12" s="71"/>
      <c r="F12" s="71"/>
      <c r="G12" s="43"/>
      <c r="H12" s="43"/>
      <c r="I12" s="280"/>
      <c r="J12" s="7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>
      <c r="A13" s="22" t="s">
        <v>42</v>
      </c>
      <c r="B13" s="23" t="s">
        <v>13</v>
      </c>
      <c r="C13" s="269">
        <f t="shared" si="0"/>
        <v>0</v>
      </c>
      <c r="D13" s="276"/>
      <c r="E13" s="71"/>
      <c r="F13" s="71"/>
      <c r="G13" s="43"/>
      <c r="H13" s="43"/>
      <c r="I13" s="280"/>
      <c r="J13" s="7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>
      <c r="A14" s="22" t="s">
        <v>43</v>
      </c>
      <c r="B14" s="23" t="s">
        <v>13</v>
      </c>
      <c r="C14" s="269">
        <f t="shared" si="0"/>
        <v>0</v>
      </c>
      <c r="D14" s="276"/>
      <c r="E14" s="71"/>
      <c r="F14" s="71"/>
      <c r="G14" s="43"/>
      <c r="H14" s="43"/>
      <c r="I14" s="280"/>
      <c r="J14" s="71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>
      <c r="A15" s="22" t="s">
        <v>44</v>
      </c>
      <c r="B15" s="23" t="s">
        <v>13</v>
      </c>
      <c r="C15" s="269">
        <f t="shared" si="0"/>
        <v>0</v>
      </c>
      <c r="D15" s="276"/>
      <c r="E15" s="71"/>
      <c r="F15" s="71"/>
      <c r="G15" s="43"/>
      <c r="H15" s="43"/>
      <c r="I15" s="280"/>
      <c r="J15" s="7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>
      <c r="A16" s="22" t="s">
        <v>45</v>
      </c>
      <c r="B16" s="23" t="s">
        <v>13</v>
      </c>
      <c r="C16" s="269">
        <f t="shared" si="0"/>
        <v>0</v>
      </c>
      <c r="D16" s="276"/>
      <c r="E16" s="71"/>
      <c r="F16" s="71"/>
      <c r="G16" s="43"/>
      <c r="H16" s="43"/>
      <c r="I16" s="280"/>
      <c r="J16" s="71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>
      <c r="A17" s="22" t="s">
        <v>46</v>
      </c>
      <c r="B17" s="23" t="s">
        <v>13</v>
      </c>
      <c r="C17" s="269">
        <f t="shared" si="0"/>
        <v>0</v>
      </c>
      <c r="D17" s="276"/>
      <c r="E17" s="71"/>
      <c r="F17" s="71"/>
      <c r="G17" s="43"/>
      <c r="H17" s="43"/>
      <c r="I17" s="280"/>
      <c r="J17" s="71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>
      <c r="A18" s="22" t="s">
        <v>47</v>
      </c>
      <c r="B18" s="23" t="s">
        <v>13</v>
      </c>
      <c r="C18" s="269">
        <f t="shared" si="0"/>
        <v>0</v>
      </c>
      <c r="D18" s="276"/>
      <c r="E18" s="71"/>
      <c r="F18" s="71"/>
      <c r="G18" s="43"/>
      <c r="H18" s="43"/>
      <c r="I18" s="280"/>
      <c r="J18" s="71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>
      <c r="A19" s="22" t="s">
        <v>48</v>
      </c>
      <c r="B19" s="23" t="s">
        <v>13</v>
      </c>
      <c r="C19" s="269">
        <f t="shared" si="0"/>
        <v>0</v>
      </c>
      <c r="D19" s="276"/>
      <c r="E19" s="71"/>
      <c r="F19" s="71"/>
      <c r="G19" s="43"/>
      <c r="H19" s="43"/>
      <c r="I19" s="280"/>
      <c r="J19" s="71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>
      <c r="A20" s="22" t="s">
        <v>49</v>
      </c>
      <c r="B20" s="23" t="s">
        <v>13</v>
      </c>
      <c r="C20" s="269">
        <f t="shared" si="0"/>
        <v>0</v>
      </c>
      <c r="D20" s="276"/>
      <c r="E20" s="71"/>
      <c r="F20" s="71"/>
      <c r="G20" s="43"/>
      <c r="H20" s="43"/>
      <c r="I20" s="280"/>
      <c r="J20" s="71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>
      <c r="A21" s="25" t="s">
        <v>50</v>
      </c>
      <c r="B21" s="26" t="s">
        <v>13</v>
      </c>
      <c r="C21" s="269">
        <f t="shared" si="0"/>
        <v>1</v>
      </c>
      <c r="D21" s="276"/>
      <c r="E21" s="71"/>
      <c r="F21" s="71"/>
      <c r="G21" s="43"/>
      <c r="H21" s="43"/>
      <c r="I21" s="280">
        <v>1</v>
      </c>
      <c r="J21" s="7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>
      <c r="A22" s="25" t="s">
        <v>51</v>
      </c>
      <c r="B22" s="26" t="s">
        <v>13</v>
      </c>
      <c r="C22" s="269">
        <f t="shared" si="0"/>
        <v>1</v>
      </c>
      <c r="D22" s="276"/>
      <c r="E22" s="71"/>
      <c r="F22" s="71"/>
      <c r="G22" s="43"/>
      <c r="H22" s="43"/>
      <c r="I22" s="280">
        <v>1</v>
      </c>
      <c r="J22" s="71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>
      <c r="A23" s="22" t="s">
        <v>52</v>
      </c>
      <c r="B23" s="23" t="s">
        <v>15</v>
      </c>
      <c r="C23" s="269">
        <f t="shared" si="0"/>
        <v>0</v>
      </c>
      <c r="D23" s="276"/>
      <c r="E23" s="71"/>
      <c r="F23" s="71"/>
      <c r="G23" s="43"/>
      <c r="H23" s="43"/>
      <c r="I23" s="280"/>
      <c r="J23" s="7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>
      <c r="A24" s="22" t="s">
        <v>53</v>
      </c>
      <c r="B24" s="23" t="s">
        <v>13</v>
      </c>
      <c r="C24" s="269">
        <f t="shared" si="0"/>
        <v>12</v>
      </c>
      <c r="D24" s="276"/>
      <c r="E24" s="71">
        <v>12</v>
      </c>
      <c r="F24" s="71"/>
      <c r="G24" s="43"/>
      <c r="H24" s="43"/>
      <c r="I24" s="280"/>
      <c r="J24" s="71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>
      <c r="A25" s="22" t="s">
        <v>54</v>
      </c>
      <c r="B25" s="23" t="s">
        <v>16</v>
      </c>
      <c r="C25" s="269">
        <f t="shared" si="0"/>
        <v>0</v>
      </c>
      <c r="D25" s="276"/>
      <c r="E25" s="71"/>
      <c r="F25" s="71"/>
      <c r="G25" s="43"/>
      <c r="H25" s="43"/>
      <c r="I25" s="280"/>
      <c r="J25" s="7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>
      <c r="A26" s="22" t="s">
        <v>55</v>
      </c>
      <c r="B26" s="23" t="s">
        <v>14</v>
      </c>
      <c r="C26" s="269">
        <f t="shared" si="0"/>
        <v>0</v>
      </c>
      <c r="D26" s="276"/>
      <c r="E26" s="71"/>
      <c r="F26" s="71"/>
      <c r="G26" s="43"/>
      <c r="H26" s="43"/>
      <c r="I26" s="280"/>
      <c r="J26" s="7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>
      <c r="A27" s="22" t="s">
        <v>56</v>
      </c>
      <c r="B27" s="23" t="s">
        <v>13</v>
      </c>
      <c r="C27" s="269">
        <f t="shared" si="0"/>
        <v>0</v>
      </c>
      <c r="D27" s="276"/>
      <c r="E27" s="71"/>
      <c r="F27" s="71"/>
      <c r="G27" s="43"/>
      <c r="H27" s="43"/>
      <c r="I27" s="280"/>
      <c r="J27" s="71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>
      <c r="A28" s="22" t="s">
        <v>57</v>
      </c>
      <c r="B28" s="23" t="s">
        <v>13</v>
      </c>
      <c r="C28" s="269">
        <f t="shared" si="0"/>
        <v>0</v>
      </c>
      <c r="D28" s="276"/>
      <c r="E28" s="71"/>
      <c r="F28" s="71"/>
      <c r="G28" s="43"/>
      <c r="H28" s="43"/>
      <c r="I28" s="280"/>
      <c r="J28" s="7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>
      <c r="A29" s="22" t="s">
        <v>58</v>
      </c>
      <c r="B29" s="23" t="s">
        <v>13</v>
      </c>
      <c r="C29" s="269">
        <f t="shared" si="0"/>
        <v>0</v>
      </c>
      <c r="D29" s="276"/>
      <c r="E29" s="71"/>
      <c r="F29" s="71"/>
      <c r="G29" s="43"/>
      <c r="H29" s="43"/>
      <c r="I29" s="280"/>
      <c r="J29" s="71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>
      <c r="A30" s="27" t="s">
        <v>59</v>
      </c>
      <c r="B30" s="23" t="s">
        <v>13</v>
      </c>
      <c r="C30" s="269">
        <f t="shared" si="0"/>
        <v>0</v>
      </c>
      <c r="D30" s="276"/>
      <c r="E30" s="71"/>
      <c r="F30" s="71"/>
      <c r="G30" s="43"/>
      <c r="H30" s="43"/>
      <c r="I30" s="280"/>
      <c r="J30" s="71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>
      <c r="A31" s="27" t="s">
        <v>60</v>
      </c>
      <c r="B31" s="23" t="s">
        <v>13</v>
      </c>
      <c r="C31" s="269">
        <f t="shared" si="0"/>
        <v>0</v>
      </c>
      <c r="D31" s="276"/>
      <c r="E31" s="71"/>
      <c r="F31" s="71"/>
      <c r="G31" s="43"/>
      <c r="H31" s="43"/>
      <c r="I31" s="280"/>
      <c r="J31" s="71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>
      <c r="A32" s="27" t="s">
        <v>61</v>
      </c>
      <c r="B32" s="23" t="s">
        <v>13</v>
      </c>
      <c r="C32" s="269">
        <f t="shared" si="0"/>
        <v>0</v>
      </c>
      <c r="D32" s="276"/>
      <c r="E32" s="71"/>
      <c r="F32" s="71"/>
      <c r="G32" s="43"/>
      <c r="H32" s="43"/>
      <c r="I32" s="280"/>
      <c r="J32" s="71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>
      <c r="A33" s="27" t="s">
        <v>62</v>
      </c>
      <c r="B33" s="23" t="s">
        <v>13</v>
      </c>
      <c r="C33" s="269">
        <f t="shared" si="0"/>
        <v>0</v>
      </c>
      <c r="D33" s="276"/>
      <c r="E33" s="71"/>
      <c r="F33" s="71"/>
      <c r="G33" s="43"/>
      <c r="H33" s="43"/>
      <c r="I33" s="280"/>
      <c r="J33" s="71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>
      <c r="A34" s="22" t="s">
        <v>63</v>
      </c>
      <c r="B34" s="23" t="s">
        <v>13</v>
      </c>
      <c r="C34" s="269">
        <f t="shared" si="0"/>
        <v>0</v>
      </c>
      <c r="D34" s="276"/>
      <c r="E34" s="71"/>
      <c r="F34" s="71"/>
      <c r="G34" s="43"/>
      <c r="H34" s="43"/>
      <c r="I34" s="280"/>
      <c r="J34" s="71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>
      <c r="A35" s="22" t="s">
        <v>142</v>
      </c>
      <c r="B35" s="23" t="s">
        <v>14</v>
      </c>
      <c r="C35" s="269">
        <f t="shared" si="0"/>
        <v>4</v>
      </c>
      <c r="D35" s="276"/>
      <c r="E35" s="71"/>
      <c r="F35" s="71"/>
      <c r="G35" s="43">
        <v>2</v>
      </c>
      <c r="H35" s="43"/>
      <c r="I35" s="280"/>
      <c r="J35" s="71">
        <v>2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>
      <c r="A36" s="22" t="s">
        <v>143</v>
      </c>
      <c r="B36" s="23" t="s">
        <v>14</v>
      </c>
      <c r="C36" s="269">
        <f t="shared" si="0"/>
        <v>3</v>
      </c>
      <c r="D36" s="276"/>
      <c r="E36" s="71"/>
      <c r="F36" s="71">
        <v>1</v>
      </c>
      <c r="G36" s="43"/>
      <c r="H36" s="43">
        <v>2</v>
      </c>
      <c r="I36" s="280"/>
      <c r="J36" s="71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>
      <c r="A37" s="22" t="s">
        <v>66</v>
      </c>
      <c r="B37" s="23" t="s">
        <v>13</v>
      </c>
      <c r="C37" s="269">
        <f t="shared" si="0"/>
        <v>0</v>
      </c>
      <c r="D37" s="276"/>
      <c r="E37" s="71"/>
      <c r="F37" s="71"/>
      <c r="G37" s="43"/>
      <c r="H37" s="43"/>
      <c r="I37" s="280"/>
      <c r="J37" s="71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>
      <c r="A38" s="22" t="s">
        <v>67</v>
      </c>
      <c r="B38" s="23" t="s">
        <v>13</v>
      </c>
      <c r="C38" s="269">
        <f t="shared" si="0"/>
        <v>0</v>
      </c>
      <c r="D38" s="276"/>
      <c r="E38" s="71"/>
      <c r="F38" s="71"/>
      <c r="G38" s="43"/>
      <c r="H38" s="43"/>
      <c r="I38" s="280"/>
      <c r="J38" s="71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>
      <c r="A39" s="25" t="s">
        <v>68</v>
      </c>
      <c r="B39" s="26" t="s">
        <v>13</v>
      </c>
      <c r="C39" s="269">
        <f t="shared" si="0"/>
        <v>3</v>
      </c>
      <c r="D39" s="276"/>
      <c r="E39" s="71"/>
      <c r="F39" s="71"/>
      <c r="G39" s="43"/>
      <c r="H39" s="43"/>
      <c r="I39" s="280"/>
      <c r="J39" s="71">
        <v>3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>
      <c r="A40" s="22" t="s">
        <v>69</v>
      </c>
      <c r="B40" s="23" t="s">
        <v>13</v>
      </c>
      <c r="C40" s="269">
        <f t="shared" si="0"/>
        <v>5</v>
      </c>
      <c r="D40" s="276"/>
      <c r="E40" s="71">
        <v>5</v>
      </c>
      <c r="F40" s="71"/>
      <c r="G40" s="43"/>
      <c r="H40" s="43"/>
      <c r="I40" s="280"/>
      <c r="J40" s="71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>
      <c r="A41" s="22" t="s">
        <v>70</v>
      </c>
      <c r="B41" s="23" t="s">
        <v>18</v>
      </c>
      <c r="C41" s="269">
        <f t="shared" si="0"/>
        <v>0</v>
      </c>
      <c r="D41" s="276"/>
      <c r="E41" s="71"/>
      <c r="F41" s="71"/>
      <c r="G41" s="43"/>
      <c r="H41" s="43"/>
      <c r="I41" s="280"/>
      <c r="J41" s="71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>
      <c r="A42" s="22" t="s">
        <v>71</v>
      </c>
      <c r="B42" s="23" t="s">
        <v>16</v>
      </c>
      <c r="C42" s="269">
        <f t="shared" si="0"/>
        <v>0</v>
      </c>
      <c r="D42" s="276"/>
      <c r="E42" s="71"/>
      <c r="F42" s="71"/>
      <c r="G42" s="43"/>
      <c r="H42" s="43"/>
      <c r="I42" s="280"/>
      <c r="J42" s="71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>
      <c r="A43" s="22" t="s">
        <v>72</v>
      </c>
      <c r="B43" s="23" t="s">
        <v>16</v>
      </c>
      <c r="C43" s="269">
        <f t="shared" si="0"/>
        <v>0</v>
      </c>
      <c r="D43" s="276"/>
      <c r="E43" s="71"/>
      <c r="F43" s="71"/>
      <c r="G43" s="43"/>
      <c r="H43" s="43"/>
      <c r="I43" s="280"/>
      <c r="J43" s="71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>
      <c r="A44" s="22" t="s">
        <v>73</v>
      </c>
      <c r="B44" s="23" t="s">
        <v>16</v>
      </c>
      <c r="C44" s="269">
        <f t="shared" si="0"/>
        <v>0</v>
      </c>
      <c r="D44" s="276"/>
      <c r="E44" s="71"/>
      <c r="F44" s="71"/>
      <c r="G44" s="43"/>
      <c r="H44" s="43"/>
      <c r="I44" s="280"/>
      <c r="J44" s="71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>
      <c r="A45" s="22" t="s">
        <v>74</v>
      </c>
      <c r="B45" s="23" t="s">
        <v>18</v>
      </c>
      <c r="C45" s="269">
        <f t="shared" si="0"/>
        <v>0</v>
      </c>
      <c r="D45" s="276"/>
      <c r="E45" s="71"/>
      <c r="F45" s="71"/>
      <c r="G45" s="43"/>
      <c r="H45" s="43"/>
      <c r="I45" s="280"/>
      <c r="J45" s="71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>
      <c r="A46" s="22" t="s">
        <v>75</v>
      </c>
      <c r="B46" s="23" t="s">
        <v>14</v>
      </c>
      <c r="C46" s="269">
        <f t="shared" si="0"/>
        <v>0</v>
      </c>
      <c r="D46" s="276"/>
      <c r="E46" s="71"/>
      <c r="F46" s="71"/>
      <c r="G46" s="43"/>
      <c r="H46" s="43"/>
      <c r="I46" s="280"/>
      <c r="J46" s="71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>
      <c r="A47" s="22" t="s">
        <v>32</v>
      </c>
      <c r="B47" s="23" t="s">
        <v>13</v>
      </c>
      <c r="C47" s="269">
        <f t="shared" si="0"/>
        <v>0</v>
      </c>
      <c r="D47" s="276"/>
      <c r="E47" s="71"/>
      <c r="F47" s="71"/>
      <c r="G47" s="43"/>
      <c r="H47" s="43"/>
      <c r="I47" s="280"/>
      <c r="J47" s="71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>
      <c r="A48" s="22" t="s">
        <v>76</v>
      </c>
      <c r="B48" s="23" t="s">
        <v>13</v>
      </c>
      <c r="C48" s="269">
        <f t="shared" si="0"/>
        <v>0</v>
      </c>
      <c r="D48" s="276"/>
      <c r="E48" s="71"/>
      <c r="F48" s="71"/>
      <c r="G48" s="43"/>
      <c r="H48" s="43"/>
      <c r="I48" s="280"/>
      <c r="J48" s="71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>
      <c r="A49" s="22" t="s">
        <v>77</v>
      </c>
      <c r="B49" s="23" t="s">
        <v>14</v>
      </c>
      <c r="C49" s="269">
        <f t="shared" si="0"/>
        <v>1</v>
      </c>
      <c r="D49" s="276"/>
      <c r="E49" s="71"/>
      <c r="F49" s="71"/>
      <c r="G49" s="43"/>
      <c r="H49" s="43">
        <v>1</v>
      </c>
      <c r="I49" s="280"/>
      <c r="J49" s="71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>
      <c r="A50" s="22" t="s">
        <v>33</v>
      </c>
      <c r="B50" s="23" t="s">
        <v>14</v>
      </c>
      <c r="C50" s="269">
        <f t="shared" si="0"/>
        <v>0</v>
      </c>
      <c r="D50" s="276"/>
      <c r="E50" s="71"/>
      <c r="F50" s="71"/>
      <c r="G50" s="43"/>
      <c r="H50" s="43"/>
      <c r="I50" s="280"/>
      <c r="J50" s="71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>
      <c r="A51" s="22" t="s">
        <v>78</v>
      </c>
      <c r="B51" s="23" t="s">
        <v>13</v>
      </c>
      <c r="C51" s="269">
        <f t="shared" si="0"/>
        <v>0</v>
      </c>
      <c r="D51" s="276"/>
      <c r="E51" s="71"/>
      <c r="F51" s="71"/>
      <c r="G51" s="43"/>
      <c r="H51" s="43"/>
      <c r="I51" s="280"/>
      <c r="J51" s="71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>
      <c r="A52" s="68" t="s">
        <v>79</v>
      </c>
      <c r="B52" s="69" t="s">
        <v>13</v>
      </c>
      <c r="C52" s="269">
        <f t="shared" si="0"/>
        <v>3</v>
      </c>
      <c r="D52" s="276"/>
      <c r="E52" s="71">
        <v>3</v>
      </c>
      <c r="F52" s="71"/>
      <c r="G52" s="43"/>
      <c r="H52" s="43"/>
      <c r="I52" s="280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>
      <c r="A53" s="22" t="s">
        <v>80</v>
      </c>
      <c r="B53" s="23" t="s">
        <v>13</v>
      </c>
      <c r="C53" s="269">
        <f t="shared" si="0"/>
        <v>3</v>
      </c>
      <c r="D53" s="276"/>
      <c r="E53" s="71">
        <v>3</v>
      </c>
      <c r="F53" s="71"/>
      <c r="G53" s="43"/>
      <c r="H53" s="43"/>
      <c r="I53" s="280"/>
      <c r="J53" s="71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>
      <c r="A54" s="22" t="s">
        <v>81</v>
      </c>
      <c r="B54" s="23" t="s">
        <v>13</v>
      </c>
      <c r="C54" s="269">
        <f t="shared" si="0"/>
        <v>0</v>
      </c>
      <c r="D54" s="276"/>
      <c r="E54" s="71"/>
      <c r="F54" s="71"/>
      <c r="G54" s="43"/>
      <c r="H54" s="43"/>
      <c r="I54" s="280"/>
      <c r="J54" s="71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>
      <c r="A55" s="29" t="s">
        <v>82</v>
      </c>
      <c r="B55" s="23" t="s">
        <v>18</v>
      </c>
      <c r="C55" s="269">
        <f t="shared" si="0"/>
        <v>0</v>
      </c>
      <c r="D55" s="276"/>
      <c r="E55" s="71"/>
      <c r="F55" s="71"/>
      <c r="G55" s="43"/>
      <c r="H55" s="43"/>
      <c r="I55" s="280"/>
      <c r="J55" s="71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>
      <c r="A56" s="22" t="s">
        <v>83</v>
      </c>
      <c r="B56" s="23" t="s">
        <v>13</v>
      </c>
      <c r="C56" s="269">
        <f t="shared" si="0"/>
        <v>2</v>
      </c>
      <c r="D56" s="276"/>
      <c r="E56" s="71"/>
      <c r="F56" s="71"/>
      <c r="G56" s="43"/>
      <c r="H56" s="43"/>
      <c r="I56" s="280"/>
      <c r="J56" s="71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>
        <v>2</v>
      </c>
    </row>
    <row r="57" spans="1:22">
      <c r="A57" s="29" t="s">
        <v>34</v>
      </c>
      <c r="B57" s="23" t="s">
        <v>13</v>
      </c>
      <c r="C57" s="269">
        <f t="shared" si="0"/>
        <v>0</v>
      </c>
      <c r="D57" s="276"/>
      <c r="E57" s="71"/>
      <c r="F57" s="71"/>
      <c r="G57" s="43"/>
      <c r="H57" s="43"/>
      <c r="I57" s="280"/>
      <c r="J57" s="71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>
      <c r="A58" s="22" t="s">
        <v>146</v>
      </c>
      <c r="B58" s="23" t="s">
        <v>19</v>
      </c>
      <c r="C58" s="269">
        <f t="shared" si="0"/>
        <v>34</v>
      </c>
      <c r="D58" s="276"/>
      <c r="E58" s="71">
        <f>2+1+1+2</f>
        <v>6</v>
      </c>
      <c r="F58" s="71">
        <v>3</v>
      </c>
      <c r="G58" s="43">
        <f>1+2+5+2</f>
        <v>10</v>
      </c>
      <c r="H58" s="43">
        <f>1+1</f>
        <v>2</v>
      </c>
      <c r="I58" s="280">
        <f>1+2</f>
        <v>3</v>
      </c>
      <c r="J58" s="71">
        <f>1+2+1+2</f>
        <v>6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>
        <f>2+2</f>
        <v>4</v>
      </c>
    </row>
    <row r="59" spans="1:22">
      <c r="A59" s="22" t="s">
        <v>85</v>
      </c>
      <c r="B59" s="23" t="s">
        <v>19</v>
      </c>
      <c r="C59" s="269">
        <f t="shared" si="0"/>
        <v>0</v>
      </c>
      <c r="D59" s="276"/>
      <c r="E59" s="71"/>
      <c r="F59" s="71"/>
      <c r="G59" s="43"/>
      <c r="H59" s="43"/>
      <c r="I59" s="280"/>
      <c r="J59" s="71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>
      <c r="A60" s="22" t="s">
        <v>86</v>
      </c>
      <c r="B60" s="23" t="s">
        <v>19</v>
      </c>
      <c r="C60" s="269">
        <f t="shared" si="0"/>
        <v>0</v>
      </c>
      <c r="D60" s="276"/>
      <c r="E60" s="71"/>
      <c r="F60" s="71"/>
      <c r="G60" s="43"/>
      <c r="H60" s="43"/>
      <c r="I60" s="280"/>
      <c r="J60" s="71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>
      <c r="A61" s="22" t="s">
        <v>87</v>
      </c>
      <c r="B61" s="23" t="s">
        <v>14</v>
      </c>
      <c r="C61" s="269">
        <f t="shared" si="0"/>
        <v>0</v>
      </c>
      <c r="D61" s="276"/>
      <c r="E61" s="71"/>
      <c r="F61" s="71"/>
      <c r="G61" s="43"/>
      <c r="H61" s="43"/>
      <c r="I61" s="280"/>
      <c r="J61" s="71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>
      <c r="A62" s="22" t="s">
        <v>88</v>
      </c>
      <c r="B62" s="23" t="s">
        <v>13</v>
      </c>
      <c r="C62" s="269">
        <f t="shared" si="0"/>
        <v>9</v>
      </c>
      <c r="D62" s="276"/>
      <c r="E62" s="71"/>
      <c r="F62" s="71"/>
      <c r="G62" s="43">
        <v>6</v>
      </c>
      <c r="H62" s="43"/>
      <c r="I62" s="280"/>
      <c r="J62" s="71">
        <v>3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>
      <c r="A63" s="22" t="s">
        <v>95</v>
      </c>
      <c r="B63" s="23" t="s">
        <v>19</v>
      </c>
      <c r="C63" s="269">
        <f t="shared" si="0"/>
        <v>1</v>
      </c>
      <c r="D63" s="276"/>
      <c r="E63" s="71"/>
      <c r="F63" s="71"/>
      <c r="G63" s="43"/>
      <c r="H63" s="43"/>
      <c r="I63" s="280"/>
      <c r="J63" s="71">
        <v>1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>
      <c r="A64" s="22" t="s">
        <v>147</v>
      </c>
      <c r="B64" s="23" t="s">
        <v>19</v>
      </c>
      <c r="C64" s="269">
        <f t="shared" si="0"/>
        <v>0</v>
      </c>
      <c r="D64" s="276"/>
      <c r="E64" s="71"/>
      <c r="F64" s="71"/>
      <c r="G64" s="43"/>
      <c r="H64" s="43"/>
      <c r="I64" s="280"/>
      <c r="J64" s="71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>
      <c r="A65" s="22" t="s">
        <v>89</v>
      </c>
      <c r="B65" s="23" t="s">
        <v>16</v>
      </c>
      <c r="C65" s="269">
        <f t="shared" si="0"/>
        <v>0</v>
      </c>
      <c r="D65" s="276"/>
      <c r="E65" s="71"/>
      <c r="F65" s="71"/>
      <c r="G65" s="43"/>
      <c r="H65" s="43"/>
      <c r="I65" s="280"/>
      <c r="J65" s="71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>
      <c r="A66" s="22" t="s">
        <v>90</v>
      </c>
      <c r="B66" s="23" t="s">
        <v>13</v>
      </c>
      <c r="C66" s="269">
        <f t="shared" si="0"/>
        <v>0</v>
      </c>
      <c r="D66" s="276"/>
      <c r="E66" s="71"/>
      <c r="F66" s="71"/>
      <c r="G66" s="43"/>
      <c r="H66" s="43"/>
      <c r="I66" s="280"/>
      <c r="J66" s="71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>
      <c r="A67" s="22" t="s">
        <v>91</v>
      </c>
      <c r="B67" s="23" t="s">
        <v>19</v>
      </c>
      <c r="C67" s="269">
        <f t="shared" si="0"/>
        <v>0</v>
      </c>
      <c r="D67" s="276"/>
      <c r="E67" s="71"/>
      <c r="F67" s="71"/>
      <c r="G67" s="43"/>
      <c r="H67" s="43"/>
      <c r="I67" s="280"/>
      <c r="J67" s="71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>
      <c r="A68" s="22" t="s">
        <v>92</v>
      </c>
      <c r="B68" s="23" t="s">
        <v>18</v>
      </c>
      <c r="C68" s="269">
        <f t="shared" si="0"/>
        <v>0</v>
      </c>
      <c r="D68" s="276"/>
      <c r="E68" s="71"/>
      <c r="F68" s="71"/>
      <c r="G68" s="43"/>
      <c r="H68" s="43"/>
      <c r="I68" s="280"/>
      <c r="J68" s="71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>
      <c r="A69" s="22" t="s">
        <v>93</v>
      </c>
      <c r="B69" s="23" t="s">
        <v>19</v>
      </c>
      <c r="C69" s="269">
        <f t="shared" si="0"/>
        <v>0</v>
      </c>
      <c r="D69" s="276"/>
      <c r="E69" s="71"/>
      <c r="F69" s="71"/>
      <c r="G69" s="43"/>
      <c r="H69" s="43"/>
      <c r="I69" s="280"/>
      <c r="J69" s="71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>
      <c r="A70" s="22" t="s">
        <v>94</v>
      </c>
      <c r="B70" s="23" t="s">
        <v>19</v>
      </c>
      <c r="C70" s="269">
        <f t="shared" si="0"/>
        <v>0</v>
      </c>
      <c r="D70" s="276"/>
      <c r="E70" s="71"/>
      <c r="F70" s="71"/>
      <c r="G70" s="43"/>
      <c r="H70" s="43"/>
      <c r="I70" s="280"/>
      <c r="J70" s="71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>
      <c r="A71" s="30" t="s">
        <v>145</v>
      </c>
      <c r="B71" s="31" t="s">
        <v>13</v>
      </c>
      <c r="C71" s="269">
        <f t="shared" si="0"/>
        <v>0</v>
      </c>
      <c r="D71" s="276"/>
      <c r="E71" s="71"/>
      <c r="F71" s="71"/>
      <c r="G71" s="43"/>
      <c r="H71" s="43"/>
      <c r="I71" s="280"/>
      <c r="J71" s="71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>
      <c r="A72" s="22" t="s">
        <v>96</v>
      </c>
      <c r="B72" s="23" t="s">
        <v>13</v>
      </c>
      <c r="C72" s="269">
        <f t="shared" si="0"/>
        <v>0</v>
      </c>
      <c r="D72" s="276"/>
      <c r="E72" s="71"/>
      <c r="F72" s="71"/>
      <c r="G72" s="43"/>
      <c r="H72" s="43"/>
      <c r="I72" s="280"/>
      <c r="J72" s="71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>
      <c r="A73" s="22" t="s">
        <v>35</v>
      </c>
      <c r="B73" s="23" t="s">
        <v>13</v>
      </c>
      <c r="C73" s="269">
        <f t="shared" si="0"/>
        <v>0</v>
      </c>
      <c r="D73" s="276"/>
      <c r="E73" s="71"/>
      <c r="F73" s="71"/>
      <c r="G73" s="43"/>
      <c r="H73" s="43"/>
      <c r="I73" s="280"/>
      <c r="J73" s="71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>
      <c r="A74" s="22" t="s">
        <v>97</v>
      </c>
      <c r="B74" s="23" t="s">
        <v>13</v>
      </c>
      <c r="C74" s="269">
        <f t="shared" ref="C74:C122" si="1">SUM(E74:V74)</f>
        <v>0</v>
      </c>
      <c r="D74" s="276"/>
      <c r="E74" s="71"/>
      <c r="F74" s="71"/>
      <c r="G74" s="43"/>
      <c r="H74" s="43"/>
      <c r="I74" s="280"/>
      <c r="J74" s="71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>
      <c r="A75" s="22" t="s">
        <v>98</v>
      </c>
      <c r="B75" s="23" t="s">
        <v>18</v>
      </c>
      <c r="C75" s="269">
        <f t="shared" si="1"/>
        <v>0</v>
      </c>
      <c r="D75" s="276"/>
      <c r="E75" s="71"/>
      <c r="F75" s="71"/>
      <c r="G75" s="43"/>
      <c r="H75" s="43"/>
      <c r="I75" s="280"/>
      <c r="J75" s="71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>
      <c r="A76" s="22" t="s">
        <v>99</v>
      </c>
      <c r="B76" s="23" t="s">
        <v>18</v>
      </c>
      <c r="C76" s="269">
        <f t="shared" si="1"/>
        <v>3</v>
      </c>
      <c r="D76" s="276"/>
      <c r="E76" s="71"/>
      <c r="F76" s="71">
        <v>2</v>
      </c>
      <c r="G76" s="43">
        <v>1</v>
      </c>
      <c r="H76" s="43"/>
      <c r="I76" s="280"/>
      <c r="J76" s="71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>
      <c r="A77" s="22" t="s">
        <v>100</v>
      </c>
      <c r="B77" s="23" t="s">
        <v>13</v>
      </c>
      <c r="C77" s="269">
        <f t="shared" si="1"/>
        <v>0</v>
      </c>
      <c r="D77" s="276"/>
      <c r="E77" s="71"/>
      <c r="F77" s="71"/>
      <c r="G77" s="43"/>
      <c r="H77" s="43"/>
      <c r="I77" s="280"/>
      <c r="J77" s="71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>
      <c r="A78" s="22" t="s">
        <v>101</v>
      </c>
      <c r="B78" s="23" t="s">
        <v>13</v>
      </c>
      <c r="C78" s="269">
        <f t="shared" si="1"/>
        <v>0</v>
      </c>
      <c r="D78" s="276"/>
      <c r="E78" s="71"/>
      <c r="F78" s="71"/>
      <c r="G78" s="43"/>
      <c r="H78" s="43"/>
      <c r="I78" s="280"/>
      <c r="J78" s="71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>
      <c r="A79" s="22" t="s">
        <v>102</v>
      </c>
      <c r="B79" s="23" t="s">
        <v>13</v>
      </c>
      <c r="C79" s="269">
        <f t="shared" si="1"/>
        <v>0</v>
      </c>
      <c r="D79" s="276"/>
      <c r="E79" s="71"/>
      <c r="F79" s="71"/>
      <c r="G79" s="43"/>
      <c r="H79" s="43"/>
      <c r="I79" s="280"/>
      <c r="J79" s="71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>
      <c r="A80" s="22" t="s">
        <v>36</v>
      </c>
      <c r="B80" s="23" t="s">
        <v>13</v>
      </c>
      <c r="C80" s="269">
        <f t="shared" si="1"/>
        <v>0</v>
      </c>
      <c r="D80" s="276"/>
      <c r="E80" s="71"/>
      <c r="F80" s="71"/>
      <c r="G80" s="43"/>
      <c r="H80" s="43"/>
      <c r="I80" s="280"/>
      <c r="J80" s="71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>
      <c r="A81" s="22" t="s">
        <v>103</v>
      </c>
      <c r="B81" s="23" t="s">
        <v>13</v>
      </c>
      <c r="C81" s="269">
        <f t="shared" si="1"/>
        <v>0</v>
      </c>
      <c r="D81" s="276"/>
      <c r="E81" s="71"/>
      <c r="F81" s="71"/>
      <c r="G81" s="43"/>
      <c r="H81" s="43"/>
      <c r="I81" s="280"/>
      <c r="J81" s="71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>
      <c r="A82" s="22" t="s">
        <v>104</v>
      </c>
      <c r="B82" s="23" t="s">
        <v>13</v>
      </c>
      <c r="C82" s="269">
        <f t="shared" si="1"/>
        <v>0</v>
      </c>
      <c r="D82" s="276"/>
      <c r="E82" s="71"/>
      <c r="F82" s="71"/>
      <c r="G82" s="43"/>
      <c r="H82" s="43"/>
      <c r="I82" s="280"/>
      <c r="J82" s="71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>
      <c r="A83" s="22" t="s">
        <v>37</v>
      </c>
      <c r="B83" s="23" t="s">
        <v>13</v>
      </c>
      <c r="C83" s="269">
        <f t="shared" si="1"/>
        <v>0</v>
      </c>
      <c r="D83" s="276"/>
      <c r="E83" s="71"/>
      <c r="F83" s="71"/>
      <c r="G83" s="43"/>
      <c r="H83" s="43"/>
      <c r="I83" s="280"/>
      <c r="J83" s="71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:22">
      <c r="A84" s="22" t="s">
        <v>106</v>
      </c>
      <c r="B84" s="23" t="s">
        <v>13</v>
      </c>
      <c r="C84" s="269">
        <f t="shared" si="1"/>
        <v>25</v>
      </c>
      <c r="D84" s="276"/>
      <c r="E84" s="71"/>
      <c r="F84" s="71"/>
      <c r="G84" s="43"/>
      <c r="H84" s="43">
        <v>25</v>
      </c>
      <c r="I84" s="280"/>
      <c r="J84" s="71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>
      <c r="A85" s="22" t="s">
        <v>107</v>
      </c>
      <c r="B85" s="23" t="s">
        <v>13</v>
      </c>
      <c r="C85" s="269">
        <f t="shared" si="1"/>
        <v>5</v>
      </c>
      <c r="D85" s="276"/>
      <c r="E85" s="71"/>
      <c r="F85" s="71"/>
      <c r="G85" s="43"/>
      <c r="H85" s="43">
        <v>5</v>
      </c>
      <c r="I85" s="280"/>
      <c r="J85" s="71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>
      <c r="A86" s="22" t="s">
        <v>105</v>
      </c>
      <c r="B86" s="23" t="s">
        <v>13</v>
      </c>
      <c r="C86" s="269">
        <f t="shared" si="1"/>
        <v>0</v>
      </c>
      <c r="D86" s="276"/>
      <c r="E86" s="71"/>
      <c r="F86" s="71"/>
      <c r="G86" s="43"/>
      <c r="H86" s="43"/>
      <c r="I86" s="280"/>
      <c r="J86" s="71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>
      <c r="A87" s="29" t="s">
        <v>108</v>
      </c>
      <c r="B87" s="23" t="s">
        <v>13</v>
      </c>
      <c r="C87" s="269">
        <f t="shared" si="1"/>
        <v>0</v>
      </c>
      <c r="D87" s="276"/>
      <c r="E87" s="71"/>
      <c r="F87" s="71"/>
      <c r="G87" s="43"/>
      <c r="H87" s="43"/>
      <c r="I87" s="280"/>
      <c r="J87" s="71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>
      <c r="A88" s="29" t="s">
        <v>109</v>
      </c>
      <c r="B88" s="23" t="s">
        <v>13</v>
      </c>
      <c r="C88" s="269">
        <f t="shared" si="1"/>
        <v>0</v>
      </c>
      <c r="D88" s="276"/>
      <c r="E88" s="71"/>
      <c r="F88" s="71"/>
      <c r="G88" s="43"/>
      <c r="H88" s="43"/>
      <c r="I88" s="280"/>
      <c r="J88" s="71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>
      <c r="A89" s="22" t="s">
        <v>110</v>
      </c>
      <c r="B89" s="23" t="s">
        <v>13</v>
      </c>
      <c r="C89" s="269">
        <f t="shared" si="1"/>
        <v>0</v>
      </c>
      <c r="D89" s="276"/>
      <c r="E89" s="71"/>
      <c r="F89" s="71"/>
      <c r="G89" s="43"/>
      <c r="H89" s="43"/>
      <c r="I89" s="280"/>
      <c r="J89" s="71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>
      <c r="A90" s="22" t="s">
        <v>274</v>
      </c>
      <c r="B90" s="23" t="s">
        <v>13</v>
      </c>
      <c r="C90" s="269">
        <f t="shared" si="1"/>
        <v>0</v>
      </c>
      <c r="D90" s="276"/>
      <c r="E90" s="71"/>
      <c r="F90" s="71"/>
      <c r="G90" s="43"/>
      <c r="H90" s="43"/>
      <c r="I90" s="280"/>
      <c r="J90" s="71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>
      <c r="A91" s="22" t="s">
        <v>281</v>
      </c>
      <c r="B91" s="23" t="s">
        <v>13</v>
      </c>
      <c r="C91" s="269">
        <f t="shared" si="1"/>
        <v>0</v>
      </c>
      <c r="D91" s="276"/>
      <c r="E91" s="71"/>
      <c r="F91" s="71"/>
      <c r="G91" s="43"/>
      <c r="H91" s="43"/>
      <c r="I91" s="280"/>
      <c r="J91" s="71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>
      <c r="A92" s="22" t="s">
        <v>245</v>
      </c>
      <c r="B92" s="23" t="s">
        <v>13</v>
      </c>
      <c r="C92" s="269">
        <f t="shared" si="1"/>
        <v>0</v>
      </c>
      <c r="D92" s="276"/>
      <c r="E92" s="71"/>
      <c r="F92" s="71"/>
      <c r="G92" s="43"/>
      <c r="H92" s="43"/>
      <c r="I92" s="280"/>
      <c r="J92" s="71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>
      <c r="A93" s="22" t="s">
        <v>246</v>
      </c>
      <c r="B93" s="23" t="s">
        <v>13</v>
      </c>
      <c r="C93" s="269">
        <f t="shared" si="1"/>
        <v>2</v>
      </c>
      <c r="D93" s="276"/>
      <c r="E93" s="71">
        <v>1</v>
      </c>
      <c r="F93" s="71"/>
      <c r="G93" s="43"/>
      <c r="H93" s="43">
        <v>1</v>
      </c>
      <c r="I93" s="280"/>
      <c r="J93" s="71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>
      <c r="A94" s="22" t="s">
        <v>114</v>
      </c>
      <c r="B94" s="23" t="s">
        <v>13</v>
      </c>
      <c r="C94" s="269">
        <f t="shared" si="1"/>
        <v>0</v>
      </c>
      <c r="D94" s="276"/>
      <c r="E94" s="71"/>
      <c r="F94" s="71"/>
      <c r="G94" s="43"/>
      <c r="H94" s="43"/>
      <c r="I94" s="280"/>
      <c r="J94" s="71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>
      <c r="A95" s="29" t="s">
        <v>115</v>
      </c>
      <c r="B95" s="26" t="s">
        <v>13</v>
      </c>
      <c r="C95" s="269">
        <f t="shared" si="1"/>
        <v>0</v>
      </c>
      <c r="D95" s="276"/>
      <c r="E95" s="71"/>
      <c r="F95" s="71"/>
      <c r="G95" s="43"/>
      <c r="H95" s="43"/>
      <c r="I95" s="280"/>
      <c r="J95" s="71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>
      <c r="A96" s="156" t="s">
        <v>241</v>
      </c>
      <c r="B96" s="26" t="s">
        <v>13</v>
      </c>
      <c r="C96" s="269">
        <f t="shared" si="1"/>
        <v>0</v>
      </c>
      <c r="D96" s="276"/>
      <c r="E96" s="71"/>
      <c r="F96" s="71"/>
      <c r="G96" s="43"/>
      <c r="H96" s="43"/>
      <c r="I96" s="280"/>
      <c r="J96" s="71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>
      <c r="A97" s="156" t="s">
        <v>240</v>
      </c>
      <c r="B97" s="26" t="s">
        <v>13</v>
      </c>
      <c r="C97" s="269">
        <f t="shared" si="1"/>
        <v>0</v>
      </c>
      <c r="D97" s="276"/>
      <c r="E97" s="71"/>
      <c r="F97" s="71"/>
      <c r="G97" s="43"/>
      <c r="H97" s="43"/>
      <c r="I97" s="280"/>
      <c r="J97" s="71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>
      <c r="A98" s="156" t="s">
        <v>242</v>
      </c>
      <c r="B98" s="26" t="s">
        <v>13</v>
      </c>
      <c r="C98" s="269">
        <f t="shared" si="1"/>
        <v>0</v>
      </c>
      <c r="D98" s="276"/>
      <c r="E98" s="71"/>
      <c r="F98" s="71"/>
      <c r="G98" s="43"/>
      <c r="H98" s="43"/>
      <c r="I98" s="280"/>
      <c r="J98" s="71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>
      <c r="A99" s="156" t="s">
        <v>243</v>
      </c>
      <c r="B99" s="26" t="s">
        <v>13</v>
      </c>
      <c r="C99" s="269">
        <f t="shared" si="1"/>
        <v>0</v>
      </c>
      <c r="D99" s="276"/>
      <c r="E99" s="71"/>
      <c r="F99" s="71"/>
      <c r="G99" s="43"/>
      <c r="H99" s="43"/>
      <c r="I99" s="280"/>
      <c r="J99" s="71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>
      <c r="A100" s="29" t="s">
        <v>130</v>
      </c>
      <c r="B100" s="26" t="s">
        <v>13</v>
      </c>
      <c r="C100" s="269">
        <f t="shared" si="1"/>
        <v>0</v>
      </c>
      <c r="D100" s="276"/>
      <c r="E100" s="71"/>
      <c r="F100" s="71"/>
      <c r="G100" s="43"/>
      <c r="H100" s="43"/>
      <c r="I100" s="280"/>
      <c r="J100" s="71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>
      <c r="A101" s="25" t="s">
        <v>117</v>
      </c>
      <c r="B101" s="26" t="s">
        <v>13</v>
      </c>
      <c r="C101" s="269">
        <f t="shared" si="1"/>
        <v>0</v>
      </c>
      <c r="D101" s="276"/>
      <c r="E101" s="71"/>
      <c r="F101" s="71"/>
      <c r="G101" s="43"/>
      <c r="H101" s="43"/>
      <c r="I101" s="280"/>
      <c r="J101" s="71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>
      <c r="A102" s="22" t="s">
        <v>116</v>
      </c>
      <c r="B102" s="23" t="s">
        <v>13</v>
      </c>
      <c r="C102" s="269">
        <f t="shared" si="1"/>
        <v>0</v>
      </c>
      <c r="D102" s="276"/>
      <c r="E102" s="71"/>
      <c r="F102" s="71"/>
      <c r="G102" s="43"/>
      <c r="H102" s="43"/>
      <c r="I102" s="280"/>
      <c r="J102" s="71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>
      <c r="A103" s="25" t="s">
        <v>20</v>
      </c>
      <c r="B103" s="26" t="s">
        <v>13</v>
      </c>
      <c r="C103" s="269">
        <f t="shared" si="1"/>
        <v>0</v>
      </c>
      <c r="D103" s="276"/>
      <c r="E103" s="71"/>
      <c r="F103" s="71"/>
      <c r="G103" s="43"/>
      <c r="H103" s="43"/>
      <c r="I103" s="280"/>
      <c r="J103" s="71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>
      <c r="A104" s="22" t="s">
        <v>118</v>
      </c>
      <c r="B104" s="23" t="s">
        <v>13</v>
      </c>
      <c r="C104" s="269">
        <f t="shared" si="1"/>
        <v>0</v>
      </c>
      <c r="D104" s="276"/>
      <c r="E104" s="71"/>
      <c r="F104" s="71"/>
      <c r="G104" s="43"/>
      <c r="H104" s="43"/>
      <c r="I104" s="280"/>
      <c r="J104" s="71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>
      <c r="A105" s="22" t="s">
        <v>119</v>
      </c>
      <c r="B105" s="23" t="s">
        <v>13</v>
      </c>
      <c r="C105" s="269">
        <f t="shared" si="1"/>
        <v>0</v>
      </c>
      <c r="D105" s="276"/>
      <c r="E105" s="71"/>
      <c r="F105" s="71"/>
      <c r="G105" s="43"/>
      <c r="H105" s="43"/>
      <c r="I105" s="280"/>
      <c r="J105" s="71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>
      <c r="A106" s="32" t="s">
        <v>21</v>
      </c>
      <c r="B106" s="24" t="s">
        <v>13</v>
      </c>
      <c r="C106" s="269">
        <f t="shared" si="1"/>
        <v>0</v>
      </c>
      <c r="D106" s="276"/>
      <c r="E106" s="71"/>
      <c r="F106" s="71"/>
      <c r="G106" s="43"/>
      <c r="H106" s="43"/>
      <c r="I106" s="280"/>
      <c r="J106" s="71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>
      <c r="A107" s="32" t="s">
        <v>120</v>
      </c>
      <c r="B107" s="24" t="s">
        <v>13</v>
      </c>
      <c r="C107" s="269">
        <f t="shared" si="1"/>
        <v>0</v>
      </c>
      <c r="D107" s="276"/>
      <c r="E107" s="71"/>
      <c r="F107" s="71"/>
      <c r="G107" s="43"/>
      <c r="H107" s="43"/>
      <c r="I107" s="280"/>
      <c r="J107" s="71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>
      <c r="A108" s="32" t="s">
        <v>22</v>
      </c>
      <c r="B108" s="24" t="s">
        <v>13</v>
      </c>
      <c r="C108" s="269">
        <f t="shared" si="1"/>
        <v>0</v>
      </c>
      <c r="D108" s="276"/>
      <c r="E108" s="71"/>
      <c r="F108" s="71"/>
      <c r="G108" s="43"/>
      <c r="H108" s="43"/>
      <c r="I108" s="280"/>
      <c r="J108" s="71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>
      <c r="A109" s="30" t="s">
        <v>121</v>
      </c>
      <c r="B109" s="24" t="s">
        <v>13</v>
      </c>
      <c r="C109" s="269">
        <f t="shared" si="1"/>
        <v>1</v>
      </c>
      <c r="D109" s="276"/>
      <c r="E109" s="71">
        <v>1</v>
      </c>
      <c r="F109" s="71"/>
      <c r="G109" s="43"/>
      <c r="H109" s="43"/>
      <c r="I109" s="280"/>
      <c r="J109" s="71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>
      <c r="A110" s="30" t="s">
        <v>122</v>
      </c>
      <c r="B110" s="31" t="s">
        <v>13</v>
      </c>
      <c r="C110" s="269">
        <f t="shared" si="1"/>
        <v>0</v>
      </c>
      <c r="D110" s="276"/>
      <c r="E110" s="71"/>
      <c r="F110" s="71"/>
      <c r="G110" s="43"/>
      <c r="H110" s="43"/>
      <c r="I110" s="280"/>
      <c r="J110" s="71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>
      <c r="A111" s="30" t="s">
        <v>123</v>
      </c>
      <c r="B111" s="31" t="s">
        <v>13</v>
      </c>
      <c r="C111" s="269">
        <f t="shared" si="1"/>
        <v>3</v>
      </c>
      <c r="D111" s="276"/>
      <c r="E111" s="71">
        <v>1</v>
      </c>
      <c r="F111" s="71"/>
      <c r="G111" s="43">
        <v>1</v>
      </c>
      <c r="H111" s="43"/>
      <c r="I111" s="280"/>
      <c r="J111" s="71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>
        <v>1</v>
      </c>
    </row>
    <row r="112" spans="1:22">
      <c r="A112" s="30" t="s">
        <v>124</v>
      </c>
      <c r="B112" s="31" t="s">
        <v>13</v>
      </c>
      <c r="C112" s="269">
        <f t="shared" si="1"/>
        <v>0</v>
      </c>
      <c r="D112" s="276"/>
      <c r="E112" s="71"/>
      <c r="F112" s="71"/>
      <c r="G112" s="43"/>
      <c r="H112" s="43"/>
      <c r="I112" s="280"/>
      <c r="J112" s="71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>
      <c r="A113" s="30" t="s">
        <v>125</v>
      </c>
      <c r="B113" s="31" t="s">
        <v>13</v>
      </c>
      <c r="C113" s="269">
        <f t="shared" si="1"/>
        <v>0</v>
      </c>
      <c r="D113" s="276"/>
      <c r="E113" s="71"/>
      <c r="F113" s="71"/>
      <c r="G113" s="43"/>
      <c r="H113" s="43"/>
      <c r="I113" s="280"/>
      <c r="J113" s="71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>
      <c r="A114" s="30" t="s">
        <v>126</v>
      </c>
      <c r="B114" s="31" t="s">
        <v>13</v>
      </c>
      <c r="C114" s="269">
        <f t="shared" si="1"/>
        <v>0</v>
      </c>
      <c r="D114" s="276"/>
      <c r="E114" s="71"/>
      <c r="F114" s="71"/>
      <c r="G114" s="43"/>
      <c r="H114" s="43"/>
      <c r="I114" s="280"/>
      <c r="J114" s="71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>
      <c r="A115" s="30" t="s">
        <v>127</v>
      </c>
      <c r="B115" s="31" t="s">
        <v>13</v>
      </c>
      <c r="C115" s="269">
        <f t="shared" si="1"/>
        <v>0</v>
      </c>
      <c r="D115" s="276"/>
      <c r="E115" s="71"/>
      <c r="F115" s="71"/>
      <c r="G115" s="43"/>
      <c r="H115" s="43"/>
      <c r="I115" s="280"/>
      <c r="J115" s="71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>
      <c r="A116" s="159" t="s">
        <v>249</v>
      </c>
      <c r="B116" s="31" t="s">
        <v>13</v>
      </c>
      <c r="C116" s="269">
        <f t="shared" si="1"/>
        <v>0</v>
      </c>
      <c r="D116" s="276"/>
      <c r="E116" s="295"/>
      <c r="F116" s="295"/>
      <c r="G116" s="277"/>
      <c r="H116" s="277"/>
      <c r="I116" s="281"/>
      <c r="J116" s="295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</row>
    <row r="117" spans="1:22">
      <c r="A117" s="32" t="s">
        <v>128</v>
      </c>
      <c r="B117" s="24" t="s">
        <v>13</v>
      </c>
      <c r="C117" s="269">
        <f t="shared" si="1"/>
        <v>0</v>
      </c>
      <c r="D117" s="276"/>
      <c r="E117" s="71"/>
      <c r="F117" s="71"/>
      <c r="G117" s="43"/>
      <c r="H117" s="43"/>
      <c r="I117" s="280"/>
      <c r="J117" s="71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>
      <c r="A118" s="33" t="s">
        <v>129</v>
      </c>
      <c r="B118" s="28" t="s">
        <v>13</v>
      </c>
      <c r="C118" s="269">
        <f t="shared" si="1"/>
        <v>0</v>
      </c>
      <c r="D118" s="276"/>
      <c r="E118" s="71"/>
      <c r="F118" s="71"/>
      <c r="G118" s="43"/>
      <c r="H118" s="43"/>
      <c r="I118" s="280"/>
      <c r="J118" s="71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>
      <c r="A119" s="30" t="s">
        <v>38</v>
      </c>
      <c r="B119" s="31" t="s">
        <v>13</v>
      </c>
      <c r="C119" s="269">
        <f t="shared" si="1"/>
        <v>0</v>
      </c>
      <c r="D119" s="276"/>
      <c r="E119" s="71"/>
      <c r="F119" s="71"/>
      <c r="G119" s="43"/>
      <c r="H119" s="43"/>
      <c r="I119" s="280"/>
      <c r="J119" s="71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>
      <c r="A120" s="30" t="s">
        <v>131</v>
      </c>
      <c r="B120" s="31" t="s">
        <v>13</v>
      </c>
      <c r="C120" s="269">
        <f t="shared" si="1"/>
        <v>0</v>
      </c>
      <c r="D120" s="276"/>
      <c r="E120" s="71"/>
      <c r="F120" s="71"/>
      <c r="G120" s="43"/>
      <c r="H120" s="43"/>
      <c r="I120" s="280"/>
      <c r="J120" s="71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>
      <c r="A121" s="30" t="s">
        <v>132</v>
      </c>
      <c r="B121" s="31" t="s">
        <v>13</v>
      </c>
      <c r="C121" s="269">
        <f t="shared" si="1"/>
        <v>0</v>
      </c>
      <c r="D121" s="276"/>
      <c r="E121" s="71"/>
      <c r="F121" s="71"/>
      <c r="G121" s="43"/>
      <c r="H121" s="43"/>
      <c r="I121" s="280"/>
      <c r="J121" s="71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>
      <c r="A122" s="30" t="s">
        <v>133</v>
      </c>
      <c r="B122" s="31" t="s">
        <v>13</v>
      </c>
      <c r="C122" s="269">
        <f t="shared" si="1"/>
        <v>0</v>
      </c>
      <c r="D122" s="276"/>
      <c r="E122" s="71"/>
      <c r="F122" s="71"/>
      <c r="G122" s="43"/>
      <c r="H122" s="43"/>
      <c r="I122" s="280"/>
      <c r="J122" s="71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>
      <c r="A123" s="30" t="s">
        <v>134</v>
      </c>
      <c r="B123" s="31" t="s">
        <v>13</v>
      </c>
      <c r="C123" s="269">
        <f>SUM(E123:V123)</f>
        <v>0</v>
      </c>
      <c r="D123" s="276"/>
      <c r="E123" s="71"/>
      <c r="F123" s="71"/>
      <c r="G123" s="43"/>
      <c r="H123" s="43"/>
      <c r="I123" s="280"/>
      <c r="J123" s="71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>
      <c r="C124">
        <f>SUM(C10:C123)</f>
        <v>121</v>
      </c>
      <c r="D124">
        <f t="shared" ref="D124:V124" si="2">SUM(D10:D123)</f>
        <v>0</v>
      </c>
      <c r="E124">
        <f>SUM(E10:E123)</f>
        <v>32</v>
      </c>
      <c r="F124">
        <f t="shared" si="2"/>
        <v>6</v>
      </c>
      <c r="G124">
        <f t="shared" si="2"/>
        <v>20</v>
      </c>
      <c r="H124">
        <f t="shared" si="2"/>
        <v>36</v>
      </c>
      <c r="I124">
        <f>SUM(I10:I123)</f>
        <v>5</v>
      </c>
      <c r="J124">
        <f t="shared" si="2"/>
        <v>15</v>
      </c>
      <c r="K124">
        <f t="shared" si="2"/>
        <v>0</v>
      </c>
      <c r="L124">
        <f t="shared" si="2"/>
        <v>0</v>
      </c>
      <c r="M124">
        <f t="shared" si="2"/>
        <v>0</v>
      </c>
      <c r="N124">
        <f t="shared" si="2"/>
        <v>0</v>
      </c>
      <c r="O124">
        <f t="shared" si="2"/>
        <v>0</v>
      </c>
      <c r="P124">
        <f t="shared" si="2"/>
        <v>0</v>
      </c>
      <c r="Q124">
        <f t="shared" si="2"/>
        <v>0</v>
      </c>
      <c r="R124">
        <f t="shared" si="2"/>
        <v>0</v>
      </c>
      <c r="S124">
        <f t="shared" si="2"/>
        <v>0</v>
      </c>
      <c r="T124">
        <f t="shared" si="2"/>
        <v>0</v>
      </c>
      <c r="U124">
        <f t="shared" si="2"/>
        <v>0</v>
      </c>
      <c r="V124">
        <f t="shared" si="2"/>
        <v>7</v>
      </c>
    </row>
    <row r="125" spans="1:22">
      <c r="E125"/>
      <c r="F125"/>
      <c r="G125"/>
      <c r="H125"/>
      <c r="I125"/>
      <c r="J125"/>
    </row>
    <row r="126" spans="1:22">
      <c r="E126"/>
      <c r="F126"/>
      <c r="G126"/>
      <c r="H126"/>
      <c r="I126"/>
      <c r="J126"/>
    </row>
    <row r="127" spans="1:22">
      <c r="E127"/>
      <c r="F127"/>
      <c r="G127"/>
      <c r="H127"/>
      <c r="I127"/>
      <c r="J127"/>
    </row>
    <row r="128" spans="1:22">
      <c r="E128"/>
      <c r="F128"/>
      <c r="G128"/>
      <c r="H128"/>
      <c r="I128"/>
      <c r="J128"/>
    </row>
    <row r="129" spans="5:10">
      <c r="E129"/>
      <c r="F129"/>
      <c r="G129"/>
      <c r="H129"/>
      <c r="I129"/>
      <c r="J129"/>
    </row>
    <row r="130" spans="5:10">
      <c r="E130"/>
      <c r="F130"/>
      <c r="G130"/>
      <c r="H130"/>
      <c r="I130"/>
      <c r="J130"/>
    </row>
    <row r="131" spans="5:10">
      <c r="E131"/>
      <c r="F131"/>
      <c r="G131"/>
      <c r="H131"/>
      <c r="I131"/>
      <c r="J131"/>
    </row>
    <row r="132" spans="5:10">
      <c r="E132"/>
      <c r="F132"/>
      <c r="G132"/>
      <c r="H132"/>
      <c r="I132"/>
      <c r="J132"/>
    </row>
    <row r="133" spans="5:10">
      <c r="E133"/>
      <c r="F133"/>
      <c r="G133"/>
      <c r="H133"/>
      <c r="I133"/>
      <c r="J133"/>
    </row>
    <row r="134" spans="5:10">
      <c r="E134"/>
      <c r="F134"/>
      <c r="G134"/>
      <c r="H134"/>
      <c r="I134"/>
      <c r="J134"/>
    </row>
    <row r="135" spans="5:10">
      <c r="E135"/>
      <c r="F135"/>
      <c r="G135"/>
      <c r="H135"/>
      <c r="I135"/>
      <c r="J135"/>
    </row>
    <row r="136" spans="5:10">
      <c r="E136"/>
      <c r="F136"/>
      <c r="G136"/>
      <c r="H136"/>
      <c r="I136"/>
      <c r="J136"/>
    </row>
    <row r="137" spans="5:10">
      <c r="E137"/>
      <c r="F137"/>
      <c r="G137"/>
      <c r="H137"/>
      <c r="I137"/>
      <c r="J137"/>
    </row>
    <row r="138" spans="5:10">
      <c r="E138"/>
      <c r="F138"/>
      <c r="G138"/>
      <c r="H138"/>
      <c r="I138"/>
      <c r="J138"/>
    </row>
    <row r="139" spans="5:10">
      <c r="E139"/>
      <c r="F139"/>
      <c r="G139"/>
      <c r="H139"/>
      <c r="I139"/>
      <c r="J139"/>
    </row>
    <row r="140" spans="5:10">
      <c r="E140"/>
      <c r="F140"/>
      <c r="G140"/>
      <c r="H140"/>
      <c r="I140"/>
      <c r="J140"/>
    </row>
    <row r="141" spans="5:10">
      <c r="E141"/>
      <c r="F141"/>
      <c r="G141"/>
      <c r="H141"/>
      <c r="I141"/>
      <c r="J141"/>
    </row>
    <row r="142" spans="5:10">
      <c r="E142"/>
      <c r="F142"/>
      <c r="G142"/>
      <c r="H142"/>
      <c r="I142"/>
      <c r="J142"/>
    </row>
    <row r="143" spans="5:10">
      <c r="E143"/>
      <c r="F143"/>
      <c r="G143"/>
      <c r="H143"/>
      <c r="I143"/>
      <c r="J143"/>
    </row>
    <row r="144" spans="5:10">
      <c r="E144"/>
      <c r="F144"/>
      <c r="G144"/>
      <c r="H144"/>
      <c r="I144"/>
      <c r="J144"/>
    </row>
    <row r="145" spans="5:10">
      <c r="E145"/>
      <c r="F145"/>
      <c r="G145"/>
      <c r="H145"/>
      <c r="I145"/>
      <c r="J145"/>
    </row>
    <row r="146" spans="5:10">
      <c r="E146"/>
      <c r="F146"/>
      <c r="G146"/>
      <c r="H146"/>
      <c r="I146"/>
      <c r="J146"/>
    </row>
    <row r="147" spans="5:10">
      <c r="E147"/>
      <c r="F147"/>
      <c r="G147"/>
      <c r="H147"/>
      <c r="I147"/>
      <c r="J147"/>
    </row>
    <row r="148" spans="5:10">
      <c r="E148"/>
      <c r="F148"/>
      <c r="G148"/>
      <c r="H148"/>
      <c r="I148"/>
      <c r="J148"/>
    </row>
    <row r="149" spans="5:10">
      <c r="E149"/>
      <c r="F149"/>
      <c r="G149"/>
      <c r="H149"/>
      <c r="I149"/>
      <c r="J149"/>
    </row>
    <row r="150" spans="5:10">
      <c r="E150"/>
      <c r="F150"/>
      <c r="G150"/>
      <c r="H150"/>
      <c r="I150"/>
      <c r="J150"/>
    </row>
    <row r="151" spans="5:10">
      <c r="E151"/>
      <c r="F151"/>
      <c r="G151"/>
      <c r="H151"/>
      <c r="I151"/>
      <c r="J151"/>
    </row>
    <row r="152" spans="5:10">
      <c r="E152"/>
      <c r="F152"/>
      <c r="G152"/>
      <c r="H152"/>
      <c r="I152"/>
      <c r="J152"/>
    </row>
    <row r="153" spans="5:10">
      <c r="E153"/>
      <c r="F153"/>
      <c r="G153"/>
      <c r="H153"/>
      <c r="I153"/>
      <c r="J153"/>
    </row>
    <row r="154" spans="5:10">
      <c r="E154"/>
      <c r="F154"/>
      <c r="G154"/>
      <c r="H154"/>
      <c r="I154"/>
      <c r="J154"/>
    </row>
    <row r="155" spans="5:10">
      <c r="E155"/>
      <c r="F155"/>
      <c r="G155"/>
      <c r="H155"/>
      <c r="I155"/>
      <c r="J155"/>
    </row>
    <row r="156" spans="5:10">
      <c r="E156"/>
      <c r="F156"/>
      <c r="G156"/>
      <c r="H156"/>
      <c r="I156"/>
      <c r="J156"/>
    </row>
    <row r="157" spans="5:10">
      <c r="E157"/>
      <c r="F157"/>
      <c r="G157"/>
      <c r="H157"/>
      <c r="I157"/>
      <c r="J157"/>
    </row>
    <row r="158" spans="5:10">
      <c r="E158"/>
      <c r="F158"/>
      <c r="G158"/>
      <c r="H158"/>
      <c r="I158"/>
      <c r="J158"/>
    </row>
    <row r="159" spans="5:10">
      <c r="E159"/>
      <c r="F159"/>
      <c r="G159"/>
      <c r="H159"/>
      <c r="I159"/>
      <c r="J159"/>
    </row>
    <row r="160" spans="5:10">
      <c r="E160"/>
      <c r="F160"/>
      <c r="G160"/>
      <c r="H160"/>
      <c r="I160"/>
      <c r="J160"/>
    </row>
    <row r="161" spans="5:10">
      <c r="E161"/>
      <c r="F161"/>
      <c r="G161"/>
      <c r="H161"/>
      <c r="I161"/>
      <c r="J161"/>
    </row>
    <row r="162" spans="5:10">
      <c r="E162"/>
      <c r="F162"/>
      <c r="G162"/>
      <c r="H162"/>
      <c r="I162"/>
      <c r="J162"/>
    </row>
    <row r="163" spans="5:10">
      <c r="E163"/>
      <c r="F163"/>
      <c r="G163"/>
      <c r="H163"/>
      <c r="I163"/>
      <c r="J163"/>
    </row>
    <row r="164" spans="5:10">
      <c r="E164"/>
      <c r="F164"/>
      <c r="G164"/>
      <c r="H164"/>
      <c r="I164"/>
      <c r="J164"/>
    </row>
    <row r="165" spans="5:10">
      <c r="E165"/>
      <c r="F165"/>
      <c r="G165"/>
      <c r="H165"/>
      <c r="I165"/>
      <c r="J165"/>
    </row>
    <row r="166" spans="5:10">
      <c r="E166"/>
      <c r="F166"/>
      <c r="G166"/>
      <c r="H166"/>
      <c r="I166"/>
      <c r="J166"/>
    </row>
    <row r="167" spans="5:10">
      <c r="E167"/>
      <c r="F167"/>
      <c r="G167"/>
      <c r="H167"/>
      <c r="I167"/>
      <c r="J167"/>
    </row>
    <row r="168" spans="5:10">
      <c r="E168"/>
      <c r="F168"/>
      <c r="G168"/>
      <c r="H168"/>
      <c r="I168"/>
      <c r="J168"/>
    </row>
    <row r="169" spans="5:10">
      <c r="E169"/>
      <c r="F169"/>
      <c r="G169"/>
      <c r="H169"/>
      <c r="I169"/>
      <c r="J169"/>
    </row>
    <row r="170" spans="5:10">
      <c r="E170"/>
      <c r="F170"/>
      <c r="G170"/>
      <c r="H170"/>
      <c r="I170"/>
      <c r="J170"/>
    </row>
    <row r="171" spans="5:10">
      <c r="E171"/>
      <c r="F171"/>
      <c r="G171"/>
      <c r="H171"/>
      <c r="I171"/>
      <c r="J171"/>
    </row>
    <row r="172" spans="5:10">
      <c r="E172"/>
      <c r="F172"/>
      <c r="G172"/>
      <c r="H172"/>
      <c r="I172"/>
      <c r="J172"/>
    </row>
    <row r="173" spans="5:10">
      <c r="E173"/>
      <c r="F173"/>
      <c r="G173"/>
      <c r="H173"/>
      <c r="I173"/>
      <c r="J173"/>
    </row>
    <row r="174" spans="5:10">
      <c r="E174"/>
      <c r="F174"/>
      <c r="G174"/>
      <c r="H174"/>
      <c r="I174"/>
      <c r="J174"/>
    </row>
    <row r="175" spans="5:10">
      <c r="E175"/>
      <c r="F175"/>
      <c r="G175"/>
      <c r="H175"/>
      <c r="I175"/>
      <c r="J175"/>
    </row>
    <row r="176" spans="5:10">
      <c r="E176"/>
      <c r="F176"/>
      <c r="G176"/>
      <c r="H176"/>
      <c r="I176"/>
      <c r="J176"/>
    </row>
    <row r="177" spans="5:10">
      <c r="E177"/>
      <c r="F177"/>
      <c r="G177"/>
      <c r="H177"/>
      <c r="I177"/>
      <c r="J177"/>
    </row>
    <row r="178" spans="5:10">
      <c r="E178"/>
      <c r="F178"/>
      <c r="G178"/>
      <c r="H178"/>
      <c r="I178"/>
      <c r="J178"/>
    </row>
    <row r="179" spans="5:10">
      <c r="E179"/>
      <c r="F179"/>
      <c r="G179"/>
      <c r="H179"/>
      <c r="I179"/>
      <c r="J179"/>
    </row>
    <row r="180" spans="5:10">
      <c r="E180"/>
      <c r="F180"/>
      <c r="G180"/>
      <c r="H180"/>
      <c r="I180"/>
      <c r="J180"/>
    </row>
    <row r="181" spans="5:10">
      <c r="E181"/>
      <c r="F181"/>
      <c r="G181"/>
      <c r="H181"/>
      <c r="I181"/>
      <c r="J181"/>
    </row>
    <row r="182" spans="5:10">
      <c r="E182"/>
      <c r="F182"/>
      <c r="G182"/>
      <c r="H182"/>
      <c r="I182"/>
      <c r="J182"/>
    </row>
    <row r="183" spans="5:10">
      <c r="E183"/>
      <c r="F183"/>
      <c r="G183"/>
      <c r="H183"/>
      <c r="I183"/>
      <c r="J183"/>
    </row>
    <row r="184" spans="5:10">
      <c r="E184"/>
      <c r="F184"/>
      <c r="G184"/>
      <c r="H184"/>
      <c r="I184"/>
      <c r="J184"/>
    </row>
    <row r="185" spans="5:10">
      <c r="E185"/>
      <c r="F185"/>
      <c r="G185"/>
      <c r="H185"/>
      <c r="I185"/>
      <c r="J185"/>
    </row>
    <row r="186" spans="5:10">
      <c r="E186"/>
      <c r="F186"/>
      <c r="G186"/>
      <c r="H186"/>
      <c r="I186"/>
      <c r="J186"/>
    </row>
    <row r="187" spans="5:10">
      <c r="E187"/>
      <c r="F187"/>
      <c r="G187"/>
      <c r="H187"/>
      <c r="I187"/>
      <c r="J187"/>
    </row>
    <row r="188" spans="5:10">
      <c r="E188"/>
      <c r="F188"/>
      <c r="G188"/>
      <c r="H188"/>
      <c r="I188"/>
      <c r="J188"/>
    </row>
    <row r="189" spans="5:10">
      <c r="E189"/>
      <c r="F189"/>
      <c r="G189"/>
      <c r="H189"/>
      <c r="I189"/>
      <c r="J189"/>
    </row>
    <row r="190" spans="5:10">
      <c r="E190"/>
      <c r="F190"/>
      <c r="G190"/>
      <c r="H190"/>
      <c r="I190"/>
      <c r="J190"/>
    </row>
    <row r="191" spans="5:10">
      <c r="E191"/>
      <c r="F191"/>
      <c r="G191"/>
      <c r="H191"/>
      <c r="I191"/>
      <c r="J191"/>
    </row>
    <row r="192" spans="5:10">
      <c r="E192"/>
      <c r="F192"/>
      <c r="G192"/>
      <c r="H192"/>
      <c r="I192"/>
      <c r="J192"/>
    </row>
    <row r="193" spans="5:10">
      <c r="E193"/>
      <c r="F193"/>
      <c r="G193"/>
      <c r="H193"/>
      <c r="I193"/>
      <c r="J193"/>
    </row>
    <row r="194" spans="5:10">
      <c r="E194"/>
      <c r="F194"/>
      <c r="G194"/>
      <c r="H194"/>
      <c r="I194"/>
      <c r="J194"/>
    </row>
    <row r="195" spans="5:10">
      <c r="E195"/>
      <c r="F195"/>
      <c r="G195"/>
      <c r="H195"/>
      <c r="I195"/>
      <c r="J195"/>
    </row>
    <row r="196" spans="5:10">
      <c r="E196"/>
      <c r="F196"/>
      <c r="G196"/>
      <c r="H196"/>
      <c r="I196"/>
      <c r="J196"/>
    </row>
    <row r="197" spans="5:10">
      <c r="E197"/>
      <c r="F197"/>
      <c r="G197"/>
      <c r="H197"/>
      <c r="I197"/>
      <c r="J197"/>
    </row>
    <row r="198" spans="5:10">
      <c r="E198"/>
      <c r="F198"/>
      <c r="G198"/>
      <c r="H198"/>
      <c r="I198"/>
      <c r="J198"/>
    </row>
    <row r="199" spans="5:10">
      <c r="E199"/>
      <c r="F199"/>
      <c r="G199"/>
      <c r="H199"/>
      <c r="I199"/>
      <c r="J199"/>
    </row>
    <row r="200" spans="5:10">
      <c r="E200"/>
      <c r="F200"/>
      <c r="G200"/>
      <c r="H200"/>
      <c r="I200"/>
      <c r="J200"/>
    </row>
    <row r="201" spans="5:10">
      <c r="E201"/>
      <c r="F201"/>
      <c r="G201"/>
      <c r="H201"/>
      <c r="I201"/>
      <c r="J201"/>
    </row>
    <row r="202" spans="5:10">
      <c r="E202"/>
      <c r="F202"/>
      <c r="G202"/>
      <c r="H202"/>
      <c r="I202"/>
      <c r="J202"/>
    </row>
    <row r="203" spans="5:10">
      <c r="E203"/>
      <c r="F203"/>
      <c r="G203"/>
      <c r="H203"/>
      <c r="I203"/>
      <c r="J203"/>
    </row>
    <row r="204" spans="5:10">
      <c r="E204"/>
      <c r="F204"/>
      <c r="G204"/>
      <c r="H204"/>
      <c r="I204"/>
      <c r="J204"/>
    </row>
    <row r="205" spans="5:10">
      <c r="E205"/>
      <c r="F205"/>
      <c r="G205"/>
      <c r="H205"/>
      <c r="I205"/>
      <c r="J205"/>
    </row>
    <row r="206" spans="5:10">
      <c r="E206"/>
      <c r="F206"/>
      <c r="G206"/>
      <c r="H206"/>
      <c r="I206"/>
      <c r="J206"/>
    </row>
    <row r="207" spans="5:10">
      <c r="E207"/>
      <c r="F207"/>
      <c r="G207"/>
      <c r="H207"/>
      <c r="I207"/>
      <c r="J207"/>
    </row>
    <row r="208" spans="5:10">
      <c r="E208"/>
      <c r="F208"/>
      <c r="G208"/>
      <c r="H208"/>
      <c r="I208"/>
      <c r="J208"/>
    </row>
    <row r="209" spans="5:10">
      <c r="E209"/>
      <c r="F209"/>
      <c r="G209"/>
      <c r="H209"/>
      <c r="I209"/>
      <c r="J209"/>
    </row>
    <row r="210" spans="5:10">
      <c r="E210"/>
      <c r="F210"/>
      <c r="G210"/>
      <c r="H210"/>
      <c r="I210"/>
      <c r="J210"/>
    </row>
    <row r="211" spans="5:10">
      <c r="E211"/>
      <c r="F211"/>
      <c r="G211"/>
      <c r="H211"/>
      <c r="I211"/>
      <c r="J211"/>
    </row>
    <row r="212" spans="5:10">
      <c r="E212"/>
      <c r="F212"/>
      <c r="G212"/>
      <c r="H212"/>
      <c r="I212"/>
      <c r="J212"/>
    </row>
    <row r="213" spans="5:10">
      <c r="E213"/>
      <c r="F213"/>
      <c r="G213"/>
      <c r="H213"/>
      <c r="I213"/>
      <c r="J213"/>
    </row>
    <row r="214" spans="5:10">
      <c r="E214"/>
      <c r="F214"/>
      <c r="G214"/>
      <c r="H214"/>
      <c r="I214"/>
      <c r="J214"/>
    </row>
    <row r="215" spans="5:10">
      <c r="E215"/>
      <c r="F215"/>
      <c r="G215"/>
      <c r="H215"/>
      <c r="I215"/>
      <c r="J215"/>
    </row>
    <row r="216" spans="5:10">
      <c r="E216"/>
      <c r="F216"/>
      <c r="G216"/>
      <c r="H216"/>
      <c r="I216"/>
      <c r="J216"/>
    </row>
    <row r="217" spans="5:10">
      <c r="E217"/>
      <c r="F217"/>
      <c r="G217"/>
      <c r="H217"/>
      <c r="I217"/>
      <c r="J217"/>
    </row>
    <row r="218" spans="5:10">
      <c r="E218"/>
      <c r="F218"/>
      <c r="G218"/>
      <c r="H218"/>
      <c r="I218"/>
      <c r="J218"/>
    </row>
    <row r="219" spans="5:10">
      <c r="E219"/>
      <c r="F219"/>
      <c r="G219"/>
      <c r="H219"/>
      <c r="I219"/>
      <c r="J219"/>
    </row>
    <row r="220" spans="5:10">
      <c r="E220"/>
      <c r="F220"/>
      <c r="G220"/>
      <c r="H220"/>
      <c r="I220"/>
      <c r="J220"/>
    </row>
    <row r="221" spans="5:10">
      <c r="E221"/>
      <c r="F221"/>
      <c r="G221"/>
      <c r="H221"/>
      <c r="I221"/>
      <c r="J221"/>
    </row>
    <row r="222" spans="5:10">
      <c r="E222"/>
      <c r="F222"/>
      <c r="G222"/>
      <c r="H222"/>
      <c r="I222"/>
      <c r="J222"/>
    </row>
    <row r="223" spans="5:10">
      <c r="E223"/>
      <c r="F223"/>
      <c r="G223"/>
      <c r="H223"/>
      <c r="I223"/>
      <c r="J223"/>
    </row>
    <row r="224" spans="5:10">
      <c r="E224"/>
      <c r="F224"/>
      <c r="G224"/>
      <c r="H224"/>
      <c r="I224"/>
      <c r="J224"/>
    </row>
    <row r="225" spans="5:10">
      <c r="E225"/>
      <c r="F225"/>
      <c r="G225"/>
      <c r="H225"/>
      <c r="I225"/>
      <c r="J225"/>
    </row>
    <row r="226" spans="5:10">
      <c r="E226"/>
      <c r="F226"/>
      <c r="G226"/>
      <c r="H226"/>
      <c r="I226"/>
      <c r="J226"/>
    </row>
    <row r="227" spans="5:10">
      <c r="E227"/>
      <c r="F227"/>
      <c r="G227"/>
      <c r="H227"/>
      <c r="I227"/>
      <c r="J227"/>
    </row>
    <row r="228" spans="5:10">
      <c r="E228"/>
      <c r="F228"/>
      <c r="G228"/>
      <c r="H228"/>
      <c r="I228"/>
      <c r="J228"/>
    </row>
    <row r="229" spans="5:10">
      <c r="E229"/>
      <c r="F229"/>
      <c r="G229"/>
      <c r="H229"/>
      <c r="I229"/>
      <c r="J229"/>
    </row>
    <row r="230" spans="5:10">
      <c r="E230"/>
      <c r="F230"/>
      <c r="G230"/>
      <c r="H230"/>
      <c r="I230"/>
      <c r="J230"/>
    </row>
    <row r="231" spans="5:10">
      <c r="E231"/>
      <c r="F231"/>
      <c r="G231"/>
      <c r="H231"/>
      <c r="I231"/>
      <c r="J231"/>
    </row>
    <row r="232" spans="5:10">
      <c r="E232"/>
      <c r="F232"/>
      <c r="G232"/>
      <c r="H232"/>
      <c r="I232"/>
      <c r="J232"/>
    </row>
    <row r="233" spans="5:10">
      <c r="E233"/>
      <c r="F233"/>
      <c r="G233"/>
      <c r="H233"/>
      <c r="I233"/>
      <c r="J233"/>
    </row>
    <row r="234" spans="5:10">
      <c r="E234"/>
      <c r="F234"/>
      <c r="G234"/>
      <c r="H234"/>
      <c r="I234"/>
      <c r="J234"/>
    </row>
    <row r="235" spans="5:10">
      <c r="E235"/>
      <c r="F235"/>
      <c r="G235"/>
      <c r="H235"/>
      <c r="I235"/>
      <c r="J235"/>
    </row>
    <row r="236" spans="5:10">
      <c r="E236"/>
      <c r="F236"/>
      <c r="G236"/>
      <c r="H236"/>
      <c r="I236"/>
      <c r="J236"/>
    </row>
    <row r="237" spans="5:10">
      <c r="E237"/>
      <c r="F237"/>
      <c r="G237"/>
      <c r="H237"/>
      <c r="I237"/>
      <c r="J237"/>
    </row>
    <row r="238" spans="5:10">
      <c r="E238"/>
      <c r="F238"/>
      <c r="G238"/>
      <c r="H238"/>
      <c r="I238"/>
      <c r="J238"/>
    </row>
    <row r="239" spans="5:10">
      <c r="E239"/>
      <c r="F239"/>
      <c r="G239"/>
      <c r="H239"/>
      <c r="I239"/>
      <c r="J239"/>
    </row>
    <row r="240" spans="5:10">
      <c r="E240"/>
      <c r="F240"/>
      <c r="G240"/>
      <c r="H240"/>
      <c r="I240"/>
      <c r="J240"/>
    </row>
    <row r="241" spans="5:10">
      <c r="E241"/>
      <c r="F241"/>
      <c r="G241"/>
      <c r="H241"/>
      <c r="I241"/>
      <c r="J241"/>
    </row>
    <row r="242" spans="5:10">
      <c r="E242"/>
      <c r="F242"/>
      <c r="G242"/>
      <c r="H242"/>
      <c r="I242"/>
      <c r="J242"/>
    </row>
    <row r="243" spans="5:10">
      <c r="E243"/>
      <c r="F243"/>
      <c r="G243"/>
      <c r="H243"/>
      <c r="I243"/>
      <c r="J243"/>
    </row>
    <row r="244" spans="5:10">
      <c r="E244"/>
      <c r="F244"/>
      <c r="G244"/>
      <c r="H244"/>
      <c r="I244"/>
      <c r="J244"/>
    </row>
    <row r="245" spans="5:10">
      <c r="E245"/>
      <c r="F245"/>
      <c r="G245"/>
      <c r="H245"/>
      <c r="I245"/>
      <c r="J245"/>
    </row>
    <row r="246" spans="5:10">
      <c r="E246"/>
      <c r="F246"/>
      <c r="G246"/>
      <c r="H246"/>
      <c r="I246"/>
      <c r="J246"/>
    </row>
    <row r="247" spans="5:10">
      <c r="E247"/>
      <c r="F247"/>
      <c r="G247"/>
      <c r="H247"/>
      <c r="I247"/>
      <c r="J247"/>
    </row>
    <row r="248" spans="5:10">
      <c r="E248"/>
      <c r="F248"/>
      <c r="G248"/>
      <c r="H248"/>
      <c r="I248"/>
      <c r="J248"/>
    </row>
    <row r="249" spans="5:10">
      <c r="E249"/>
      <c r="F249"/>
      <c r="G249"/>
      <c r="H249"/>
      <c r="I249"/>
      <c r="J249"/>
    </row>
    <row r="250" spans="5:10">
      <c r="E250"/>
      <c r="F250"/>
      <c r="G250"/>
      <c r="H250"/>
      <c r="I250"/>
      <c r="J250"/>
    </row>
    <row r="251" spans="5:10">
      <c r="E251"/>
      <c r="F251"/>
      <c r="G251"/>
      <c r="H251"/>
      <c r="I251"/>
      <c r="J251"/>
    </row>
    <row r="252" spans="5:10">
      <c r="E252"/>
      <c r="F252"/>
      <c r="G252"/>
      <c r="H252"/>
      <c r="I252"/>
      <c r="J252"/>
    </row>
    <row r="253" spans="5:10">
      <c r="E253"/>
      <c r="F253"/>
      <c r="G253"/>
      <c r="H253"/>
      <c r="I253"/>
      <c r="J253"/>
    </row>
    <row r="254" spans="5:10">
      <c r="E254"/>
      <c r="F254"/>
      <c r="G254"/>
      <c r="H254"/>
      <c r="I254"/>
      <c r="J254"/>
    </row>
    <row r="255" spans="5:10">
      <c r="E255"/>
      <c r="F255"/>
      <c r="G255"/>
      <c r="H255"/>
      <c r="I255"/>
      <c r="J255"/>
    </row>
    <row r="256" spans="5:10">
      <c r="E256"/>
      <c r="F256"/>
      <c r="G256"/>
      <c r="H256"/>
      <c r="I256"/>
      <c r="J256"/>
    </row>
    <row r="257" spans="5:10">
      <c r="E257"/>
      <c r="F257"/>
      <c r="G257"/>
      <c r="H257"/>
      <c r="I257"/>
      <c r="J257"/>
    </row>
    <row r="258" spans="5:10">
      <c r="E258"/>
      <c r="F258"/>
      <c r="G258"/>
      <c r="H258"/>
      <c r="I258"/>
      <c r="J258"/>
    </row>
    <row r="259" spans="5:10">
      <c r="E259"/>
      <c r="F259"/>
      <c r="G259"/>
      <c r="H259"/>
      <c r="I259"/>
      <c r="J259"/>
    </row>
    <row r="260" spans="5:10">
      <c r="E260"/>
      <c r="F260"/>
      <c r="G260"/>
      <c r="H260"/>
      <c r="I260"/>
      <c r="J260"/>
    </row>
    <row r="261" spans="5:10">
      <c r="E261"/>
      <c r="F261"/>
      <c r="G261"/>
      <c r="H261"/>
      <c r="I261"/>
      <c r="J261"/>
    </row>
    <row r="262" spans="5:10">
      <c r="E262"/>
      <c r="F262"/>
      <c r="G262"/>
      <c r="H262"/>
      <c r="I262"/>
      <c r="J262"/>
    </row>
    <row r="263" spans="5:10">
      <c r="E263"/>
      <c r="F263"/>
      <c r="G263"/>
      <c r="H263"/>
      <c r="I263"/>
      <c r="J263"/>
    </row>
    <row r="264" spans="5:10">
      <c r="E264"/>
      <c r="F264"/>
      <c r="G264"/>
      <c r="H264"/>
      <c r="I264"/>
      <c r="J264"/>
    </row>
    <row r="265" spans="5:10">
      <c r="E265"/>
      <c r="F265"/>
      <c r="G265"/>
      <c r="H265"/>
      <c r="I265"/>
      <c r="J265"/>
    </row>
    <row r="266" spans="5:10">
      <c r="E266"/>
      <c r="F266"/>
      <c r="G266"/>
      <c r="H266"/>
      <c r="I266"/>
      <c r="J266"/>
    </row>
    <row r="267" spans="5:10">
      <c r="E267"/>
      <c r="F267"/>
      <c r="G267"/>
      <c r="H267"/>
      <c r="I267"/>
      <c r="J267"/>
    </row>
    <row r="268" spans="5:10">
      <c r="E268"/>
      <c r="F268"/>
      <c r="G268"/>
      <c r="H268"/>
      <c r="I268"/>
      <c r="J268"/>
    </row>
    <row r="269" spans="5:10">
      <c r="E269"/>
      <c r="F269"/>
      <c r="G269"/>
      <c r="H269"/>
      <c r="I269"/>
      <c r="J269"/>
    </row>
    <row r="270" spans="5:10">
      <c r="E270"/>
      <c r="F270"/>
      <c r="G270"/>
      <c r="H270"/>
      <c r="I270"/>
      <c r="J270"/>
    </row>
    <row r="271" spans="5:10">
      <c r="E271"/>
      <c r="F271"/>
      <c r="G271"/>
      <c r="H271"/>
      <c r="I271"/>
      <c r="J271"/>
    </row>
    <row r="272" spans="5:10">
      <c r="E272"/>
      <c r="F272"/>
      <c r="G272"/>
      <c r="H272"/>
      <c r="I272"/>
      <c r="J272"/>
    </row>
    <row r="273" spans="5:10">
      <c r="E273"/>
      <c r="F273"/>
      <c r="G273"/>
      <c r="H273"/>
      <c r="I273"/>
      <c r="J273"/>
    </row>
    <row r="274" spans="5:10">
      <c r="E274"/>
      <c r="F274"/>
      <c r="G274"/>
      <c r="H274"/>
      <c r="I274"/>
      <c r="J274"/>
    </row>
    <row r="275" spans="5:10">
      <c r="E275"/>
      <c r="F275"/>
      <c r="G275"/>
      <c r="H275"/>
      <c r="I275"/>
      <c r="J275"/>
    </row>
    <row r="276" spans="5:10">
      <c r="E276"/>
      <c r="F276"/>
      <c r="G276"/>
      <c r="H276"/>
      <c r="I276"/>
      <c r="J276"/>
    </row>
    <row r="277" spans="5:10">
      <c r="E277"/>
      <c r="F277"/>
      <c r="G277"/>
      <c r="H277"/>
      <c r="I277"/>
      <c r="J277"/>
    </row>
    <row r="278" spans="5:10">
      <c r="E278"/>
      <c r="F278"/>
      <c r="G278"/>
      <c r="H278"/>
      <c r="I278"/>
      <c r="J278"/>
    </row>
    <row r="279" spans="5:10">
      <c r="E279"/>
      <c r="F279"/>
      <c r="G279"/>
      <c r="H279"/>
      <c r="I279"/>
      <c r="J279"/>
    </row>
    <row r="280" spans="5:10">
      <c r="E280"/>
      <c r="F280"/>
      <c r="G280"/>
      <c r="H280"/>
      <c r="I280"/>
      <c r="J280"/>
    </row>
    <row r="281" spans="5:10">
      <c r="E281"/>
      <c r="F281"/>
      <c r="G281"/>
      <c r="H281"/>
      <c r="I281"/>
      <c r="J281"/>
    </row>
    <row r="282" spans="5:10">
      <c r="E282"/>
      <c r="F282"/>
      <c r="G282"/>
      <c r="H282"/>
      <c r="I282"/>
      <c r="J282"/>
    </row>
    <row r="283" spans="5:10">
      <c r="E283"/>
      <c r="F283"/>
      <c r="G283"/>
      <c r="H283"/>
      <c r="I283"/>
      <c r="J283"/>
    </row>
    <row r="284" spans="5:10">
      <c r="E284"/>
      <c r="F284"/>
      <c r="G284"/>
      <c r="H284"/>
      <c r="I284"/>
      <c r="J284"/>
    </row>
    <row r="285" spans="5:10">
      <c r="E285"/>
      <c r="F285"/>
      <c r="G285"/>
      <c r="H285"/>
      <c r="I285"/>
      <c r="J285"/>
    </row>
    <row r="286" spans="5:10">
      <c r="E286"/>
      <c r="F286"/>
      <c r="G286"/>
      <c r="H286"/>
      <c r="I286"/>
      <c r="J286"/>
    </row>
    <row r="287" spans="5:10">
      <c r="E287"/>
      <c r="F287"/>
      <c r="G287"/>
      <c r="H287"/>
      <c r="I287"/>
      <c r="J287"/>
    </row>
    <row r="288" spans="5:10">
      <c r="E288"/>
      <c r="F288"/>
      <c r="G288"/>
      <c r="H288"/>
      <c r="I288"/>
      <c r="J288"/>
    </row>
    <row r="289" spans="5:10">
      <c r="E289"/>
      <c r="F289"/>
      <c r="G289"/>
      <c r="H289"/>
      <c r="I289"/>
      <c r="J289"/>
    </row>
    <row r="290" spans="5:10">
      <c r="E290"/>
      <c r="F290"/>
      <c r="G290"/>
      <c r="H290"/>
      <c r="I290"/>
      <c r="J290"/>
    </row>
    <row r="291" spans="5:10">
      <c r="E291"/>
      <c r="F291"/>
      <c r="G291"/>
      <c r="H291"/>
      <c r="I291"/>
      <c r="J291"/>
    </row>
    <row r="292" spans="5:10">
      <c r="E292"/>
      <c r="F292"/>
      <c r="G292"/>
      <c r="H292"/>
      <c r="I292"/>
      <c r="J292"/>
    </row>
    <row r="293" spans="5:10">
      <c r="E293"/>
      <c r="F293"/>
      <c r="G293"/>
      <c r="H293"/>
      <c r="I293"/>
      <c r="J293"/>
    </row>
    <row r="294" spans="5:10">
      <c r="E294"/>
      <c r="F294"/>
      <c r="G294"/>
      <c r="H294"/>
      <c r="I294"/>
      <c r="J294"/>
    </row>
    <row r="295" spans="5:10">
      <c r="E295"/>
      <c r="F295"/>
      <c r="G295"/>
      <c r="H295"/>
      <c r="I295"/>
      <c r="J295"/>
    </row>
  </sheetData>
  <mergeCells count="7">
    <mergeCell ref="E8:V8"/>
    <mergeCell ref="A2:C2"/>
    <mergeCell ref="E2:G2"/>
    <mergeCell ref="A3:C3"/>
    <mergeCell ref="E3:G3"/>
    <mergeCell ref="A5:C5"/>
    <mergeCell ref="A7:C7"/>
  </mergeCells>
  <pageMargins left="0.7" right="0.7" top="0.75" bottom="0.75" header="0.3" footer="0.3"/>
  <pageSetup orientation="portrait" r:id="rId1"/>
  <ignoredErrors>
    <ignoredError sqref="F124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34"/>
  <sheetViews>
    <sheetView tabSelected="1" topLeftCell="A4" workbookViewId="0">
      <pane xSplit="15" ySplit="5" topLeftCell="P9" activePane="bottomRight" state="frozen"/>
      <selection activeCell="A4" sqref="A4"/>
      <selection pane="topRight" activeCell="P4" sqref="P4"/>
      <selection pane="bottomLeft" activeCell="A9" sqref="A9"/>
      <selection pane="bottomRight" activeCell="H17" sqref="H17"/>
    </sheetView>
  </sheetViews>
  <sheetFormatPr baseColWidth="10" defaultRowHeight="15"/>
  <cols>
    <col min="1" max="1" width="9.140625" customWidth="1"/>
    <col min="2" max="2" width="11.28515625" customWidth="1"/>
    <col min="3" max="3" width="11.85546875" customWidth="1"/>
    <col min="4" max="4" width="11" customWidth="1"/>
    <col min="5" max="5" width="26" customWidth="1"/>
    <col min="6" max="6" width="11" customWidth="1"/>
    <col min="7" max="7" width="12" customWidth="1"/>
    <col min="8" max="8" width="14.42578125" customWidth="1"/>
    <col min="9" max="9" width="11.28515625" customWidth="1"/>
    <col min="10" max="10" width="10.42578125" customWidth="1"/>
    <col min="11" max="11" width="8.42578125" customWidth="1"/>
    <col min="12" max="13" width="11.7109375" hidden="1" customWidth="1"/>
    <col min="14" max="14" width="13.42578125" customWidth="1"/>
    <col min="15" max="15" width="11.7109375" customWidth="1"/>
  </cols>
  <sheetData>
    <row r="1" spans="1:15" ht="15.75">
      <c r="A1" s="131"/>
      <c r="B1" s="354" t="s">
        <v>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15.75">
      <c r="A2" s="131"/>
      <c r="B2" s="354" t="s">
        <v>284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 ht="15.75">
      <c r="A3" s="131"/>
      <c r="B3" s="299"/>
      <c r="C3" s="299"/>
      <c r="D3" s="299"/>
      <c r="E3" s="299"/>
      <c r="F3" s="299"/>
      <c r="G3" s="299"/>
      <c r="H3" s="299"/>
      <c r="I3" s="299"/>
      <c r="J3" s="133"/>
      <c r="K3" s="133"/>
      <c r="L3" s="133"/>
      <c r="M3" s="133"/>
      <c r="N3" s="131"/>
      <c r="O3" s="131"/>
    </row>
    <row r="4" spans="1:15">
      <c r="A4" s="355" t="s">
        <v>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5">
      <c r="A5" s="355" t="s">
        <v>139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5">
      <c r="A6" s="356" t="s">
        <v>322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</row>
    <row r="7" spans="1:15">
      <c r="A7" s="131"/>
      <c r="B7" s="183"/>
      <c r="C7" s="131"/>
      <c r="D7" s="131"/>
      <c r="E7" s="131"/>
      <c r="F7" s="131"/>
      <c r="G7" s="131"/>
      <c r="H7" s="131"/>
      <c r="I7" s="131"/>
      <c r="J7" s="133"/>
      <c r="K7" s="133"/>
      <c r="L7" s="133"/>
      <c r="M7" s="133"/>
      <c r="N7" s="131"/>
      <c r="O7" s="131"/>
    </row>
    <row r="8" spans="1:15" ht="54" customHeight="1">
      <c r="A8" s="134" t="s">
        <v>231</v>
      </c>
      <c r="B8" s="135" t="s">
        <v>3</v>
      </c>
      <c r="C8" s="136" t="s">
        <v>4</v>
      </c>
      <c r="D8" s="136" t="s">
        <v>5</v>
      </c>
      <c r="E8" s="136" t="s">
        <v>140</v>
      </c>
      <c r="F8" s="136" t="s">
        <v>6</v>
      </c>
      <c r="G8" s="137" t="s">
        <v>259</v>
      </c>
      <c r="H8" s="138" t="s">
        <v>260</v>
      </c>
      <c r="I8" s="139" t="s">
        <v>261</v>
      </c>
      <c r="J8" s="140" t="s">
        <v>9</v>
      </c>
      <c r="K8" s="138" t="s">
        <v>10</v>
      </c>
      <c r="L8" s="138" t="s">
        <v>307</v>
      </c>
      <c r="M8" s="138" t="s">
        <v>308</v>
      </c>
      <c r="N8" s="138" t="s">
        <v>288</v>
      </c>
      <c r="O8" s="251" t="s">
        <v>278</v>
      </c>
    </row>
    <row r="9" spans="1:15">
      <c r="A9" s="142" t="s">
        <v>232</v>
      </c>
      <c r="B9" s="163" t="s">
        <v>306</v>
      </c>
      <c r="C9" s="143" t="s">
        <v>12</v>
      </c>
      <c r="D9" s="143" t="s">
        <v>12</v>
      </c>
      <c r="E9" s="144" t="s">
        <v>39</v>
      </c>
      <c r="F9" s="143" t="s">
        <v>13</v>
      </c>
      <c r="G9" s="145">
        <v>147</v>
      </c>
      <c r="H9" s="146">
        <v>0</v>
      </c>
      <c r="I9" s="12">
        <v>0</v>
      </c>
      <c r="J9" s="338"/>
      <c r="K9" s="147">
        <f>+'SALIDAS-MAYO 18'!C9</f>
        <v>0</v>
      </c>
      <c r="L9" s="147"/>
      <c r="M9" s="339">
        <f>SUM(K9*G9)</f>
        <v>0</v>
      </c>
      <c r="N9" s="147">
        <f t="shared" ref="N9:N42" si="0">SUM(I9+J9-K9)</f>
        <v>0</v>
      </c>
      <c r="O9" s="148">
        <f t="shared" ref="O9:O42" si="1">SUM(G9*N9)</f>
        <v>0</v>
      </c>
    </row>
    <row r="10" spans="1:15">
      <c r="A10" s="142" t="s">
        <v>232</v>
      </c>
      <c r="B10" s="163" t="s">
        <v>306</v>
      </c>
      <c r="C10" s="143" t="s">
        <v>12</v>
      </c>
      <c r="D10" s="143" t="s">
        <v>12</v>
      </c>
      <c r="E10" s="144" t="s">
        <v>40</v>
      </c>
      <c r="F10" s="143" t="s">
        <v>14</v>
      </c>
      <c r="G10" s="145">
        <v>26.431999999999999</v>
      </c>
      <c r="H10" s="146">
        <v>0</v>
      </c>
      <c r="I10" s="12">
        <v>0</v>
      </c>
      <c r="J10" s="338">
        <v>50</v>
      </c>
      <c r="K10" s="147">
        <f>+'SALIDAS-MAYO 18'!C10</f>
        <v>0</v>
      </c>
      <c r="L10" s="147"/>
      <c r="M10" s="339">
        <f t="shared" ref="M10:M75" si="2">SUM(K10*G10)</f>
        <v>0</v>
      </c>
      <c r="N10" s="147">
        <f t="shared" si="0"/>
        <v>50</v>
      </c>
      <c r="O10" s="148">
        <f t="shared" si="1"/>
        <v>1321.6</v>
      </c>
    </row>
    <row r="11" spans="1:15">
      <c r="A11" s="142" t="s">
        <v>232</v>
      </c>
      <c r="B11" s="163" t="s">
        <v>306</v>
      </c>
      <c r="C11" s="143" t="s">
        <v>12</v>
      </c>
      <c r="D11" s="143" t="s">
        <v>12</v>
      </c>
      <c r="E11" s="144" t="s">
        <v>41</v>
      </c>
      <c r="F11" s="143" t="s">
        <v>13</v>
      </c>
      <c r="G11" s="191">
        <v>1099.9960000000001</v>
      </c>
      <c r="H11" s="146">
        <v>0</v>
      </c>
      <c r="I11" s="12">
        <v>0</v>
      </c>
      <c r="J11" s="338"/>
      <c r="K11" s="147">
        <f>+'SALIDAS-MAYO 18'!C11</f>
        <v>0</v>
      </c>
      <c r="L11" s="147"/>
      <c r="M11" s="339">
        <f t="shared" si="2"/>
        <v>0</v>
      </c>
      <c r="N11" s="147">
        <f t="shared" si="0"/>
        <v>0</v>
      </c>
      <c r="O11" s="148">
        <f t="shared" si="1"/>
        <v>0</v>
      </c>
    </row>
    <row r="12" spans="1:15">
      <c r="A12" s="142" t="s">
        <v>232</v>
      </c>
      <c r="B12" s="163" t="s">
        <v>306</v>
      </c>
      <c r="C12" s="143" t="s">
        <v>12</v>
      </c>
      <c r="D12" s="143" t="s">
        <v>12</v>
      </c>
      <c r="E12" s="144" t="s">
        <v>42</v>
      </c>
      <c r="F12" s="143" t="s">
        <v>13</v>
      </c>
      <c r="G12" s="145">
        <v>1092.01</v>
      </c>
      <c r="H12" s="146">
        <v>0</v>
      </c>
      <c r="I12" s="12">
        <v>0</v>
      </c>
      <c r="J12" s="338"/>
      <c r="K12" s="147">
        <f>+'SALIDAS-MAYO 18'!C12</f>
        <v>0</v>
      </c>
      <c r="L12" s="147"/>
      <c r="M12" s="339">
        <f t="shared" si="2"/>
        <v>0</v>
      </c>
      <c r="N12" s="147">
        <f t="shared" si="0"/>
        <v>0</v>
      </c>
      <c r="O12" s="148">
        <f t="shared" si="1"/>
        <v>0</v>
      </c>
    </row>
    <row r="13" spans="1:15">
      <c r="A13" s="142" t="s">
        <v>232</v>
      </c>
      <c r="B13" s="163" t="s">
        <v>306</v>
      </c>
      <c r="C13" s="143" t="s">
        <v>12</v>
      </c>
      <c r="D13" s="143" t="s">
        <v>12</v>
      </c>
      <c r="E13" s="144" t="s">
        <v>43</v>
      </c>
      <c r="F13" s="143" t="s">
        <v>13</v>
      </c>
      <c r="G13" s="145">
        <v>722.4</v>
      </c>
      <c r="H13" s="146">
        <v>0</v>
      </c>
      <c r="I13" s="12">
        <v>0</v>
      </c>
      <c r="J13" s="338"/>
      <c r="K13" s="147">
        <f>+'SALIDAS-MAYO 18'!C13</f>
        <v>0</v>
      </c>
      <c r="L13" s="147"/>
      <c r="M13" s="339">
        <f t="shared" si="2"/>
        <v>0</v>
      </c>
      <c r="N13" s="147">
        <f t="shared" si="0"/>
        <v>0</v>
      </c>
      <c r="O13" s="148">
        <f t="shared" si="1"/>
        <v>0</v>
      </c>
    </row>
    <row r="14" spans="1:15">
      <c r="A14" s="142" t="s">
        <v>232</v>
      </c>
      <c r="B14" s="163" t="s">
        <v>306</v>
      </c>
      <c r="C14" s="143" t="s">
        <v>12</v>
      </c>
      <c r="D14" s="143" t="s">
        <v>12</v>
      </c>
      <c r="E14" s="144" t="s">
        <v>44</v>
      </c>
      <c r="F14" s="143" t="s">
        <v>13</v>
      </c>
      <c r="G14" s="190">
        <v>700</v>
      </c>
      <c r="H14" s="146">
        <v>2100</v>
      </c>
      <c r="I14" s="12">
        <v>3</v>
      </c>
      <c r="J14" s="338"/>
      <c r="K14" s="147">
        <f>+'SALIDAS-MAYO 18'!C14</f>
        <v>0</v>
      </c>
      <c r="L14" s="147"/>
      <c r="M14" s="339">
        <f t="shared" si="2"/>
        <v>0</v>
      </c>
      <c r="N14" s="147">
        <f t="shared" si="0"/>
        <v>3</v>
      </c>
      <c r="O14" s="148">
        <f t="shared" si="1"/>
        <v>2100</v>
      </c>
    </row>
    <row r="15" spans="1:15">
      <c r="A15" s="142" t="s">
        <v>232</v>
      </c>
      <c r="B15" s="163" t="s">
        <v>306</v>
      </c>
      <c r="C15" s="143" t="s">
        <v>12</v>
      </c>
      <c r="D15" s="143" t="s">
        <v>12</v>
      </c>
      <c r="E15" s="144" t="s">
        <v>45</v>
      </c>
      <c r="F15" s="143" t="s">
        <v>13</v>
      </c>
      <c r="G15" s="145">
        <v>1197.7</v>
      </c>
      <c r="H15" s="146">
        <v>5988.5</v>
      </c>
      <c r="I15" s="12">
        <v>5</v>
      </c>
      <c r="J15" s="338"/>
      <c r="K15" s="147">
        <f>+'SALIDAS-MAYO 18'!C15</f>
        <v>0</v>
      </c>
      <c r="L15" s="147"/>
      <c r="M15" s="339">
        <f t="shared" si="2"/>
        <v>0</v>
      </c>
      <c r="N15" s="147">
        <f t="shared" si="0"/>
        <v>5</v>
      </c>
      <c r="O15" s="148">
        <f t="shared" si="1"/>
        <v>5988.5</v>
      </c>
    </row>
    <row r="16" spans="1:15">
      <c r="A16" s="142" t="s">
        <v>232</v>
      </c>
      <c r="B16" s="163" t="s">
        <v>306</v>
      </c>
      <c r="C16" s="143" t="s">
        <v>12</v>
      </c>
      <c r="D16" s="143" t="s">
        <v>12</v>
      </c>
      <c r="E16" s="144" t="s">
        <v>46</v>
      </c>
      <c r="F16" s="143" t="s">
        <v>13</v>
      </c>
      <c r="G16" s="145">
        <v>894.99</v>
      </c>
      <c r="H16" s="146">
        <v>0</v>
      </c>
      <c r="I16" s="12">
        <v>0</v>
      </c>
      <c r="J16" s="338"/>
      <c r="K16" s="147">
        <f>+'SALIDAS-MAYO 18'!C16</f>
        <v>0</v>
      </c>
      <c r="L16" s="147"/>
      <c r="M16" s="339">
        <f t="shared" si="2"/>
        <v>0</v>
      </c>
      <c r="N16" s="147">
        <f t="shared" si="0"/>
        <v>0</v>
      </c>
      <c r="O16" s="148">
        <f t="shared" si="1"/>
        <v>0</v>
      </c>
    </row>
    <row r="17" spans="1:15">
      <c r="A17" s="142" t="s">
        <v>232</v>
      </c>
      <c r="B17" s="163" t="s">
        <v>306</v>
      </c>
      <c r="C17" s="143" t="s">
        <v>12</v>
      </c>
      <c r="D17" s="143" t="s">
        <v>12</v>
      </c>
      <c r="E17" s="144" t="s">
        <v>47</v>
      </c>
      <c r="F17" s="143" t="s">
        <v>13</v>
      </c>
      <c r="G17" s="145">
        <v>1100</v>
      </c>
      <c r="H17" s="146">
        <v>0</v>
      </c>
      <c r="I17" s="12">
        <v>0</v>
      </c>
      <c r="J17" s="338"/>
      <c r="K17" s="147">
        <f>+'SALIDAS-MAYO 18'!C17</f>
        <v>0</v>
      </c>
      <c r="L17" s="147"/>
      <c r="M17" s="339">
        <f t="shared" si="2"/>
        <v>0</v>
      </c>
      <c r="N17" s="147">
        <f t="shared" si="0"/>
        <v>0</v>
      </c>
      <c r="O17" s="148">
        <f t="shared" si="1"/>
        <v>0</v>
      </c>
    </row>
    <row r="18" spans="1:15">
      <c r="A18" s="142" t="s">
        <v>232</v>
      </c>
      <c r="B18" s="163" t="s">
        <v>306</v>
      </c>
      <c r="C18" s="143" t="s">
        <v>12</v>
      </c>
      <c r="D18" s="143" t="s">
        <v>12</v>
      </c>
      <c r="E18" s="144" t="s">
        <v>48</v>
      </c>
      <c r="F18" s="143" t="s">
        <v>13</v>
      </c>
      <c r="G18" s="145">
        <v>1880</v>
      </c>
      <c r="H18" s="146">
        <v>0</v>
      </c>
      <c r="I18" s="12">
        <v>0</v>
      </c>
      <c r="J18" s="338"/>
      <c r="K18" s="147">
        <f>+'SALIDAS-MAYO 18'!C18</f>
        <v>0</v>
      </c>
      <c r="L18" s="147"/>
      <c r="M18" s="339">
        <f t="shared" si="2"/>
        <v>0</v>
      </c>
      <c r="N18" s="147">
        <f t="shared" si="0"/>
        <v>0</v>
      </c>
      <c r="O18" s="148">
        <f t="shared" si="1"/>
        <v>0</v>
      </c>
    </row>
    <row r="19" spans="1:15">
      <c r="A19" s="142" t="s">
        <v>232</v>
      </c>
      <c r="B19" s="163" t="s">
        <v>306</v>
      </c>
      <c r="C19" s="143" t="s">
        <v>12</v>
      </c>
      <c r="D19" s="143" t="s">
        <v>12</v>
      </c>
      <c r="E19" s="144" t="s">
        <v>49</v>
      </c>
      <c r="F19" s="143" t="s">
        <v>13</v>
      </c>
      <c r="G19" s="191">
        <f>5100.02/5</f>
        <v>1020.0040000000001</v>
      </c>
      <c r="H19" s="146">
        <v>2040.0080000000003</v>
      </c>
      <c r="I19" s="12">
        <v>2</v>
      </c>
      <c r="J19" s="338"/>
      <c r="K19" s="147">
        <f>+'SALIDAS-MAYO 18'!C19</f>
        <v>1</v>
      </c>
      <c r="L19" s="147"/>
      <c r="M19" s="339">
        <f t="shared" si="2"/>
        <v>1020.0040000000001</v>
      </c>
      <c r="N19" s="147">
        <f t="shared" si="0"/>
        <v>1</v>
      </c>
      <c r="O19" s="148">
        <f t="shared" si="1"/>
        <v>1020.0040000000001</v>
      </c>
    </row>
    <row r="20" spans="1:15">
      <c r="A20" s="142" t="s">
        <v>232</v>
      </c>
      <c r="B20" s="163" t="s">
        <v>306</v>
      </c>
      <c r="C20" s="143" t="s">
        <v>12</v>
      </c>
      <c r="D20" s="143" t="s">
        <v>12</v>
      </c>
      <c r="E20" s="149" t="s">
        <v>50</v>
      </c>
      <c r="F20" s="150" t="s">
        <v>13</v>
      </c>
      <c r="G20" s="192">
        <f>2479.98/4</f>
        <v>619.995</v>
      </c>
      <c r="H20" s="146">
        <v>1239.99</v>
      </c>
      <c r="I20" s="12">
        <v>2</v>
      </c>
      <c r="J20" s="338"/>
      <c r="K20" s="147">
        <f>+'SALIDAS-MAYO 18'!C20</f>
        <v>0</v>
      </c>
      <c r="L20" s="147"/>
      <c r="M20" s="339">
        <f t="shared" si="2"/>
        <v>0</v>
      </c>
      <c r="N20" s="147">
        <f t="shared" si="0"/>
        <v>2</v>
      </c>
      <c r="O20" s="148">
        <f t="shared" si="1"/>
        <v>1239.99</v>
      </c>
    </row>
    <row r="21" spans="1:15">
      <c r="A21" s="142" t="s">
        <v>232</v>
      </c>
      <c r="B21" s="163" t="s">
        <v>306</v>
      </c>
      <c r="C21" s="143" t="s">
        <v>12</v>
      </c>
      <c r="D21" s="143" t="s">
        <v>12</v>
      </c>
      <c r="E21" s="149" t="s">
        <v>51</v>
      </c>
      <c r="F21" s="150" t="s">
        <v>13</v>
      </c>
      <c r="G21" s="192">
        <f>3099.98/5</f>
        <v>619.99599999999998</v>
      </c>
      <c r="H21" s="146">
        <v>1239.992</v>
      </c>
      <c r="I21" s="12">
        <v>2</v>
      </c>
      <c r="J21" s="338"/>
      <c r="K21" s="147">
        <f>+'SALIDAS-MAYO 18'!C21</f>
        <v>0</v>
      </c>
      <c r="L21" s="147"/>
      <c r="M21" s="339">
        <f t="shared" si="2"/>
        <v>0</v>
      </c>
      <c r="N21" s="147">
        <f t="shared" si="0"/>
        <v>2</v>
      </c>
      <c r="O21" s="148">
        <f t="shared" si="1"/>
        <v>1239.992</v>
      </c>
    </row>
    <row r="22" spans="1:15">
      <c r="A22" s="142" t="s">
        <v>233</v>
      </c>
      <c r="B22" s="163" t="s">
        <v>306</v>
      </c>
      <c r="C22" s="143" t="s">
        <v>12</v>
      </c>
      <c r="D22" s="143" t="s">
        <v>12</v>
      </c>
      <c r="E22" s="144" t="s">
        <v>52</v>
      </c>
      <c r="F22" s="143" t="s">
        <v>15</v>
      </c>
      <c r="G22" s="145">
        <v>674.98</v>
      </c>
      <c r="H22" s="146">
        <v>2699.92</v>
      </c>
      <c r="I22" s="12">
        <v>4</v>
      </c>
      <c r="J22" s="338"/>
      <c r="K22" s="147">
        <f>+'SALIDAS-MAYO 18'!C22</f>
        <v>0</v>
      </c>
      <c r="L22" s="147"/>
      <c r="M22" s="339">
        <f t="shared" si="2"/>
        <v>0</v>
      </c>
      <c r="N22" s="147">
        <f t="shared" si="0"/>
        <v>4</v>
      </c>
      <c r="O22" s="148">
        <f t="shared" si="1"/>
        <v>2699.92</v>
      </c>
    </row>
    <row r="23" spans="1:15">
      <c r="A23" s="142" t="s">
        <v>232</v>
      </c>
      <c r="B23" s="163" t="s">
        <v>306</v>
      </c>
      <c r="C23" s="143" t="s">
        <v>12</v>
      </c>
      <c r="D23" s="143" t="s">
        <v>12</v>
      </c>
      <c r="E23" s="152" t="s">
        <v>53</v>
      </c>
      <c r="F23" s="143" t="s">
        <v>13</v>
      </c>
      <c r="G23" s="145">
        <v>18.5</v>
      </c>
      <c r="H23" s="146">
        <v>2738</v>
      </c>
      <c r="I23" s="12">
        <v>148</v>
      </c>
      <c r="J23" s="338"/>
      <c r="K23" s="147">
        <f>+'SALIDAS-MAYO 18'!C23</f>
        <v>3</v>
      </c>
      <c r="L23" s="147"/>
      <c r="M23" s="339">
        <f t="shared" si="2"/>
        <v>55.5</v>
      </c>
      <c r="N23" s="147">
        <f t="shared" si="0"/>
        <v>145</v>
      </c>
      <c r="O23" s="148">
        <f t="shared" si="1"/>
        <v>2682.5</v>
      </c>
    </row>
    <row r="24" spans="1:15">
      <c r="A24" s="142" t="s">
        <v>232</v>
      </c>
      <c r="B24" s="163" t="s">
        <v>306</v>
      </c>
      <c r="C24" s="143" t="s">
        <v>12</v>
      </c>
      <c r="D24" s="143" t="s">
        <v>12</v>
      </c>
      <c r="E24" s="144" t="s">
        <v>54</v>
      </c>
      <c r="F24" s="143" t="s">
        <v>16</v>
      </c>
      <c r="G24" s="145">
        <v>180</v>
      </c>
      <c r="H24" s="146">
        <v>0</v>
      </c>
      <c r="I24" s="12">
        <v>0</v>
      </c>
      <c r="J24" s="338"/>
      <c r="K24" s="147">
        <f>+'SALIDAS-MAYO 18'!C24</f>
        <v>0</v>
      </c>
      <c r="L24" s="147"/>
      <c r="M24" s="339">
        <f t="shared" si="2"/>
        <v>0</v>
      </c>
      <c r="N24" s="147">
        <f t="shared" si="0"/>
        <v>0</v>
      </c>
      <c r="O24" s="148">
        <f t="shared" si="1"/>
        <v>0</v>
      </c>
    </row>
    <row r="25" spans="1:15">
      <c r="A25" s="142" t="s">
        <v>232</v>
      </c>
      <c r="B25" s="163" t="s">
        <v>306</v>
      </c>
      <c r="C25" s="143" t="s">
        <v>12</v>
      </c>
      <c r="D25" s="143" t="s">
        <v>12</v>
      </c>
      <c r="E25" s="144" t="s">
        <v>55</v>
      </c>
      <c r="F25" s="143" t="s">
        <v>14</v>
      </c>
      <c r="G25" s="145">
        <v>28.32</v>
      </c>
      <c r="H25" s="146">
        <v>169.92000000000002</v>
      </c>
      <c r="I25" s="12">
        <v>6</v>
      </c>
      <c r="J25" s="338"/>
      <c r="K25" s="147">
        <f>+'SALIDAS-MAYO 18'!C25</f>
        <v>0</v>
      </c>
      <c r="L25" s="147"/>
      <c r="M25" s="339">
        <f t="shared" si="2"/>
        <v>0</v>
      </c>
      <c r="N25" s="147">
        <f t="shared" si="0"/>
        <v>6</v>
      </c>
      <c r="O25" s="148">
        <f t="shared" si="1"/>
        <v>169.92000000000002</v>
      </c>
    </row>
    <row r="26" spans="1:15">
      <c r="A26" s="142" t="s">
        <v>234</v>
      </c>
      <c r="B26" s="163" t="s">
        <v>306</v>
      </c>
      <c r="C26" s="143" t="s">
        <v>12</v>
      </c>
      <c r="D26" s="143" t="s">
        <v>12</v>
      </c>
      <c r="E26" s="144" t="s">
        <v>250</v>
      </c>
      <c r="F26" s="143" t="s">
        <v>13</v>
      </c>
      <c r="G26" s="145">
        <v>34.799999999999997</v>
      </c>
      <c r="H26" s="146">
        <v>0</v>
      </c>
      <c r="I26" s="12">
        <v>0</v>
      </c>
      <c r="J26" s="338"/>
      <c r="K26" s="147">
        <f>+'SALIDAS-MAYO 18'!C26</f>
        <v>0</v>
      </c>
      <c r="L26" s="147"/>
      <c r="M26" s="339">
        <f t="shared" si="2"/>
        <v>0</v>
      </c>
      <c r="N26" s="147">
        <f t="shared" si="0"/>
        <v>0</v>
      </c>
      <c r="O26" s="148">
        <f t="shared" si="1"/>
        <v>0</v>
      </c>
    </row>
    <row r="27" spans="1:15">
      <c r="A27" s="142" t="s">
        <v>234</v>
      </c>
      <c r="B27" s="163" t="s">
        <v>306</v>
      </c>
      <c r="C27" s="143" t="s">
        <v>12</v>
      </c>
      <c r="D27" s="143" t="s">
        <v>12</v>
      </c>
      <c r="E27" s="144" t="s">
        <v>251</v>
      </c>
      <c r="F27" s="143" t="s">
        <v>13</v>
      </c>
      <c r="G27" s="145">
        <v>44.84</v>
      </c>
      <c r="H27" s="146">
        <v>0</v>
      </c>
      <c r="I27" s="12">
        <v>0</v>
      </c>
      <c r="J27" s="338"/>
      <c r="K27" s="147">
        <f>+'SALIDAS-MAYO 18'!C27</f>
        <v>0</v>
      </c>
      <c r="L27" s="147"/>
      <c r="M27" s="339">
        <f t="shared" si="2"/>
        <v>0</v>
      </c>
      <c r="N27" s="147">
        <f t="shared" si="0"/>
        <v>0</v>
      </c>
      <c r="O27" s="148">
        <f t="shared" si="1"/>
        <v>0</v>
      </c>
    </row>
    <row r="28" spans="1:15">
      <c r="A28" s="142" t="s">
        <v>232</v>
      </c>
      <c r="B28" s="163" t="s">
        <v>306</v>
      </c>
      <c r="C28" s="143" t="s">
        <v>12</v>
      </c>
      <c r="D28" s="143" t="s">
        <v>12</v>
      </c>
      <c r="E28" s="144" t="s">
        <v>58</v>
      </c>
      <c r="F28" s="143" t="s">
        <v>13</v>
      </c>
      <c r="G28" s="145">
        <v>450</v>
      </c>
      <c r="H28" s="146">
        <v>900</v>
      </c>
      <c r="I28" s="12">
        <v>2</v>
      </c>
      <c r="J28" s="338"/>
      <c r="K28" s="147">
        <f>+'SALIDAS-MAYO 18'!C28</f>
        <v>0</v>
      </c>
      <c r="L28" s="147"/>
      <c r="M28" s="339">
        <f t="shared" si="2"/>
        <v>0</v>
      </c>
      <c r="N28" s="147">
        <f t="shared" si="0"/>
        <v>2</v>
      </c>
      <c r="O28" s="148">
        <f t="shared" si="1"/>
        <v>900</v>
      </c>
    </row>
    <row r="29" spans="1:15">
      <c r="A29" s="142" t="s">
        <v>232</v>
      </c>
      <c r="B29" s="163" t="s">
        <v>306</v>
      </c>
      <c r="C29" s="143" t="s">
        <v>12</v>
      </c>
      <c r="D29" s="143" t="s">
        <v>12</v>
      </c>
      <c r="E29" s="154" t="s">
        <v>59</v>
      </c>
      <c r="F29" s="143" t="s">
        <v>13</v>
      </c>
      <c r="G29" s="145">
        <v>75</v>
      </c>
      <c r="H29" s="146">
        <v>3825</v>
      </c>
      <c r="I29" s="12">
        <v>51</v>
      </c>
      <c r="J29" s="338"/>
      <c r="K29" s="147">
        <f>+'SALIDAS-MAYO 18'!C29</f>
        <v>0</v>
      </c>
      <c r="L29" s="147"/>
      <c r="M29" s="339">
        <f t="shared" si="2"/>
        <v>0</v>
      </c>
      <c r="N29" s="147">
        <f t="shared" si="0"/>
        <v>51</v>
      </c>
      <c r="O29" s="148">
        <f t="shared" si="1"/>
        <v>3825</v>
      </c>
    </row>
    <row r="30" spans="1:15">
      <c r="A30" s="142" t="s">
        <v>232</v>
      </c>
      <c r="B30" s="163" t="s">
        <v>306</v>
      </c>
      <c r="C30" s="143" t="s">
        <v>12</v>
      </c>
      <c r="D30" s="143" t="s">
        <v>12</v>
      </c>
      <c r="E30" s="154" t="s">
        <v>60</v>
      </c>
      <c r="F30" s="143" t="s">
        <v>13</v>
      </c>
      <c r="G30" s="145">
        <v>187</v>
      </c>
      <c r="H30" s="146">
        <v>2057</v>
      </c>
      <c r="I30" s="12">
        <v>11</v>
      </c>
      <c r="J30" s="338"/>
      <c r="K30" s="147">
        <f>+'SALIDAS-MAYO 18'!C30</f>
        <v>0</v>
      </c>
      <c r="L30" s="147"/>
      <c r="M30" s="339">
        <f t="shared" si="2"/>
        <v>0</v>
      </c>
      <c r="N30" s="147">
        <f t="shared" si="0"/>
        <v>11</v>
      </c>
      <c r="O30" s="148">
        <f t="shared" si="1"/>
        <v>2057</v>
      </c>
    </row>
    <row r="31" spans="1:15">
      <c r="A31" s="142" t="s">
        <v>232</v>
      </c>
      <c r="B31" s="163" t="s">
        <v>306</v>
      </c>
      <c r="C31" s="143" t="s">
        <v>12</v>
      </c>
      <c r="D31" s="143" t="s">
        <v>12</v>
      </c>
      <c r="E31" s="154" t="s">
        <v>61</v>
      </c>
      <c r="F31" s="143" t="s">
        <v>13</v>
      </c>
      <c r="G31" s="145">
        <v>144</v>
      </c>
      <c r="H31" s="146">
        <v>1152</v>
      </c>
      <c r="I31" s="12">
        <v>8</v>
      </c>
      <c r="J31" s="338"/>
      <c r="K31" s="147">
        <f>+'SALIDAS-MAYO 18'!C31</f>
        <v>0</v>
      </c>
      <c r="L31" s="147"/>
      <c r="M31" s="339">
        <f t="shared" si="2"/>
        <v>0</v>
      </c>
      <c r="N31" s="147">
        <f t="shared" si="0"/>
        <v>8</v>
      </c>
      <c r="O31" s="148">
        <f t="shared" si="1"/>
        <v>1152</v>
      </c>
    </row>
    <row r="32" spans="1:15">
      <c r="A32" s="142" t="s">
        <v>232</v>
      </c>
      <c r="B32" s="163" t="s">
        <v>306</v>
      </c>
      <c r="C32" s="143" t="s">
        <v>12</v>
      </c>
      <c r="D32" s="143" t="s">
        <v>12</v>
      </c>
      <c r="E32" s="154" t="s">
        <v>62</v>
      </c>
      <c r="F32" s="143" t="s">
        <v>13</v>
      </c>
      <c r="G32" s="145">
        <v>130</v>
      </c>
      <c r="H32" s="146">
        <v>1300</v>
      </c>
      <c r="I32" s="12">
        <v>10</v>
      </c>
      <c r="J32" s="338"/>
      <c r="K32" s="147">
        <f>+'SALIDAS-MAYO 18'!C32</f>
        <v>0</v>
      </c>
      <c r="L32" s="147"/>
      <c r="M32" s="339">
        <f t="shared" si="2"/>
        <v>0</v>
      </c>
      <c r="N32" s="147">
        <f t="shared" si="0"/>
        <v>10</v>
      </c>
      <c r="O32" s="148">
        <f t="shared" si="1"/>
        <v>1300</v>
      </c>
    </row>
    <row r="33" spans="1:15">
      <c r="A33" s="142" t="s">
        <v>232</v>
      </c>
      <c r="B33" s="163" t="s">
        <v>306</v>
      </c>
      <c r="C33" s="143" t="s">
        <v>12</v>
      </c>
      <c r="D33" s="143" t="s">
        <v>12</v>
      </c>
      <c r="E33" s="144" t="s">
        <v>63</v>
      </c>
      <c r="F33" s="143" t="s">
        <v>13</v>
      </c>
      <c r="G33" s="145">
        <v>48.36</v>
      </c>
      <c r="H33" s="146">
        <v>81.2</v>
      </c>
      <c r="I33" s="12">
        <v>2</v>
      </c>
      <c r="J33" s="338">
        <v>10</v>
      </c>
      <c r="K33" s="147">
        <f>+'SALIDAS-MAYO 18'!C33</f>
        <v>0</v>
      </c>
      <c r="L33" s="147"/>
      <c r="M33" s="339">
        <f t="shared" si="2"/>
        <v>0</v>
      </c>
      <c r="N33" s="147">
        <f t="shared" si="0"/>
        <v>12</v>
      </c>
      <c r="O33" s="148">
        <f t="shared" si="1"/>
        <v>580.31999999999994</v>
      </c>
    </row>
    <row r="34" spans="1:15">
      <c r="A34" s="142" t="s">
        <v>232</v>
      </c>
      <c r="B34" s="163" t="s">
        <v>306</v>
      </c>
      <c r="C34" s="143" t="s">
        <v>12</v>
      </c>
      <c r="D34" s="143" t="s">
        <v>12</v>
      </c>
      <c r="E34" s="144" t="s">
        <v>142</v>
      </c>
      <c r="F34" s="143" t="s">
        <v>14</v>
      </c>
      <c r="G34" s="145">
        <v>23</v>
      </c>
      <c r="H34" s="146">
        <v>575</v>
      </c>
      <c r="I34" s="12">
        <v>25</v>
      </c>
      <c r="J34" s="338"/>
      <c r="K34" s="147">
        <f>+'SALIDAS-MAYO 18'!C34</f>
        <v>3</v>
      </c>
      <c r="L34" s="147"/>
      <c r="M34" s="339">
        <f t="shared" si="2"/>
        <v>69</v>
      </c>
      <c r="N34" s="147">
        <f t="shared" si="0"/>
        <v>22</v>
      </c>
      <c r="O34" s="148">
        <f t="shared" si="1"/>
        <v>506</v>
      </c>
    </row>
    <row r="35" spans="1:15">
      <c r="A35" s="142" t="s">
        <v>232</v>
      </c>
      <c r="B35" s="163" t="s">
        <v>306</v>
      </c>
      <c r="C35" s="143" t="s">
        <v>12</v>
      </c>
      <c r="D35" s="143" t="s">
        <v>12</v>
      </c>
      <c r="E35" s="144" t="s">
        <v>143</v>
      </c>
      <c r="F35" s="143" t="s">
        <v>14</v>
      </c>
      <c r="G35" s="145">
        <v>11.9062</v>
      </c>
      <c r="H35" s="146">
        <v>0</v>
      </c>
      <c r="I35" s="12">
        <v>0</v>
      </c>
      <c r="J35" s="338">
        <v>30</v>
      </c>
      <c r="K35" s="147">
        <f>+'SALIDAS-MAYO 18'!C35</f>
        <v>0</v>
      </c>
      <c r="L35" s="147"/>
      <c r="M35" s="339">
        <f t="shared" si="2"/>
        <v>0</v>
      </c>
      <c r="N35" s="147">
        <f t="shared" si="0"/>
        <v>30</v>
      </c>
      <c r="O35" s="148">
        <f t="shared" si="1"/>
        <v>357.18599999999998</v>
      </c>
    </row>
    <row r="36" spans="1:15">
      <c r="A36" s="142" t="s">
        <v>232</v>
      </c>
      <c r="B36" s="163" t="s">
        <v>306</v>
      </c>
      <c r="C36" s="143" t="s">
        <v>12</v>
      </c>
      <c r="D36" s="143" t="s">
        <v>12</v>
      </c>
      <c r="E36" s="144" t="s">
        <v>66</v>
      </c>
      <c r="F36" s="143" t="s">
        <v>13</v>
      </c>
      <c r="G36" s="145">
        <v>28.084</v>
      </c>
      <c r="H36" s="146">
        <v>0</v>
      </c>
      <c r="I36" s="12">
        <v>0</v>
      </c>
      <c r="J36" s="338">
        <v>36</v>
      </c>
      <c r="K36" s="147">
        <f>+'SALIDAS-MAYO 18'!C36</f>
        <v>0</v>
      </c>
      <c r="L36" s="147"/>
      <c r="M36" s="339">
        <f t="shared" si="2"/>
        <v>0</v>
      </c>
      <c r="N36" s="147">
        <f t="shared" si="0"/>
        <v>36</v>
      </c>
      <c r="O36" s="148">
        <f t="shared" si="1"/>
        <v>1011.024</v>
      </c>
    </row>
    <row r="37" spans="1:15">
      <c r="A37" s="142" t="s">
        <v>232</v>
      </c>
      <c r="B37" s="163" t="s">
        <v>306</v>
      </c>
      <c r="C37" s="143" t="s">
        <v>12</v>
      </c>
      <c r="D37" s="143" t="s">
        <v>12</v>
      </c>
      <c r="E37" s="144" t="s">
        <v>252</v>
      </c>
      <c r="F37" s="143" t="s">
        <v>13</v>
      </c>
      <c r="G37" s="145">
        <v>80</v>
      </c>
      <c r="H37" s="146">
        <v>0</v>
      </c>
      <c r="I37" s="12">
        <v>0</v>
      </c>
      <c r="J37" s="338"/>
      <c r="K37" s="147">
        <f>+'SALIDAS-MAYO 18'!C37</f>
        <v>0</v>
      </c>
      <c r="L37" s="147"/>
      <c r="M37" s="339">
        <f t="shared" si="2"/>
        <v>0</v>
      </c>
      <c r="N37" s="147">
        <f t="shared" si="0"/>
        <v>0</v>
      </c>
      <c r="O37" s="148">
        <f t="shared" si="1"/>
        <v>0</v>
      </c>
    </row>
    <row r="38" spans="1:15">
      <c r="A38" s="142" t="s">
        <v>232</v>
      </c>
      <c r="B38" s="163" t="s">
        <v>306</v>
      </c>
      <c r="C38" s="143" t="s">
        <v>12</v>
      </c>
      <c r="D38" s="143" t="s">
        <v>12</v>
      </c>
      <c r="E38" s="149" t="s">
        <v>68</v>
      </c>
      <c r="F38" s="150" t="s">
        <v>13</v>
      </c>
      <c r="G38" s="151">
        <v>51.36</v>
      </c>
      <c r="H38" s="146">
        <v>601.79999999999995</v>
      </c>
      <c r="I38" s="12">
        <v>15</v>
      </c>
      <c r="J38" s="338">
        <v>100</v>
      </c>
      <c r="K38" s="147">
        <f>+'SALIDAS-MAYO 18'!C38</f>
        <v>10</v>
      </c>
      <c r="L38" s="147"/>
      <c r="M38" s="339">
        <f t="shared" si="2"/>
        <v>513.6</v>
      </c>
      <c r="N38" s="147">
        <f t="shared" si="0"/>
        <v>105</v>
      </c>
      <c r="O38" s="148">
        <f t="shared" si="1"/>
        <v>5392.8</v>
      </c>
    </row>
    <row r="39" spans="1:15">
      <c r="A39" s="142" t="s">
        <v>234</v>
      </c>
      <c r="B39" s="163" t="s">
        <v>306</v>
      </c>
      <c r="C39" s="143" t="s">
        <v>12</v>
      </c>
      <c r="D39" s="143" t="s">
        <v>12</v>
      </c>
      <c r="E39" s="348" t="s">
        <v>69</v>
      </c>
      <c r="F39" s="143" t="s">
        <v>13</v>
      </c>
      <c r="G39" s="344">
        <v>2.67</v>
      </c>
      <c r="H39" s="146">
        <v>977.22</v>
      </c>
      <c r="I39" s="12">
        <v>366</v>
      </c>
      <c r="J39" s="338"/>
      <c r="K39" s="147">
        <f>+'SALIDAS-MAYO 18'!C39</f>
        <v>0</v>
      </c>
      <c r="L39" s="147"/>
      <c r="M39" s="339">
        <f t="shared" si="2"/>
        <v>0</v>
      </c>
      <c r="N39" s="147">
        <f t="shared" si="0"/>
        <v>366</v>
      </c>
      <c r="O39" s="148">
        <f t="shared" si="1"/>
        <v>977.22</v>
      </c>
    </row>
    <row r="40" spans="1:15">
      <c r="A40" s="142" t="s">
        <v>234</v>
      </c>
      <c r="B40" s="163" t="s">
        <v>306</v>
      </c>
      <c r="C40" s="143" t="s">
        <v>12</v>
      </c>
      <c r="D40" s="143" t="s">
        <v>12</v>
      </c>
      <c r="E40" s="144" t="s">
        <v>313</v>
      </c>
      <c r="F40" s="143" t="s">
        <v>13</v>
      </c>
      <c r="G40" s="344">
        <v>3.54</v>
      </c>
      <c r="H40" s="146">
        <v>0</v>
      </c>
      <c r="I40" s="12">
        <v>0</v>
      </c>
      <c r="J40" s="338">
        <v>100</v>
      </c>
      <c r="K40" s="147"/>
      <c r="L40" s="147"/>
      <c r="M40" s="339"/>
      <c r="N40" s="147"/>
      <c r="O40" s="148"/>
    </row>
    <row r="41" spans="1:15">
      <c r="A41" s="142" t="s">
        <v>234</v>
      </c>
      <c r="B41" s="163" t="s">
        <v>306</v>
      </c>
      <c r="C41" s="143" t="s">
        <v>12</v>
      </c>
      <c r="D41" s="143" t="s">
        <v>12</v>
      </c>
      <c r="E41" s="144" t="s">
        <v>314</v>
      </c>
      <c r="F41" s="143" t="s">
        <v>13</v>
      </c>
      <c r="G41" s="145">
        <v>5.8056000000000001</v>
      </c>
      <c r="H41" s="146">
        <v>0</v>
      </c>
      <c r="I41" s="12">
        <v>0</v>
      </c>
      <c r="J41" s="338">
        <v>100</v>
      </c>
      <c r="K41" s="147"/>
      <c r="L41" s="147"/>
      <c r="M41" s="339"/>
      <c r="N41" s="147"/>
      <c r="O41" s="148"/>
    </row>
    <row r="42" spans="1:15">
      <c r="A42" s="142" t="s">
        <v>232</v>
      </c>
      <c r="B42" s="163" t="s">
        <v>306</v>
      </c>
      <c r="C42" s="143" t="s">
        <v>12</v>
      </c>
      <c r="D42" s="143" t="s">
        <v>12</v>
      </c>
      <c r="E42" s="144" t="s">
        <v>70</v>
      </c>
      <c r="F42" s="143" t="s">
        <v>18</v>
      </c>
      <c r="G42" s="145">
        <v>17</v>
      </c>
      <c r="H42" s="146">
        <v>0</v>
      </c>
      <c r="I42" s="12">
        <v>0</v>
      </c>
      <c r="J42" s="338"/>
      <c r="K42" s="147">
        <f>+'SALIDAS-MAYO 18'!C40</f>
        <v>0</v>
      </c>
      <c r="L42" s="147"/>
      <c r="M42" s="339">
        <f t="shared" si="2"/>
        <v>0</v>
      </c>
      <c r="N42" s="147">
        <f t="shared" si="0"/>
        <v>0</v>
      </c>
      <c r="O42" s="148">
        <f t="shared" si="1"/>
        <v>0</v>
      </c>
    </row>
    <row r="43" spans="1:15">
      <c r="A43" s="142" t="s">
        <v>233</v>
      </c>
      <c r="B43" s="163" t="s">
        <v>306</v>
      </c>
      <c r="C43" s="143" t="s">
        <v>12</v>
      </c>
      <c r="D43" s="143" t="s">
        <v>12</v>
      </c>
      <c r="E43" s="144" t="s">
        <v>71</v>
      </c>
      <c r="F43" s="143" t="s">
        <v>16</v>
      </c>
      <c r="G43" s="347">
        <v>269.15800000000002</v>
      </c>
      <c r="H43" s="146">
        <v>0</v>
      </c>
      <c r="I43" s="12">
        <v>0</v>
      </c>
      <c r="J43" s="338">
        <v>30</v>
      </c>
      <c r="K43" s="147">
        <f>+'SALIDAS-MAYO 18'!C41</f>
        <v>0</v>
      </c>
      <c r="L43" s="147"/>
      <c r="M43" s="339">
        <f t="shared" si="2"/>
        <v>0</v>
      </c>
      <c r="N43" s="147">
        <f t="shared" ref="N43:N74" si="3">SUM(I43+J43-K43)</f>
        <v>30</v>
      </c>
      <c r="O43" s="148">
        <f t="shared" ref="O43:O74" si="4">SUM(G43*N43)</f>
        <v>8074.7400000000007</v>
      </c>
    </row>
    <row r="44" spans="1:15">
      <c r="A44" s="142" t="s">
        <v>233</v>
      </c>
      <c r="B44" s="163" t="s">
        <v>306</v>
      </c>
      <c r="C44" s="143" t="s">
        <v>12</v>
      </c>
      <c r="D44" s="143" t="s">
        <v>12</v>
      </c>
      <c r="E44" s="144" t="s">
        <v>72</v>
      </c>
      <c r="F44" s="143" t="s">
        <v>16</v>
      </c>
      <c r="G44" s="145">
        <v>255</v>
      </c>
      <c r="H44" s="146">
        <v>0</v>
      </c>
      <c r="I44" s="12">
        <v>0</v>
      </c>
      <c r="J44" s="338"/>
      <c r="K44" s="147">
        <f>+'SALIDAS-MAYO 18'!C42</f>
        <v>0</v>
      </c>
      <c r="L44" s="147"/>
      <c r="M44" s="339">
        <f t="shared" si="2"/>
        <v>0</v>
      </c>
      <c r="N44" s="147">
        <f t="shared" si="3"/>
        <v>0</v>
      </c>
      <c r="O44" s="148">
        <f t="shared" si="4"/>
        <v>0</v>
      </c>
    </row>
    <row r="45" spans="1:15">
      <c r="A45" s="142" t="s">
        <v>233</v>
      </c>
      <c r="B45" s="163" t="s">
        <v>306</v>
      </c>
      <c r="C45" s="143" t="s">
        <v>12</v>
      </c>
      <c r="D45" s="143" t="s">
        <v>12</v>
      </c>
      <c r="E45" s="144" t="s">
        <v>73</v>
      </c>
      <c r="F45" s="143" t="s">
        <v>16</v>
      </c>
      <c r="G45" s="145">
        <v>325</v>
      </c>
      <c r="H45" s="146">
        <v>1300</v>
      </c>
      <c r="I45" s="12">
        <v>4</v>
      </c>
      <c r="J45" s="338"/>
      <c r="K45" s="147">
        <f>+'SALIDAS-MAYO 18'!C43</f>
        <v>0</v>
      </c>
      <c r="L45" s="147"/>
      <c r="M45" s="339">
        <f t="shared" si="2"/>
        <v>0</v>
      </c>
      <c r="N45" s="147">
        <f t="shared" si="3"/>
        <v>4</v>
      </c>
      <c r="O45" s="148">
        <f t="shared" si="4"/>
        <v>1300</v>
      </c>
    </row>
    <row r="46" spans="1:15">
      <c r="A46" s="142" t="s">
        <v>233</v>
      </c>
      <c r="B46" s="163" t="s">
        <v>306</v>
      </c>
      <c r="C46" s="143" t="s">
        <v>12</v>
      </c>
      <c r="D46" s="143" t="s">
        <v>12</v>
      </c>
      <c r="E46" s="144" t="s">
        <v>74</v>
      </c>
      <c r="F46" s="143" t="s">
        <v>18</v>
      </c>
      <c r="G46" s="145">
        <v>19</v>
      </c>
      <c r="H46" s="146">
        <v>0</v>
      </c>
      <c r="I46" s="12">
        <v>0</v>
      </c>
      <c r="J46" s="338"/>
      <c r="K46" s="147">
        <f>+'SALIDAS-MAYO 18'!C44</f>
        <v>0</v>
      </c>
      <c r="L46" s="147"/>
      <c r="M46" s="339">
        <f t="shared" si="2"/>
        <v>0</v>
      </c>
      <c r="N46" s="147">
        <f t="shared" si="3"/>
        <v>0</v>
      </c>
      <c r="O46" s="148">
        <f t="shared" si="4"/>
        <v>0</v>
      </c>
    </row>
    <row r="47" spans="1:15">
      <c r="A47" s="142" t="s">
        <v>232</v>
      </c>
      <c r="B47" s="163" t="s">
        <v>306</v>
      </c>
      <c r="C47" s="143" t="s">
        <v>12</v>
      </c>
      <c r="D47" s="143" t="s">
        <v>12</v>
      </c>
      <c r="E47" s="144" t="s">
        <v>75</v>
      </c>
      <c r="F47" s="143" t="s">
        <v>14</v>
      </c>
      <c r="G47" s="145">
        <v>53.1</v>
      </c>
      <c r="H47" s="146">
        <v>1168.2</v>
      </c>
      <c r="I47" s="12">
        <v>22</v>
      </c>
      <c r="J47" s="338"/>
      <c r="K47" s="147">
        <f>+'SALIDAS-MAYO 18'!C45</f>
        <v>0</v>
      </c>
      <c r="L47" s="147"/>
      <c r="M47" s="339">
        <f t="shared" si="2"/>
        <v>0</v>
      </c>
      <c r="N47" s="147">
        <f t="shared" si="3"/>
        <v>22</v>
      </c>
      <c r="O47" s="148">
        <f t="shared" si="4"/>
        <v>1168.2</v>
      </c>
    </row>
    <row r="48" spans="1:15">
      <c r="A48" s="142" t="s">
        <v>232</v>
      </c>
      <c r="B48" s="163" t="s">
        <v>306</v>
      </c>
      <c r="C48" s="143" t="s">
        <v>12</v>
      </c>
      <c r="D48" s="143" t="s">
        <v>12</v>
      </c>
      <c r="E48" s="144" t="s">
        <v>32</v>
      </c>
      <c r="F48" s="143" t="s">
        <v>13</v>
      </c>
      <c r="G48" s="145">
        <v>7.8500000000000005</v>
      </c>
      <c r="H48" s="146">
        <v>70.650000000000006</v>
      </c>
      <c r="I48" s="12">
        <v>9</v>
      </c>
      <c r="J48" s="338"/>
      <c r="K48" s="147">
        <f>+'SALIDAS-MAYO 18'!C46</f>
        <v>1</v>
      </c>
      <c r="L48" s="147"/>
      <c r="M48" s="339">
        <f t="shared" si="2"/>
        <v>7.8500000000000005</v>
      </c>
      <c r="N48" s="147">
        <f t="shared" si="3"/>
        <v>8</v>
      </c>
      <c r="O48" s="148">
        <f t="shared" si="4"/>
        <v>62.800000000000004</v>
      </c>
    </row>
    <row r="49" spans="1:15">
      <c r="A49" s="142" t="s">
        <v>232</v>
      </c>
      <c r="B49" s="163" t="s">
        <v>306</v>
      </c>
      <c r="C49" s="143" t="s">
        <v>12</v>
      </c>
      <c r="D49" s="143" t="s">
        <v>12</v>
      </c>
      <c r="E49" s="144" t="s">
        <v>76</v>
      </c>
      <c r="F49" s="143" t="s">
        <v>13</v>
      </c>
      <c r="G49" s="145">
        <v>249</v>
      </c>
      <c r="H49" s="146">
        <v>0</v>
      </c>
      <c r="I49" s="12">
        <v>0</v>
      </c>
      <c r="J49" s="338"/>
      <c r="K49" s="147">
        <f>+'SALIDAS-MAYO 18'!C47</f>
        <v>0</v>
      </c>
      <c r="L49" s="147"/>
      <c r="M49" s="339">
        <f t="shared" si="2"/>
        <v>0</v>
      </c>
      <c r="N49" s="147">
        <f t="shared" si="3"/>
        <v>0</v>
      </c>
      <c r="O49" s="148">
        <f t="shared" si="4"/>
        <v>0</v>
      </c>
    </row>
    <row r="50" spans="1:15">
      <c r="A50" s="142" t="s">
        <v>232</v>
      </c>
      <c r="B50" s="163" t="s">
        <v>306</v>
      </c>
      <c r="C50" s="143" t="s">
        <v>12</v>
      </c>
      <c r="D50" s="143" t="s">
        <v>12</v>
      </c>
      <c r="E50" s="144" t="s">
        <v>77</v>
      </c>
      <c r="F50" s="143" t="s">
        <v>14</v>
      </c>
      <c r="G50" s="145">
        <v>36.15</v>
      </c>
      <c r="H50" s="146">
        <v>542.25</v>
      </c>
      <c r="I50" s="12">
        <v>15</v>
      </c>
      <c r="J50" s="338"/>
      <c r="K50" s="147">
        <f>+'SALIDAS-MAYO 18'!C48</f>
        <v>3</v>
      </c>
      <c r="L50" s="147"/>
      <c r="M50" s="339">
        <f t="shared" si="2"/>
        <v>108.44999999999999</v>
      </c>
      <c r="N50" s="147">
        <f t="shared" si="3"/>
        <v>12</v>
      </c>
      <c r="O50" s="148">
        <f t="shared" si="4"/>
        <v>433.79999999999995</v>
      </c>
    </row>
    <row r="51" spans="1:15">
      <c r="A51" s="142" t="s">
        <v>233</v>
      </c>
      <c r="B51" s="163" t="s">
        <v>306</v>
      </c>
      <c r="C51" s="143" t="s">
        <v>12</v>
      </c>
      <c r="D51" s="143" t="s">
        <v>12</v>
      </c>
      <c r="E51" s="144" t="s">
        <v>33</v>
      </c>
      <c r="F51" s="143" t="s">
        <v>14</v>
      </c>
      <c r="G51" s="145">
        <v>55</v>
      </c>
      <c r="H51" s="146">
        <v>1320</v>
      </c>
      <c r="I51" s="12">
        <v>24</v>
      </c>
      <c r="J51" s="338"/>
      <c r="K51" s="147">
        <f>+'SALIDAS-MAYO 18'!C49</f>
        <v>0</v>
      </c>
      <c r="L51" s="147"/>
      <c r="M51" s="339">
        <f t="shared" si="2"/>
        <v>0</v>
      </c>
      <c r="N51" s="147">
        <f t="shared" si="3"/>
        <v>24</v>
      </c>
      <c r="O51" s="148">
        <f t="shared" si="4"/>
        <v>1320</v>
      </c>
    </row>
    <row r="52" spans="1:15">
      <c r="A52" s="142" t="s">
        <v>232</v>
      </c>
      <c r="B52" s="163" t="s">
        <v>306</v>
      </c>
      <c r="C52" s="143" t="s">
        <v>12</v>
      </c>
      <c r="D52" s="143" t="s">
        <v>12</v>
      </c>
      <c r="E52" s="144" t="s">
        <v>78</v>
      </c>
      <c r="F52" s="143" t="s">
        <v>13</v>
      </c>
      <c r="G52" s="145">
        <v>5</v>
      </c>
      <c r="H52" s="146">
        <v>0</v>
      </c>
      <c r="I52" s="12">
        <v>0</v>
      </c>
      <c r="J52" s="350">
        <v>1200</v>
      </c>
      <c r="K52" s="147">
        <f>+'SALIDAS-MAYO 18'!C50</f>
        <v>0</v>
      </c>
      <c r="L52" s="147"/>
      <c r="M52" s="339">
        <f t="shared" si="2"/>
        <v>0</v>
      </c>
      <c r="N52" s="147">
        <f t="shared" si="3"/>
        <v>1200</v>
      </c>
      <c r="O52" s="148">
        <f t="shared" si="4"/>
        <v>6000</v>
      </c>
    </row>
    <row r="53" spans="1:15">
      <c r="A53" s="142" t="s">
        <v>232</v>
      </c>
      <c r="B53" s="163" t="s">
        <v>306</v>
      </c>
      <c r="C53" s="143" t="s">
        <v>12</v>
      </c>
      <c r="D53" s="143" t="s">
        <v>12</v>
      </c>
      <c r="E53" s="144" t="s">
        <v>79</v>
      </c>
      <c r="F53" s="143" t="s">
        <v>13</v>
      </c>
      <c r="G53" s="145">
        <v>4</v>
      </c>
      <c r="H53" s="146">
        <v>85.95</v>
      </c>
      <c r="I53" s="12">
        <v>15</v>
      </c>
      <c r="J53" s="351">
        <v>1200</v>
      </c>
      <c r="K53" s="147">
        <f>+'SALIDAS-MAYO 18'!C51</f>
        <v>12</v>
      </c>
      <c r="L53" s="147"/>
      <c r="M53" s="339">
        <f t="shared" si="2"/>
        <v>48</v>
      </c>
      <c r="N53" s="147">
        <f t="shared" si="3"/>
        <v>1203</v>
      </c>
      <c r="O53" s="148">
        <f t="shared" si="4"/>
        <v>4812</v>
      </c>
    </row>
    <row r="54" spans="1:15">
      <c r="A54" s="142" t="s">
        <v>235</v>
      </c>
      <c r="B54" s="163" t="s">
        <v>306</v>
      </c>
      <c r="C54" s="143" t="s">
        <v>12</v>
      </c>
      <c r="D54" s="143" t="s">
        <v>12</v>
      </c>
      <c r="E54" s="144" t="s">
        <v>80</v>
      </c>
      <c r="F54" s="143" t="s">
        <v>13</v>
      </c>
      <c r="G54" s="145">
        <v>26.97</v>
      </c>
      <c r="H54" s="146">
        <v>201.70000000000002</v>
      </c>
      <c r="I54" s="12">
        <v>10</v>
      </c>
      <c r="J54" s="338">
        <v>200</v>
      </c>
      <c r="K54" s="147">
        <f>+'SALIDAS-MAYO 18'!C52</f>
        <v>5</v>
      </c>
      <c r="L54" s="147"/>
      <c r="M54" s="339">
        <f t="shared" si="2"/>
        <v>134.85</v>
      </c>
      <c r="N54" s="147">
        <f t="shared" si="3"/>
        <v>205</v>
      </c>
      <c r="O54" s="148">
        <f t="shared" si="4"/>
        <v>5528.8499999999995</v>
      </c>
    </row>
    <row r="55" spans="1:15">
      <c r="A55" s="142" t="s">
        <v>235</v>
      </c>
      <c r="B55" s="163" t="s">
        <v>306</v>
      </c>
      <c r="C55" s="143" t="s">
        <v>12</v>
      </c>
      <c r="D55" s="143" t="s">
        <v>12</v>
      </c>
      <c r="E55" s="144" t="s">
        <v>81</v>
      </c>
      <c r="F55" s="143" t="s">
        <v>13</v>
      </c>
      <c r="G55" s="145">
        <v>45.51</v>
      </c>
      <c r="H55" s="146">
        <v>110.25</v>
      </c>
      <c r="I55" s="12">
        <v>3</v>
      </c>
      <c r="J55" s="338">
        <v>100</v>
      </c>
      <c r="K55" s="147">
        <f>+'SALIDAS-MAYO 18'!C53</f>
        <v>2</v>
      </c>
      <c r="L55" s="147"/>
      <c r="M55" s="339">
        <f t="shared" si="2"/>
        <v>91.02</v>
      </c>
      <c r="N55" s="147">
        <f t="shared" si="3"/>
        <v>101</v>
      </c>
      <c r="O55" s="148">
        <f t="shared" si="4"/>
        <v>4596.51</v>
      </c>
    </row>
    <row r="56" spans="1:15">
      <c r="A56" s="142" t="s">
        <v>235</v>
      </c>
      <c r="B56" s="163" t="s">
        <v>306</v>
      </c>
      <c r="C56" s="143" t="s">
        <v>12</v>
      </c>
      <c r="D56" s="143" t="s">
        <v>12</v>
      </c>
      <c r="E56" s="156" t="s">
        <v>82</v>
      </c>
      <c r="F56" s="143" t="s">
        <v>18</v>
      </c>
      <c r="G56" s="145">
        <v>230.1</v>
      </c>
      <c r="H56" s="146">
        <v>460.2</v>
      </c>
      <c r="I56" s="12">
        <v>2</v>
      </c>
      <c r="J56" s="338"/>
      <c r="K56" s="147">
        <f>+'SALIDAS-MAYO 18'!C54</f>
        <v>0</v>
      </c>
      <c r="L56" s="147"/>
      <c r="M56" s="339">
        <f t="shared" si="2"/>
        <v>0</v>
      </c>
      <c r="N56" s="147">
        <f t="shared" si="3"/>
        <v>2</v>
      </c>
      <c r="O56" s="148">
        <f t="shared" si="4"/>
        <v>460.2</v>
      </c>
    </row>
    <row r="57" spans="1:15">
      <c r="A57" s="142" t="s">
        <v>232</v>
      </c>
      <c r="B57" s="163" t="s">
        <v>306</v>
      </c>
      <c r="C57" s="143" t="s">
        <v>12</v>
      </c>
      <c r="D57" s="143" t="s">
        <v>12</v>
      </c>
      <c r="E57" s="144" t="s">
        <v>83</v>
      </c>
      <c r="F57" s="143" t="s">
        <v>13</v>
      </c>
      <c r="G57" s="145">
        <v>25</v>
      </c>
      <c r="H57" s="146">
        <v>3875</v>
      </c>
      <c r="I57" s="12">
        <v>155</v>
      </c>
      <c r="J57" s="338"/>
      <c r="K57" s="147">
        <f>+'SALIDAS-MAYO 18'!C55</f>
        <v>0</v>
      </c>
      <c r="L57" s="147"/>
      <c r="M57" s="339">
        <f t="shared" si="2"/>
        <v>0</v>
      </c>
      <c r="N57" s="147">
        <f t="shared" si="3"/>
        <v>155</v>
      </c>
      <c r="O57" s="148">
        <f t="shared" si="4"/>
        <v>3875</v>
      </c>
    </row>
    <row r="58" spans="1:15">
      <c r="A58" s="142" t="s">
        <v>232</v>
      </c>
      <c r="B58" s="163" t="s">
        <v>306</v>
      </c>
      <c r="C58" s="143" t="s">
        <v>12</v>
      </c>
      <c r="D58" s="143" t="s">
        <v>12</v>
      </c>
      <c r="E58" s="156" t="s">
        <v>34</v>
      </c>
      <c r="F58" s="143" t="s">
        <v>13</v>
      </c>
      <c r="G58" s="145">
        <v>10.79</v>
      </c>
      <c r="H58" s="146">
        <v>1618.4999999999998</v>
      </c>
      <c r="I58" s="12">
        <v>150</v>
      </c>
      <c r="J58" s="338"/>
      <c r="K58" s="147">
        <f>+'SALIDAS-MAYO 18'!C56</f>
        <v>0</v>
      </c>
      <c r="L58" s="147"/>
      <c r="M58" s="339">
        <f t="shared" si="2"/>
        <v>0</v>
      </c>
      <c r="N58" s="147">
        <f t="shared" si="3"/>
        <v>150</v>
      </c>
      <c r="O58" s="148">
        <f t="shared" si="4"/>
        <v>1618.4999999999998</v>
      </c>
    </row>
    <row r="59" spans="1:15">
      <c r="A59" s="142" t="s">
        <v>236</v>
      </c>
      <c r="B59" s="163" t="s">
        <v>306</v>
      </c>
      <c r="C59" s="143" t="s">
        <v>12</v>
      </c>
      <c r="D59" s="143" t="s">
        <v>12</v>
      </c>
      <c r="E59" s="144" t="s">
        <v>84</v>
      </c>
      <c r="F59" s="143" t="s">
        <v>19</v>
      </c>
      <c r="G59" s="344">
        <v>223.95</v>
      </c>
      <c r="H59" s="345">
        <v>6094.8180000000002</v>
      </c>
      <c r="I59" s="237">
        <v>27</v>
      </c>
      <c r="J59" s="338">
        <v>52</v>
      </c>
      <c r="K59" s="147">
        <f>+'SALIDAS-MAYO 18'!C57</f>
        <v>44</v>
      </c>
      <c r="L59" s="339">
        <f>SUM(J59*G59)</f>
        <v>11645.4</v>
      </c>
      <c r="M59" s="339">
        <f>SUM(K59*G59)</f>
        <v>9853.7999999999993</v>
      </c>
      <c r="N59" s="338">
        <f t="shared" si="3"/>
        <v>35</v>
      </c>
      <c r="O59" s="148">
        <f t="shared" si="4"/>
        <v>7838.25</v>
      </c>
    </row>
    <row r="60" spans="1:15">
      <c r="A60" s="142" t="s">
        <v>236</v>
      </c>
      <c r="B60" s="163" t="s">
        <v>321</v>
      </c>
      <c r="C60" s="143" t="s">
        <v>12</v>
      </c>
      <c r="D60" s="143" t="s">
        <v>12</v>
      </c>
      <c r="E60" s="144" t="s">
        <v>85</v>
      </c>
      <c r="F60" s="143" t="s">
        <v>19</v>
      </c>
      <c r="G60" s="145">
        <v>195</v>
      </c>
      <c r="H60" s="146">
        <v>1170</v>
      </c>
      <c r="I60" s="12">
        <v>6</v>
      </c>
      <c r="J60" s="338"/>
      <c r="K60" s="147">
        <f>+'SALIDAS-MAYO 18'!C58</f>
        <v>0</v>
      </c>
      <c r="L60" s="147"/>
      <c r="M60" s="339">
        <f t="shared" si="2"/>
        <v>0</v>
      </c>
      <c r="N60" s="147">
        <f t="shared" si="3"/>
        <v>6</v>
      </c>
      <c r="O60" s="148">
        <f t="shared" si="4"/>
        <v>1170</v>
      </c>
    </row>
    <row r="61" spans="1:15">
      <c r="A61" s="142" t="s">
        <v>236</v>
      </c>
      <c r="B61" s="163" t="s">
        <v>321</v>
      </c>
      <c r="C61" s="143" t="s">
        <v>12</v>
      </c>
      <c r="D61" s="143" t="s">
        <v>12</v>
      </c>
      <c r="E61" s="144" t="s">
        <v>86</v>
      </c>
      <c r="F61" s="143" t="s">
        <v>19</v>
      </c>
      <c r="G61" s="145">
        <v>227.5</v>
      </c>
      <c r="H61" s="146">
        <v>5005</v>
      </c>
      <c r="I61" s="12">
        <v>22</v>
      </c>
      <c r="J61" s="338"/>
      <c r="K61" s="147">
        <f>+'SALIDAS-MAYO 18'!C59</f>
        <v>2</v>
      </c>
      <c r="L61" s="147"/>
      <c r="M61" s="339">
        <f t="shared" si="2"/>
        <v>455</v>
      </c>
      <c r="N61" s="147">
        <f t="shared" si="3"/>
        <v>20</v>
      </c>
      <c r="O61" s="148">
        <f t="shared" si="4"/>
        <v>4550</v>
      </c>
    </row>
    <row r="62" spans="1:15">
      <c r="A62" s="142" t="s">
        <v>233</v>
      </c>
      <c r="B62" s="163" t="s">
        <v>321</v>
      </c>
      <c r="C62" s="143" t="s">
        <v>12</v>
      </c>
      <c r="D62" s="143" t="s">
        <v>12</v>
      </c>
      <c r="E62" s="144" t="s">
        <v>87</v>
      </c>
      <c r="F62" s="143" t="s">
        <v>14</v>
      </c>
      <c r="G62" s="145">
        <v>992</v>
      </c>
      <c r="H62" s="146">
        <v>3968</v>
      </c>
      <c r="I62" s="12">
        <v>4</v>
      </c>
      <c r="J62" s="338"/>
      <c r="K62" s="147">
        <f>+'SALIDAS-MAYO 18'!C60</f>
        <v>0</v>
      </c>
      <c r="L62" s="147"/>
      <c r="M62" s="339">
        <f t="shared" si="2"/>
        <v>0</v>
      </c>
      <c r="N62" s="147">
        <f t="shared" si="3"/>
        <v>4</v>
      </c>
      <c r="O62" s="148">
        <f t="shared" si="4"/>
        <v>3968</v>
      </c>
    </row>
    <row r="63" spans="1:15">
      <c r="A63" s="142" t="s">
        <v>233</v>
      </c>
      <c r="B63" s="163" t="s">
        <v>321</v>
      </c>
      <c r="C63" s="143" t="s">
        <v>12</v>
      </c>
      <c r="D63" s="143" t="s">
        <v>12</v>
      </c>
      <c r="E63" s="144" t="s">
        <v>88</v>
      </c>
      <c r="F63" s="143" t="s">
        <v>13</v>
      </c>
      <c r="G63" s="194">
        <f>1876.09/67</f>
        <v>28.001343283582088</v>
      </c>
      <c r="H63" s="146">
        <v>924.04432835820887</v>
      </c>
      <c r="I63" s="12">
        <v>33</v>
      </c>
      <c r="J63" s="338"/>
      <c r="K63" s="147">
        <f>+'SALIDAS-MAYO 18'!C61</f>
        <v>0</v>
      </c>
      <c r="L63" s="147"/>
      <c r="M63" s="339">
        <f t="shared" si="2"/>
        <v>0</v>
      </c>
      <c r="N63" s="147">
        <f t="shared" si="3"/>
        <v>33</v>
      </c>
      <c r="O63" s="148">
        <f t="shared" si="4"/>
        <v>924.04432835820887</v>
      </c>
    </row>
    <row r="64" spans="1:15">
      <c r="A64" s="142" t="s">
        <v>236</v>
      </c>
      <c r="B64" s="163" t="s">
        <v>321</v>
      </c>
      <c r="C64" s="143" t="s">
        <v>12</v>
      </c>
      <c r="D64" s="143" t="s">
        <v>12</v>
      </c>
      <c r="E64" s="144" t="s">
        <v>95</v>
      </c>
      <c r="F64" s="143" t="s">
        <v>19</v>
      </c>
      <c r="G64" s="145">
        <v>1180</v>
      </c>
      <c r="H64" s="146">
        <v>4720</v>
      </c>
      <c r="I64" s="12">
        <v>4</v>
      </c>
      <c r="J64" s="338"/>
      <c r="K64" s="147">
        <f>+'SALIDAS-MAYO 18'!C62</f>
        <v>0</v>
      </c>
      <c r="L64" s="147"/>
      <c r="M64" s="339">
        <f t="shared" si="2"/>
        <v>0</v>
      </c>
      <c r="N64" s="147">
        <f t="shared" si="3"/>
        <v>4</v>
      </c>
      <c r="O64" s="148">
        <f t="shared" si="4"/>
        <v>4720</v>
      </c>
    </row>
    <row r="65" spans="1:15">
      <c r="A65" s="142" t="s">
        <v>236</v>
      </c>
      <c r="B65" s="163" t="s">
        <v>321</v>
      </c>
      <c r="C65" s="143" t="s">
        <v>12</v>
      </c>
      <c r="D65" s="143" t="s">
        <v>12</v>
      </c>
      <c r="E65" s="144" t="s">
        <v>147</v>
      </c>
      <c r="F65" s="143" t="s">
        <v>19</v>
      </c>
      <c r="G65" s="145">
        <v>817.41</v>
      </c>
      <c r="H65" s="146">
        <v>4904.46</v>
      </c>
      <c r="I65" s="12">
        <v>6</v>
      </c>
      <c r="J65" s="338"/>
      <c r="K65" s="147">
        <f>+'SALIDAS-MAYO 18'!C63</f>
        <v>1</v>
      </c>
      <c r="L65" s="147"/>
      <c r="M65" s="339">
        <f t="shared" si="2"/>
        <v>817.41</v>
      </c>
      <c r="N65" s="147">
        <f t="shared" si="3"/>
        <v>5</v>
      </c>
      <c r="O65" s="148">
        <f t="shared" si="4"/>
        <v>4087.0499999999997</v>
      </c>
    </row>
    <row r="66" spans="1:15">
      <c r="A66" s="142" t="s">
        <v>233</v>
      </c>
      <c r="B66" s="163" t="s">
        <v>321</v>
      </c>
      <c r="C66" s="143" t="s">
        <v>12</v>
      </c>
      <c r="D66" s="143" t="s">
        <v>12</v>
      </c>
      <c r="E66" s="144" t="s">
        <v>89</v>
      </c>
      <c r="F66" s="143" t="s">
        <v>16</v>
      </c>
      <c r="G66" s="145">
        <v>1500</v>
      </c>
      <c r="H66" s="146">
        <v>6000</v>
      </c>
      <c r="I66" s="12">
        <v>4</v>
      </c>
      <c r="J66" s="338"/>
      <c r="K66" s="147">
        <f>+'SALIDAS-MAYO 18'!C64</f>
        <v>0</v>
      </c>
      <c r="L66" s="147"/>
      <c r="M66" s="339">
        <f t="shared" si="2"/>
        <v>0</v>
      </c>
      <c r="N66" s="147">
        <f t="shared" si="3"/>
        <v>4</v>
      </c>
      <c r="O66" s="148">
        <f t="shared" si="4"/>
        <v>6000</v>
      </c>
    </row>
    <row r="67" spans="1:15">
      <c r="A67" s="142" t="s">
        <v>233</v>
      </c>
      <c r="B67" s="163" t="s">
        <v>321</v>
      </c>
      <c r="C67" s="143" t="s">
        <v>12</v>
      </c>
      <c r="D67" s="143" t="s">
        <v>12</v>
      </c>
      <c r="E67" s="144" t="s">
        <v>90</v>
      </c>
      <c r="F67" s="143" t="s">
        <v>13</v>
      </c>
      <c r="G67" s="145">
        <v>495</v>
      </c>
      <c r="H67" s="146">
        <v>2475</v>
      </c>
      <c r="I67" s="12">
        <v>5</v>
      </c>
      <c r="J67" s="338"/>
      <c r="K67" s="147">
        <f>+'SALIDAS-MAYO 18'!C65</f>
        <v>0</v>
      </c>
      <c r="L67" s="147"/>
      <c r="M67" s="339">
        <f t="shared" si="2"/>
        <v>0</v>
      </c>
      <c r="N67" s="147">
        <f t="shared" si="3"/>
        <v>5</v>
      </c>
      <c r="O67" s="148">
        <f t="shared" si="4"/>
        <v>2475</v>
      </c>
    </row>
    <row r="68" spans="1:15">
      <c r="A68" s="142" t="s">
        <v>236</v>
      </c>
      <c r="B68" s="163" t="s">
        <v>321</v>
      </c>
      <c r="C68" s="143" t="s">
        <v>12</v>
      </c>
      <c r="D68" s="143" t="s">
        <v>12</v>
      </c>
      <c r="E68" s="144" t="s">
        <v>91</v>
      </c>
      <c r="F68" s="143" t="s">
        <v>19</v>
      </c>
      <c r="G68" s="145">
        <v>145</v>
      </c>
      <c r="H68" s="146">
        <v>6525</v>
      </c>
      <c r="I68" s="12">
        <v>45</v>
      </c>
      <c r="J68" s="338"/>
      <c r="K68" s="147">
        <f>+'SALIDAS-MAYO 18'!C66</f>
        <v>0</v>
      </c>
      <c r="L68" s="147"/>
      <c r="M68" s="339">
        <f t="shared" si="2"/>
        <v>0</v>
      </c>
      <c r="N68" s="147">
        <f t="shared" si="3"/>
        <v>45</v>
      </c>
      <c r="O68" s="148">
        <f t="shared" si="4"/>
        <v>6525</v>
      </c>
    </row>
    <row r="69" spans="1:15">
      <c r="A69" s="142" t="s">
        <v>233</v>
      </c>
      <c r="B69" s="163" t="s">
        <v>321</v>
      </c>
      <c r="C69" s="143" t="s">
        <v>12</v>
      </c>
      <c r="D69" s="143" t="s">
        <v>12</v>
      </c>
      <c r="E69" s="144" t="s">
        <v>92</v>
      </c>
      <c r="F69" s="143" t="s">
        <v>18</v>
      </c>
      <c r="G69" s="145">
        <v>2.68</v>
      </c>
      <c r="H69" s="146">
        <v>8.0400000000000009</v>
      </c>
      <c r="I69" s="12">
        <v>3</v>
      </c>
      <c r="J69" s="338"/>
      <c r="K69" s="147">
        <f>+'SALIDAS-MAYO 18'!C67</f>
        <v>0</v>
      </c>
      <c r="L69" s="147"/>
      <c r="M69" s="339">
        <f t="shared" si="2"/>
        <v>0</v>
      </c>
      <c r="N69" s="147">
        <f t="shared" si="3"/>
        <v>3</v>
      </c>
      <c r="O69" s="148">
        <f t="shared" si="4"/>
        <v>8.0400000000000009</v>
      </c>
    </row>
    <row r="70" spans="1:15">
      <c r="A70" s="142" t="s">
        <v>236</v>
      </c>
      <c r="B70" s="163" t="s">
        <v>321</v>
      </c>
      <c r="C70" s="143" t="s">
        <v>12</v>
      </c>
      <c r="D70" s="143" t="s">
        <v>12</v>
      </c>
      <c r="E70" s="157" t="s">
        <v>93</v>
      </c>
      <c r="F70" s="143" t="s">
        <v>19</v>
      </c>
      <c r="G70" s="145">
        <v>780</v>
      </c>
      <c r="H70" s="146">
        <v>0</v>
      </c>
      <c r="I70" s="12">
        <v>0</v>
      </c>
      <c r="J70" s="338"/>
      <c r="K70" s="147">
        <f>+'SALIDAS-MAYO 18'!C68</f>
        <v>0</v>
      </c>
      <c r="L70" s="147"/>
      <c r="M70" s="339">
        <f t="shared" si="2"/>
        <v>0</v>
      </c>
      <c r="N70" s="147">
        <f t="shared" si="3"/>
        <v>0</v>
      </c>
      <c r="O70" s="148">
        <f t="shared" si="4"/>
        <v>0</v>
      </c>
    </row>
    <row r="71" spans="1:15">
      <c r="A71" s="142" t="s">
        <v>236</v>
      </c>
      <c r="B71" s="163" t="s">
        <v>321</v>
      </c>
      <c r="C71" s="143" t="s">
        <v>12</v>
      </c>
      <c r="D71" s="143" t="s">
        <v>12</v>
      </c>
      <c r="E71" s="144" t="s">
        <v>297</v>
      </c>
      <c r="F71" s="143" t="s">
        <v>19</v>
      </c>
      <c r="G71" s="145">
        <v>1152</v>
      </c>
      <c r="H71" s="146">
        <v>8064</v>
      </c>
      <c r="I71" s="12">
        <v>7</v>
      </c>
      <c r="J71" s="338"/>
      <c r="K71" s="147">
        <f>+'SALIDAS-MAYO 18'!C69</f>
        <v>0</v>
      </c>
      <c r="L71" s="147"/>
      <c r="M71" s="339">
        <f t="shared" si="2"/>
        <v>0</v>
      </c>
      <c r="N71" s="147">
        <f t="shared" si="3"/>
        <v>7</v>
      </c>
      <c r="O71" s="148">
        <f t="shared" si="4"/>
        <v>8064</v>
      </c>
    </row>
    <row r="72" spans="1:15">
      <c r="A72" s="142" t="s">
        <v>232</v>
      </c>
      <c r="B72" s="163" t="s">
        <v>321</v>
      </c>
      <c r="C72" s="158" t="s">
        <v>12</v>
      </c>
      <c r="D72" s="158" t="s">
        <v>12</v>
      </c>
      <c r="E72" s="159" t="s">
        <v>145</v>
      </c>
      <c r="F72" s="160" t="s">
        <v>13</v>
      </c>
      <c r="G72" s="161">
        <v>76.11</v>
      </c>
      <c r="H72" s="146">
        <v>532.77</v>
      </c>
      <c r="I72" s="12">
        <v>7</v>
      </c>
      <c r="J72" s="338"/>
      <c r="K72" s="147">
        <f>+'SALIDAS-MAYO 18'!C70</f>
        <v>0</v>
      </c>
      <c r="L72" s="147"/>
      <c r="M72" s="339">
        <f t="shared" si="2"/>
        <v>0</v>
      </c>
      <c r="N72" s="147">
        <f t="shared" si="3"/>
        <v>7</v>
      </c>
      <c r="O72" s="148">
        <f t="shared" si="4"/>
        <v>532.77</v>
      </c>
    </row>
    <row r="73" spans="1:15">
      <c r="A73" s="142" t="s">
        <v>232</v>
      </c>
      <c r="B73" s="163" t="s">
        <v>321</v>
      </c>
      <c r="C73" s="143" t="s">
        <v>12</v>
      </c>
      <c r="D73" s="143" t="s">
        <v>12</v>
      </c>
      <c r="E73" s="144" t="s">
        <v>96</v>
      </c>
      <c r="F73" s="143" t="s">
        <v>13</v>
      </c>
      <c r="G73" s="145">
        <v>119.6</v>
      </c>
      <c r="H73" s="146">
        <v>0</v>
      </c>
      <c r="I73" s="12">
        <v>0</v>
      </c>
      <c r="J73" s="338"/>
      <c r="K73" s="147">
        <f>+'SALIDAS-MAYO 18'!C71</f>
        <v>0</v>
      </c>
      <c r="L73" s="147"/>
      <c r="M73" s="339">
        <f t="shared" si="2"/>
        <v>0</v>
      </c>
      <c r="N73" s="147">
        <f t="shared" si="3"/>
        <v>0</v>
      </c>
      <c r="O73" s="148">
        <f t="shared" si="4"/>
        <v>0</v>
      </c>
    </row>
    <row r="74" spans="1:15">
      <c r="A74" s="142" t="s">
        <v>232</v>
      </c>
      <c r="B74" s="163" t="s">
        <v>321</v>
      </c>
      <c r="C74" s="143" t="s">
        <v>12</v>
      </c>
      <c r="D74" s="143" t="s">
        <v>12</v>
      </c>
      <c r="E74" s="144" t="s">
        <v>35</v>
      </c>
      <c r="F74" s="143" t="s">
        <v>13</v>
      </c>
      <c r="G74" s="145">
        <v>22.13</v>
      </c>
      <c r="H74" s="146">
        <v>66.39</v>
      </c>
      <c r="I74" s="12">
        <v>3</v>
      </c>
      <c r="J74" s="338"/>
      <c r="K74" s="147">
        <f>+'SALIDAS-MAYO 18'!C72</f>
        <v>3</v>
      </c>
      <c r="L74" s="147"/>
      <c r="M74" s="339">
        <f t="shared" si="2"/>
        <v>66.39</v>
      </c>
      <c r="N74" s="147">
        <f t="shared" si="3"/>
        <v>0</v>
      </c>
      <c r="O74" s="148">
        <f t="shared" si="4"/>
        <v>0</v>
      </c>
    </row>
    <row r="75" spans="1:15">
      <c r="A75" s="142" t="s">
        <v>233</v>
      </c>
      <c r="B75" s="163" t="s">
        <v>321</v>
      </c>
      <c r="C75" s="143" t="s">
        <v>12</v>
      </c>
      <c r="D75" s="143" t="s">
        <v>12</v>
      </c>
      <c r="E75" s="144" t="s">
        <v>97</v>
      </c>
      <c r="F75" s="143" t="s">
        <v>13</v>
      </c>
      <c r="G75" s="145">
        <v>8.31</v>
      </c>
      <c r="H75" s="146">
        <v>0</v>
      </c>
      <c r="I75" s="12">
        <v>0</v>
      </c>
      <c r="J75" s="338">
        <v>250</v>
      </c>
      <c r="K75" s="147">
        <f>+'SALIDAS-MAYO 18'!C73</f>
        <v>0</v>
      </c>
      <c r="L75" s="147"/>
      <c r="M75" s="339">
        <f t="shared" si="2"/>
        <v>0</v>
      </c>
      <c r="N75" s="147">
        <f t="shared" ref="N75:N124" si="5">SUM(I75+J75-K75)</f>
        <v>250</v>
      </c>
      <c r="O75" s="148">
        <f t="shared" ref="O75:O124" si="6">SUM(G75*N75)</f>
        <v>2077.5</v>
      </c>
    </row>
    <row r="76" spans="1:15">
      <c r="A76" s="142" t="s">
        <v>233</v>
      </c>
      <c r="B76" s="163" t="s">
        <v>321</v>
      </c>
      <c r="C76" s="143" t="s">
        <v>12</v>
      </c>
      <c r="D76" s="143" t="s">
        <v>12</v>
      </c>
      <c r="E76" s="144" t="s">
        <v>98</v>
      </c>
      <c r="F76" s="143" t="s">
        <v>18</v>
      </c>
      <c r="G76" s="145">
        <v>17.605599999999999</v>
      </c>
      <c r="H76" s="146">
        <v>0</v>
      </c>
      <c r="I76" s="12">
        <v>0</v>
      </c>
      <c r="J76" s="338">
        <v>100</v>
      </c>
      <c r="K76" s="147">
        <f>+'SALIDAS-MAYO 18'!C74</f>
        <v>0</v>
      </c>
      <c r="L76" s="147"/>
      <c r="M76" s="339">
        <f t="shared" ref="M76:M124" si="7">SUM(K76*G76)</f>
        <v>0</v>
      </c>
      <c r="N76" s="147">
        <f t="shared" si="5"/>
        <v>100</v>
      </c>
      <c r="O76" s="148">
        <f t="shared" si="6"/>
        <v>1760.56</v>
      </c>
    </row>
    <row r="77" spans="1:15">
      <c r="A77" s="142" t="s">
        <v>233</v>
      </c>
      <c r="B77" s="163" t="s">
        <v>321</v>
      </c>
      <c r="C77" s="143" t="s">
        <v>12</v>
      </c>
      <c r="D77" s="143" t="s">
        <v>12</v>
      </c>
      <c r="E77" s="144" t="s">
        <v>99</v>
      </c>
      <c r="F77" s="143" t="s">
        <v>18</v>
      </c>
      <c r="G77" s="145">
        <v>22.71</v>
      </c>
      <c r="H77" s="146">
        <v>13.5</v>
      </c>
      <c r="I77" s="12">
        <v>1</v>
      </c>
      <c r="J77" s="338">
        <v>100</v>
      </c>
      <c r="K77" s="147">
        <f>+'SALIDAS-MAYO 18'!C75</f>
        <v>0</v>
      </c>
      <c r="L77" s="147"/>
      <c r="M77" s="339">
        <f t="shared" si="7"/>
        <v>0</v>
      </c>
      <c r="N77" s="147">
        <f t="shared" si="5"/>
        <v>101</v>
      </c>
      <c r="O77" s="148">
        <f t="shared" si="6"/>
        <v>2293.71</v>
      </c>
    </row>
    <row r="78" spans="1:15">
      <c r="A78" s="142" t="s">
        <v>232</v>
      </c>
      <c r="B78" s="163" t="s">
        <v>321</v>
      </c>
      <c r="C78" s="143" t="s">
        <v>12</v>
      </c>
      <c r="D78" s="162" t="s">
        <v>12</v>
      </c>
      <c r="E78" s="159" t="s">
        <v>100</v>
      </c>
      <c r="F78" s="163" t="s">
        <v>13</v>
      </c>
      <c r="G78" s="145">
        <v>600</v>
      </c>
      <c r="H78" s="146">
        <v>2400</v>
      </c>
      <c r="I78" s="12">
        <v>4</v>
      </c>
      <c r="J78" s="338"/>
      <c r="K78" s="147">
        <f>+'SALIDAS-MAYO 18'!C76</f>
        <v>0</v>
      </c>
      <c r="L78" s="147"/>
      <c r="M78" s="339">
        <f t="shared" si="7"/>
        <v>0</v>
      </c>
      <c r="N78" s="147">
        <f t="shared" si="5"/>
        <v>4</v>
      </c>
      <c r="O78" s="148">
        <f t="shared" si="6"/>
        <v>2400</v>
      </c>
    </row>
    <row r="79" spans="1:15">
      <c r="A79" s="142" t="s">
        <v>232</v>
      </c>
      <c r="B79" s="163" t="s">
        <v>321</v>
      </c>
      <c r="C79" s="143" t="s">
        <v>12</v>
      </c>
      <c r="D79" s="143" t="s">
        <v>12</v>
      </c>
      <c r="E79" s="144" t="s">
        <v>101</v>
      </c>
      <c r="F79" s="143" t="s">
        <v>13</v>
      </c>
      <c r="G79" s="145">
        <v>6.9029999999999996</v>
      </c>
      <c r="H79" s="146">
        <v>0</v>
      </c>
      <c r="I79" s="12">
        <v>0</v>
      </c>
      <c r="J79" s="338">
        <v>10</v>
      </c>
      <c r="K79" s="147">
        <f>+'SALIDAS-MAYO 18'!C77</f>
        <v>0</v>
      </c>
      <c r="L79" s="147"/>
      <c r="M79" s="339">
        <f t="shared" si="7"/>
        <v>0</v>
      </c>
      <c r="N79" s="147">
        <f t="shared" si="5"/>
        <v>10</v>
      </c>
      <c r="O79" s="148">
        <f t="shared" si="6"/>
        <v>69.03</v>
      </c>
    </row>
    <row r="80" spans="1:15">
      <c r="A80" s="142" t="s">
        <v>232</v>
      </c>
      <c r="B80" s="163" t="s">
        <v>321</v>
      </c>
      <c r="C80" s="143" t="s">
        <v>12</v>
      </c>
      <c r="D80" s="143" t="s">
        <v>12</v>
      </c>
      <c r="E80" s="144" t="s">
        <v>102</v>
      </c>
      <c r="F80" s="143" t="s">
        <v>13</v>
      </c>
      <c r="G80" s="145">
        <v>20</v>
      </c>
      <c r="H80" s="146">
        <v>2560</v>
      </c>
      <c r="I80" s="12">
        <v>128</v>
      </c>
      <c r="J80" s="338"/>
      <c r="K80" s="147">
        <f>+'SALIDAS-MAYO 18'!C78</f>
        <v>3</v>
      </c>
      <c r="L80" s="147"/>
      <c r="M80" s="339">
        <f t="shared" si="7"/>
        <v>60</v>
      </c>
      <c r="N80" s="147">
        <f t="shared" si="5"/>
        <v>125</v>
      </c>
      <c r="O80" s="148">
        <f t="shared" si="6"/>
        <v>2500</v>
      </c>
    </row>
    <row r="81" spans="1:15">
      <c r="A81" s="142" t="s">
        <v>232</v>
      </c>
      <c r="B81" s="163" t="s">
        <v>321</v>
      </c>
      <c r="C81" s="143" t="s">
        <v>12</v>
      </c>
      <c r="D81" s="143" t="s">
        <v>12</v>
      </c>
      <c r="E81" s="144" t="s">
        <v>36</v>
      </c>
      <c r="F81" s="143" t="s">
        <v>13</v>
      </c>
      <c r="G81" s="145">
        <v>22.5</v>
      </c>
      <c r="H81" s="146">
        <v>0</v>
      </c>
      <c r="I81" s="12">
        <v>0</v>
      </c>
      <c r="J81" s="338"/>
      <c r="K81" s="147">
        <f>+'SALIDAS-MAYO 18'!C79</f>
        <v>0</v>
      </c>
      <c r="L81" s="147"/>
      <c r="M81" s="339">
        <f t="shared" si="7"/>
        <v>0</v>
      </c>
      <c r="N81" s="147">
        <f t="shared" si="5"/>
        <v>0</v>
      </c>
      <c r="O81" s="148">
        <f t="shared" si="6"/>
        <v>0</v>
      </c>
    </row>
    <row r="82" spans="1:15">
      <c r="A82" s="142" t="s">
        <v>232</v>
      </c>
      <c r="B82" s="163" t="s">
        <v>321</v>
      </c>
      <c r="C82" s="143" t="s">
        <v>12</v>
      </c>
      <c r="D82" s="143" t="s">
        <v>12</v>
      </c>
      <c r="E82" s="144" t="s">
        <v>103</v>
      </c>
      <c r="F82" s="143" t="s">
        <v>13</v>
      </c>
      <c r="G82" s="145">
        <v>798.5</v>
      </c>
      <c r="H82" s="146">
        <v>798.5</v>
      </c>
      <c r="I82" s="12">
        <v>1</v>
      </c>
      <c r="J82" s="338"/>
      <c r="K82" s="147">
        <f>+'SALIDAS-MAYO 18'!C80</f>
        <v>0</v>
      </c>
      <c r="L82" s="147"/>
      <c r="M82" s="339">
        <f t="shared" si="7"/>
        <v>0</v>
      </c>
      <c r="N82" s="147">
        <f t="shared" si="5"/>
        <v>1</v>
      </c>
      <c r="O82" s="148">
        <f t="shared" si="6"/>
        <v>798.5</v>
      </c>
    </row>
    <row r="83" spans="1:15">
      <c r="A83" s="142" t="s">
        <v>232</v>
      </c>
      <c r="B83" s="163" t="s">
        <v>321</v>
      </c>
      <c r="C83" s="143" t="s">
        <v>12</v>
      </c>
      <c r="D83" s="143" t="s">
        <v>12</v>
      </c>
      <c r="E83" s="157" t="s">
        <v>104</v>
      </c>
      <c r="F83" s="143" t="s">
        <v>13</v>
      </c>
      <c r="G83" s="145">
        <v>3.7</v>
      </c>
      <c r="H83" s="146">
        <v>0</v>
      </c>
      <c r="I83" s="12">
        <v>0</v>
      </c>
      <c r="J83" s="338"/>
      <c r="K83" s="147">
        <f>+'SALIDAS-MAYO 18'!C81</f>
        <v>0</v>
      </c>
      <c r="L83" s="147"/>
      <c r="M83" s="339">
        <f t="shared" si="7"/>
        <v>0</v>
      </c>
      <c r="N83" s="147">
        <f t="shared" si="5"/>
        <v>0</v>
      </c>
      <c r="O83" s="148">
        <f t="shared" si="6"/>
        <v>0</v>
      </c>
    </row>
    <row r="84" spans="1:15">
      <c r="A84" s="142" t="s">
        <v>233</v>
      </c>
      <c r="B84" s="163" t="s">
        <v>321</v>
      </c>
      <c r="C84" s="143" t="s">
        <v>12</v>
      </c>
      <c r="D84" s="143" t="s">
        <v>12</v>
      </c>
      <c r="E84" s="144" t="s">
        <v>37</v>
      </c>
      <c r="F84" s="143" t="s">
        <v>13</v>
      </c>
      <c r="G84" s="145">
        <v>1.08</v>
      </c>
      <c r="H84" s="146">
        <v>6328.8</v>
      </c>
      <c r="I84" s="12">
        <v>5860</v>
      </c>
      <c r="J84" s="338"/>
      <c r="K84" s="147">
        <f>+'SALIDAS-MAYO 18'!C82</f>
        <v>0</v>
      </c>
      <c r="L84" s="147"/>
      <c r="M84" s="339">
        <f t="shared" si="7"/>
        <v>0</v>
      </c>
      <c r="N84" s="147">
        <f t="shared" si="5"/>
        <v>5860</v>
      </c>
      <c r="O84" s="148">
        <f t="shared" si="6"/>
        <v>6328.8</v>
      </c>
    </row>
    <row r="85" spans="1:15">
      <c r="A85" s="142" t="s">
        <v>233</v>
      </c>
      <c r="B85" s="163" t="s">
        <v>321</v>
      </c>
      <c r="C85" s="143" t="s">
        <v>12</v>
      </c>
      <c r="D85" s="143" t="s">
        <v>12</v>
      </c>
      <c r="E85" s="144" t="s">
        <v>106</v>
      </c>
      <c r="F85" s="143" t="s">
        <v>13</v>
      </c>
      <c r="G85" s="145">
        <v>3.77</v>
      </c>
      <c r="H85" s="146">
        <v>74.399999999999991</v>
      </c>
      <c r="I85" s="12">
        <v>31</v>
      </c>
      <c r="J85" s="350">
        <v>1000</v>
      </c>
      <c r="K85" s="147">
        <f>+'SALIDAS-MAYO 18'!C83</f>
        <v>30</v>
      </c>
      <c r="L85" s="147"/>
      <c r="M85" s="339">
        <f t="shared" si="7"/>
        <v>113.1</v>
      </c>
      <c r="N85" s="147">
        <f t="shared" si="5"/>
        <v>1001</v>
      </c>
      <c r="O85" s="148">
        <f t="shared" si="6"/>
        <v>3773.77</v>
      </c>
    </row>
    <row r="86" spans="1:15">
      <c r="A86" s="142" t="s">
        <v>233</v>
      </c>
      <c r="B86" s="163" t="s">
        <v>321</v>
      </c>
      <c r="C86" s="143" t="s">
        <v>12</v>
      </c>
      <c r="D86" s="143" t="s">
        <v>12</v>
      </c>
      <c r="E86" s="144" t="s">
        <v>107</v>
      </c>
      <c r="F86" s="143" t="s">
        <v>13</v>
      </c>
      <c r="G86" s="145">
        <v>3.03</v>
      </c>
      <c r="H86" s="146">
        <v>798.19999999999993</v>
      </c>
      <c r="I86" s="12">
        <v>260</v>
      </c>
      <c r="J86" s="350">
        <v>1000</v>
      </c>
      <c r="K86" s="147">
        <f>+'SALIDAS-MAYO 18'!C84</f>
        <v>120</v>
      </c>
      <c r="L86" s="147"/>
      <c r="M86" s="339">
        <f t="shared" si="7"/>
        <v>363.59999999999997</v>
      </c>
      <c r="N86" s="147">
        <f t="shared" si="5"/>
        <v>1140</v>
      </c>
      <c r="O86" s="148">
        <f t="shared" si="6"/>
        <v>3454.2</v>
      </c>
    </row>
    <row r="87" spans="1:15">
      <c r="A87" s="142" t="s">
        <v>233</v>
      </c>
      <c r="B87" s="163" t="s">
        <v>321</v>
      </c>
      <c r="C87" s="143" t="s">
        <v>12</v>
      </c>
      <c r="D87" s="143" t="s">
        <v>12</v>
      </c>
      <c r="E87" s="144" t="s">
        <v>105</v>
      </c>
      <c r="F87" s="143" t="s">
        <v>13</v>
      </c>
      <c r="G87" s="145">
        <v>3.3</v>
      </c>
      <c r="H87" s="146">
        <v>293.7</v>
      </c>
      <c r="I87" s="12">
        <v>89</v>
      </c>
      <c r="J87" s="338"/>
      <c r="K87" s="147">
        <f>+'SALIDAS-MAYO 18'!C85</f>
        <v>0</v>
      </c>
      <c r="L87" s="147"/>
      <c r="M87" s="339">
        <f t="shared" si="7"/>
        <v>0</v>
      </c>
      <c r="N87" s="147">
        <f t="shared" si="5"/>
        <v>89</v>
      </c>
      <c r="O87" s="148">
        <f t="shared" si="6"/>
        <v>293.7</v>
      </c>
    </row>
    <row r="88" spans="1:15">
      <c r="A88" s="142" t="s">
        <v>233</v>
      </c>
      <c r="B88" s="163" t="s">
        <v>321</v>
      </c>
      <c r="C88" s="143" t="s">
        <v>12</v>
      </c>
      <c r="D88" s="143" t="s">
        <v>12</v>
      </c>
      <c r="E88" s="156" t="s">
        <v>108</v>
      </c>
      <c r="F88" s="143" t="s">
        <v>13</v>
      </c>
      <c r="G88" s="145">
        <v>3</v>
      </c>
      <c r="H88" s="146">
        <v>10500</v>
      </c>
      <c r="I88" s="12">
        <v>3500</v>
      </c>
      <c r="J88" s="338"/>
      <c r="K88" s="147">
        <f>+'SALIDAS-MAYO 18'!C86</f>
        <v>0</v>
      </c>
      <c r="L88" s="147"/>
      <c r="M88" s="339">
        <f t="shared" si="7"/>
        <v>0</v>
      </c>
      <c r="N88" s="147">
        <f t="shared" si="5"/>
        <v>3500</v>
      </c>
      <c r="O88" s="148">
        <f t="shared" si="6"/>
        <v>10500</v>
      </c>
    </row>
    <row r="89" spans="1:15">
      <c r="A89" s="142" t="s">
        <v>233</v>
      </c>
      <c r="B89" s="163" t="s">
        <v>321</v>
      </c>
      <c r="C89" s="143" t="s">
        <v>12</v>
      </c>
      <c r="D89" s="143" t="s">
        <v>12</v>
      </c>
      <c r="E89" s="156" t="s">
        <v>109</v>
      </c>
      <c r="F89" s="143" t="s">
        <v>13</v>
      </c>
      <c r="G89" s="145">
        <v>4.5</v>
      </c>
      <c r="H89" s="146">
        <v>2250</v>
      </c>
      <c r="I89" s="12">
        <v>500</v>
      </c>
      <c r="J89" s="338"/>
      <c r="K89" s="147">
        <f>+'SALIDAS-MAYO 18'!C87</f>
        <v>0</v>
      </c>
      <c r="L89" s="147"/>
      <c r="M89" s="339">
        <f t="shared" si="7"/>
        <v>0</v>
      </c>
      <c r="N89" s="147">
        <f t="shared" si="5"/>
        <v>500</v>
      </c>
      <c r="O89" s="148">
        <f t="shared" si="6"/>
        <v>2250</v>
      </c>
    </row>
    <row r="90" spans="1:15">
      <c r="A90" s="142" t="s">
        <v>232</v>
      </c>
      <c r="B90" s="163" t="s">
        <v>321</v>
      </c>
      <c r="C90" s="143" t="s">
        <v>12</v>
      </c>
      <c r="D90" s="143" t="s">
        <v>12</v>
      </c>
      <c r="E90" s="144" t="s">
        <v>110</v>
      </c>
      <c r="F90" s="143" t="s">
        <v>13</v>
      </c>
      <c r="G90" s="145">
        <v>32.53</v>
      </c>
      <c r="H90" s="146">
        <v>130.12</v>
      </c>
      <c r="I90" s="12">
        <v>4</v>
      </c>
      <c r="J90" s="338"/>
      <c r="K90" s="147">
        <f>+'SALIDAS-MAYO 18'!C88</f>
        <v>0</v>
      </c>
      <c r="L90" s="147"/>
      <c r="M90" s="339">
        <f t="shared" si="7"/>
        <v>0</v>
      </c>
      <c r="N90" s="147">
        <f t="shared" si="5"/>
        <v>4</v>
      </c>
      <c r="O90" s="148">
        <f t="shared" si="6"/>
        <v>130.12</v>
      </c>
    </row>
    <row r="91" spans="1:15">
      <c r="A91" s="200" t="s">
        <v>232</v>
      </c>
      <c r="B91" s="163" t="s">
        <v>321</v>
      </c>
      <c r="C91" s="201" t="s">
        <v>12</v>
      </c>
      <c r="D91" s="201" t="s">
        <v>12</v>
      </c>
      <c r="E91" s="156" t="s">
        <v>247</v>
      </c>
      <c r="F91" s="201" t="s">
        <v>13</v>
      </c>
      <c r="G91" s="202">
        <f>3450.03/5</f>
        <v>690.00600000000009</v>
      </c>
      <c r="H91" s="203">
        <v>1380.0120000000002</v>
      </c>
      <c r="I91" s="204">
        <v>2</v>
      </c>
      <c r="J91" s="352"/>
      <c r="K91" s="147">
        <f>+'SALIDAS-MAYO 18'!C89</f>
        <v>1</v>
      </c>
      <c r="L91" s="147"/>
      <c r="M91" s="339">
        <f t="shared" si="7"/>
        <v>690.00600000000009</v>
      </c>
      <c r="N91" s="205">
        <f t="shared" si="5"/>
        <v>1</v>
      </c>
      <c r="O91" s="206">
        <f t="shared" si="6"/>
        <v>690.00600000000009</v>
      </c>
    </row>
    <row r="92" spans="1:15">
      <c r="A92" s="200" t="s">
        <v>232</v>
      </c>
      <c r="B92" s="163" t="s">
        <v>321</v>
      </c>
      <c r="C92" s="201" t="s">
        <v>12</v>
      </c>
      <c r="D92" s="201" t="s">
        <v>12</v>
      </c>
      <c r="E92" s="156" t="s">
        <v>244</v>
      </c>
      <c r="F92" s="201" t="s">
        <v>13</v>
      </c>
      <c r="G92" s="202">
        <f>3450.03/5</f>
        <v>690.00600000000009</v>
      </c>
      <c r="H92" s="203">
        <v>690.00600000000009</v>
      </c>
      <c r="I92" s="204">
        <v>1</v>
      </c>
      <c r="J92" s="352"/>
      <c r="K92" s="147">
        <f>+'SALIDAS-MAYO 18'!C90</f>
        <v>0</v>
      </c>
      <c r="L92" s="147"/>
      <c r="M92" s="339">
        <f t="shared" si="7"/>
        <v>0</v>
      </c>
      <c r="N92" s="205">
        <f t="shared" si="5"/>
        <v>1</v>
      </c>
      <c r="O92" s="206">
        <f t="shared" si="6"/>
        <v>690.00600000000009</v>
      </c>
    </row>
    <row r="93" spans="1:15">
      <c r="A93" s="200" t="s">
        <v>232</v>
      </c>
      <c r="B93" s="163" t="s">
        <v>321</v>
      </c>
      <c r="C93" s="201" t="s">
        <v>12</v>
      </c>
      <c r="D93" s="201" t="s">
        <v>12</v>
      </c>
      <c r="E93" s="156" t="s">
        <v>245</v>
      </c>
      <c r="F93" s="201" t="s">
        <v>13</v>
      </c>
      <c r="G93" s="202">
        <f>3450.03/5</f>
        <v>690.00600000000009</v>
      </c>
      <c r="H93" s="203">
        <v>690.00600000000009</v>
      </c>
      <c r="I93" s="204">
        <v>1</v>
      </c>
      <c r="J93" s="352"/>
      <c r="K93" s="147">
        <f>+'SALIDAS-MAYO 18'!C91</f>
        <v>0</v>
      </c>
      <c r="L93" s="147"/>
      <c r="M93" s="339">
        <f t="shared" si="7"/>
        <v>0</v>
      </c>
      <c r="N93" s="205">
        <f t="shared" si="5"/>
        <v>1</v>
      </c>
      <c r="O93" s="206">
        <f t="shared" si="6"/>
        <v>690.00600000000009</v>
      </c>
    </row>
    <row r="94" spans="1:15">
      <c r="A94" s="200" t="s">
        <v>232</v>
      </c>
      <c r="B94" s="163" t="s">
        <v>321</v>
      </c>
      <c r="C94" s="201" t="s">
        <v>12</v>
      </c>
      <c r="D94" s="201" t="s">
        <v>12</v>
      </c>
      <c r="E94" s="156" t="s">
        <v>246</v>
      </c>
      <c r="F94" s="201" t="s">
        <v>13</v>
      </c>
      <c r="G94" s="255">
        <f>6900.05/10</f>
        <v>690.005</v>
      </c>
      <c r="H94" s="203">
        <v>2070.0149999999999</v>
      </c>
      <c r="I94" s="204">
        <v>3</v>
      </c>
      <c r="J94" s="352"/>
      <c r="K94" s="147">
        <f>+'SALIDAS-MAYO 18'!C92</f>
        <v>1</v>
      </c>
      <c r="L94" s="147"/>
      <c r="M94" s="339">
        <f t="shared" si="7"/>
        <v>690.005</v>
      </c>
      <c r="N94" s="205">
        <f t="shared" si="5"/>
        <v>2</v>
      </c>
      <c r="O94" s="206">
        <f t="shared" si="6"/>
        <v>1380.01</v>
      </c>
    </row>
    <row r="95" spans="1:15">
      <c r="A95" s="200" t="s">
        <v>232</v>
      </c>
      <c r="B95" s="163" t="s">
        <v>321</v>
      </c>
      <c r="C95" s="201" t="s">
        <v>12</v>
      </c>
      <c r="D95" s="201" t="s">
        <v>12</v>
      </c>
      <c r="E95" s="156" t="s">
        <v>114</v>
      </c>
      <c r="F95" s="201" t="s">
        <v>13</v>
      </c>
      <c r="G95" s="202">
        <f>324.97/5</f>
        <v>64.994</v>
      </c>
      <c r="H95" s="203">
        <v>129.988</v>
      </c>
      <c r="I95" s="204">
        <v>2</v>
      </c>
      <c r="J95" s="352"/>
      <c r="K95" s="147">
        <f>+'SALIDAS-MAYO 18'!C93</f>
        <v>0</v>
      </c>
      <c r="L95" s="147"/>
      <c r="M95" s="339">
        <f t="shared" si="7"/>
        <v>0</v>
      </c>
      <c r="N95" s="205">
        <f t="shared" si="5"/>
        <v>2</v>
      </c>
      <c r="O95" s="206">
        <f t="shared" si="6"/>
        <v>129.988</v>
      </c>
    </row>
    <row r="96" spans="1:15">
      <c r="A96" s="200" t="s">
        <v>232</v>
      </c>
      <c r="B96" s="163" t="s">
        <v>321</v>
      </c>
      <c r="C96" s="201" t="s">
        <v>12</v>
      </c>
      <c r="D96" s="201" t="s">
        <v>12</v>
      </c>
      <c r="E96" s="156" t="s">
        <v>115</v>
      </c>
      <c r="F96" s="201" t="s">
        <v>13</v>
      </c>
      <c r="G96" s="208">
        <v>4000</v>
      </c>
      <c r="H96" s="203">
        <v>0</v>
      </c>
      <c r="I96" s="204">
        <v>0</v>
      </c>
      <c r="J96" s="352"/>
      <c r="K96" s="147">
        <f>+'SALIDAS-MAYO 18'!C94</f>
        <v>0</v>
      </c>
      <c r="L96" s="147"/>
      <c r="M96" s="339">
        <f t="shared" si="7"/>
        <v>0</v>
      </c>
      <c r="N96" s="205">
        <f t="shared" si="5"/>
        <v>0</v>
      </c>
      <c r="O96" s="206">
        <f t="shared" si="6"/>
        <v>0</v>
      </c>
    </row>
    <row r="97" spans="1:15">
      <c r="A97" s="200" t="s">
        <v>232</v>
      </c>
      <c r="B97" s="163" t="s">
        <v>321</v>
      </c>
      <c r="C97" s="201" t="s">
        <v>12</v>
      </c>
      <c r="D97" s="201" t="s">
        <v>12</v>
      </c>
      <c r="E97" s="156" t="s">
        <v>262</v>
      </c>
      <c r="F97" s="201" t="s">
        <v>13</v>
      </c>
      <c r="G97" s="208">
        <v>5219</v>
      </c>
      <c r="H97" s="203">
        <v>0</v>
      </c>
      <c r="I97" s="204">
        <v>0</v>
      </c>
      <c r="J97" s="352"/>
      <c r="K97" s="147">
        <f>+'SALIDAS-MAYO 18'!C95</f>
        <v>0</v>
      </c>
      <c r="L97" s="147"/>
      <c r="M97" s="339">
        <f t="shared" si="7"/>
        <v>0</v>
      </c>
      <c r="N97" s="205">
        <f t="shared" si="5"/>
        <v>0</v>
      </c>
      <c r="O97" s="206">
        <f t="shared" si="6"/>
        <v>0</v>
      </c>
    </row>
    <row r="98" spans="1:15">
      <c r="A98" s="200" t="s">
        <v>232</v>
      </c>
      <c r="B98" s="163" t="s">
        <v>321</v>
      </c>
      <c r="C98" s="201" t="s">
        <v>12</v>
      </c>
      <c r="D98" s="201" t="s">
        <v>12</v>
      </c>
      <c r="E98" s="156" t="s">
        <v>240</v>
      </c>
      <c r="F98" s="201" t="s">
        <v>13</v>
      </c>
      <c r="G98" s="208">
        <v>7507.75</v>
      </c>
      <c r="H98" s="203">
        <v>7507.75</v>
      </c>
      <c r="I98" s="204">
        <v>1</v>
      </c>
      <c r="J98" s="352"/>
      <c r="K98" s="147">
        <f>+'SALIDAS-MAYO 18'!C96</f>
        <v>0</v>
      </c>
      <c r="L98" s="147"/>
      <c r="M98" s="339">
        <f t="shared" si="7"/>
        <v>0</v>
      </c>
      <c r="N98" s="205">
        <f t="shared" si="5"/>
        <v>1</v>
      </c>
      <c r="O98" s="206">
        <f t="shared" si="6"/>
        <v>7507.75</v>
      </c>
    </row>
    <row r="99" spans="1:15">
      <c r="A99" s="200" t="s">
        <v>232</v>
      </c>
      <c r="B99" s="163" t="s">
        <v>321</v>
      </c>
      <c r="C99" s="201" t="s">
        <v>12</v>
      </c>
      <c r="D99" s="201" t="s">
        <v>12</v>
      </c>
      <c r="E99" s="156" t="s">
        <v>263</v>
      </c>
      <c r="F99" s="201" t="s">
        <v>13</v>
      </c>
      <c r="G99" s="208">
        <v>7469</v>
      </c>
      <c r="H99" s="203">
        <v>7469</v>
      </c>
      <c r="I99" s="204">
        <v>1</v>
      </c>
      <c r="J99" s="352"/>
      <c r="K99" s="147">
        <f>+'SALIDAS-MAYO 18'!C97</f>
        <v>0</v>
      </c>
      <c r="L99" s="147"/>
      <c r="M99" s="339">
        <f t="shared" si="7"/>
        <v>0</v>
      </c>
      <c r="N99" s="205">
        <f t="shared" si="5"/>
        <v>1</v>
      </c>
      <c r="O99" s="206">
        <f t="shared" si="6"/>
        <v>7469</v>
      </c>
    </row>
    <row r="100" spans="1:15">
      <c r="A100" s="200" t="s">
        <v>232</v>
      </c>
      <c r="B100" s="163" t="s">
        <v>321</v>
      </c>
      <c r="C100" s="201" t="s">
        <v>12</v>
      </c>
      <c r="D100" s="201" t="s">
        <v>12</v>
      </c>
      <c r="E100" s="156" t="s">
        <v>264</v>
      </c>
      <c r="F100" s="201" t="s">
        <v>13</v>
      </c>
      <c r="G100" s="208">
        <v>7469</v>
      </c>
      <c r="H100" s="203">
        <v>0</v>
      </c>
      <c r="I100" s="204">
        <v>0</v>
      </c>
      <c r="J100" s="352"/>
      <c r="K100" s="147">
        <f>+'SALIDAS-MAYO 18'!C98</f>
        <v>0</v>
      </c>
      <c r="L100" s="147"/>
      <c r="M100" s="339">
        <f t="shared" si="7"/>
        <v>0</v>
      </c>
      <c r="N100" s="205">
        <f t="shared" si="5"/>
        <v>0</v>
      </c>
      <c r="O100" s="206">
        <f t="shared" si="6"/>
        <v>0</v>
      </c>
    </row>
    <row r="101" spans="1:15">
      <c r="A101" s="200" t="s">
        <v>232</v>
      </c>
      <c r="B101" s="163" t="s">
        <v>321</v>
      </c>
      <c r="C101" s="201" t="s">
        <v>12</v>
      </c>
      <c r="D101" s="201" t="s">
        <v>12</v>
      </c>
      <c r="E101" s="209" t="s">
        <v>130</v>
      </c>
      <c r="F101" s="210" t="s">
        <v>13</v>
      </c>
      <c r="G101" s="211">
        <v>3050.84</v>
      </c>
      <c r="H101" s="203">
        <v>0</v>
      </c>
      <c r="I101" s="204">
        <v>0</v>
      </c>
      <c r="J101" s="352"/>
      <c r="K101" s="147">
        <f>+'SALIDAS-MAYO 18'!C99</f>
        <v>0</v>
      </c>
      <c r="L101" s="147"/>
      <c r="M101" s="339">
        <f t="shared" si="7"/>
        <v>0</v>
      </c>
      <c r="N101" s="205">
        <f t="shared" si="5"/>
        <v>0</v>
      </c>
      <c r="O101" s="206">
        <f t="shared" si="6"/>
        <v>0</v>
      </c>
    </row>
    <row r="102" spans="1:15">
      <c r="A102" s="200" t="s">
        <v>232</v>
      </c>
      <c r="B102" s="163" t="s">
        <v>321</v>
      </c>
      <c r="C102" s="201" t="s">
        <v>12</v>
      </c>
      <c r="D102" s="201" t="s">
        <v>12</v>
      </c>
      <c r="E102" s="212" t="s">
        <v>117</v>
      </c>
      <c r="F102" s="201" t="s">
        <v>13</v>
      </c>
      <c r="G102" s="213">
        <v>6254</v>
      </c>
      <c r="H102" s="203">
        <v>0</v>
      </c>
      <c r="I102" s="204">
        <v>0</v>
      </c>
      <c r="J102" s="352"/>
      <c r="K102" s="147">
        <f>+'SALIDAS-MAYO 18'!C100</f>
        <v>0</v>
      </c>
      <c r="L102" s="147"/>
      <c r="M102" s="339">
        <f t="shared" si="7"/>
        <v>0</v>
      </c>
      <c r="N102" s="205">
        <f t="shared" si="5"/>
        <v>0</v>
      </c>
      <c r="O102" s="206">
        <f t="shared" si="6"/>
        <v>0</v>
      </c>
    </row>
    <row r="103" spans="1:15">
      <c r="A103" s="200" t="s">
        <v>232</v>
      </c>
      <c r="B103" s="163" t="s">
        <v>321</v>
      </c>
      <c r="C103" s="201" t="s">
        <v>12</v>
      </c>
      <c r="D103" s="201" t="s">
        <v>12</v>
      </c>
      <c r="E103" s="156" t="s">
        <v>116</v>
      </c>
      <c r="F103" s="201" t="s">
        <v>13</v>
      </c>
      <c r="G103" s="214">
        <v>6800</v>
      </c>
      <c r="H103" s="203">
        <v>0</v>
      </c>
      <c r="I103" s="204">
        <v>0</v>
      </c>
      <c r="J103" s="352"/>
      <c r="K103" s="147">
        <f>+'SALIDAS-MAYO 18'!C101</f>
        <v>0</v>
      </c>
      <c r="L103" s="147"/>
      <c r="M103" s="339">
        <f t="shared" si="7"/>
        <v>0</v>
      </c>
      <c r="N103" s="205">
        <f t="shared" si="5"/>
        <v>0</v>
      </c>
      <c r="O103" s="206">
        <f t="shared" si="6"/>
        <v>0</v>
      </c>
    </row>
    <row r="104" spans="1:15">
      <c r="A104" s="200" t="s">
        <v>232</v>
      </c>
      <c r="B104" s="163" t="s">
        <v>321</v>
      </c>
      <c r="C104" s="201" t="s">
        <v>12</v>
      </c>
      <c r="D104" s="201" t="s">
        <v>12</v>
      </c>
      <c r="E104" s="212" t="s">
        <v>20</v>
      </c>
      <c r="F104" s="201" t="s">
        <v>13</v>
      </c>
      <c r="G104" s="208">
        <v>3520</v>
      </c>
      <c r="H104" s="203">
        <v>3520</v>
      </c>
      <c r="I104" s="204">
        <v>1</v>
      </c>
      <c r="J104" s="352"/>
      <c r="K104" s="147">
        <f>+'SALIDAS-MAYO 18'!C102</f>
        <v>0</v>
      </c>
      <c r="L104" s="147"/>
      <c r="M104" s="339">
        <f t="shared" si="7"/>
        <v>0</v>
      </c>
      <c r="N104" s="205">
        <f t="shared" si="5"/>
        <v>1</v>
      </c>
      <c r="O104" s="206">
        <f t="shared" si="6"/>
        <v>3520</v>
      </c>
    </row>
    <row r="105" spans="1:15">
      <c r="A105" s="200" t="s">
        <v>232</v>
      </c>
      <c r="B105" s="163" t="s">
        <v>321</v>
      </c>
      <c r="C105" s="201" t="s">
        <v>12</v>
      </c>
      <c r="D105" s="201" t="s">
        <v>12</v>
      </c>
      <c r="E105" s="156" t="s">
        <v>118</v>
      </c>
      <c r="F105" s="201" t="s">
        <v>13</v>
      </c>
      <c r="G105" s="214">
        <f>7200.01/2</f>
        <v>3600.0050000000001</v>
      </c>
      <c r="H105" s="203">
        <v>0</v>
      </c>
      <c r="I105" s="204">
        <v>0</v>
      </c>
      <c r="J105" s="352"/>
      <c r="K105" s="147">
        <f>+'SALIDAS-MAYO 18'!C103</f>
        <v>0</v>
      </c>
      <c r="L105" s="147"/>
      <c r="M105" s="339">
        <f t="shared" si="7"/>
        <v>0</v>
      </c>
      <c r="N105" s="205">
        <f t="shared" si="5"/>
        <v>0</v>
      </c>
      <c r="O105" s="206">
        <f t="shared" si="6"/>
        <v>0</v>
      </c>
    </row>
    <row r="106" spans="1:15">
      <c r="A106" s="200" t="s">
        <v>232</v>
      </c>
      <c r="B106" s="163" t="s">
        <v>321</v>
      </c>
      <c r="C106" s="201" t="s">
        <v>12</v>
      </c>
      <c r="D106" s="201" t="s">
        <v>12</v>
      </c>
      <c r="E106" s="209" t="s">
        <v>119</v>
      </c>
      <c r="F106" s="210" t="s">
        <v>13</v>
      </c>
      <c r="G106" s="215">
        <f>41000.04/10</f>
        <v>4100.0039999999999</v>
      </c>
      <c r="H106" s="203">
        <v>0</v>
      </c>
      <c r="I106" s="204">
        <v>0</v>
      </c>
      <c r="J106" s="352"/>
      <c r="K106" s="147">
        <f>+'SALIDAS-MAYO 18'!C104</f>
        <v>0</v>
      </c>
      <c r="L106" s="147"/>
      <c r="M106" s="339">
        <f t="shared" si="7"/>
        <v>0</v>
      </c>
      <c r="N106" s="205">
        <f t="shared" si="5"/>
        <v>0</v>
      </c>
      <c r="O106" s="206">
        <f t="shared" si="6"/>
        <v>0</v>
      </c>
    </row>
    <row r="107" spans="1:15">
      <c r="A107" s="200" t="s">
        <v>232</v>
      </c>
      <c r="B107" s="163" t="s">
        <v>321</v>
      </c>
      <c r="C107" s="201" t="s">
        <v>12</v>
      </c>
      <c r="D107" s="201" t="s">
        <v>12</v>
      </c>
      <c r="E107" s="205" t="s">
        <v>21</v>
      </c>
      <c r="F107" s="210" t="s">
        <v>13</v>
      </c>
      <c r="G107" s="216">
        <v>3520</v>
      </c>
      <c r="H107" s="203">
        <v>3520</v>
      </c>
      <c r="I107" s="204">
        <v>1</v>
      </c>
      <c r="J107" s="353"/>
      <c r="K107" s="147">
        <f>+'SALIDAS-MAYO 18'!C105</f>
        <v>0</v>
      </c>
      <c r="L107" s="147"/>
      <c r="M107" s="339">
        <f t="shared" si="7"/>
        <v>0</v>
      </c>
      <c r="N107" s="205">
        <f t="shared" si="5"/>
        <v>1</v>
      </c>
      <c r="O107" s="206">
        <f t="shared" si="6"/>
        <v>3520</v>
      </c>
    </row>
    <row r="108" spans="1:15">
      <c r="A108" s="200" t="s">
        <v>232</v>
      </c>
      <c r="B108" s="163" t="s">
        <v>321</v>
      </c>
      <c r="C108" s="210" t="s">
        <v>12</v>
      </c>
      <c r="D108" s="210" t="s">
        <v>12</v>
      </c>
      <c r="E108" s="205" t="s">
        <v>120</v>
      </c>
      <c r="F108" s="210" t="s">
        <v>13</v>
      </c>
      <c r="G108" s="216">
        <v>1615.38</v>
      </c>
      <c r="H108" s="203">
        <v>1615.38</v>
      </c>
      <c r="I108" s="204">
        <v>1</v>
      </c>
      <c r="J108" s="352"/>
      <c r="K108" s="147">
        <f>+'SALIDAS-MAYO 18'!C106</f>
        <v>0</v>
      </c>
      <c r="L108" s="147"/>
      <c r="M108" s="339">
        <f t="shared" si="7"/>
        <v>0</v>
      </c>
      <c r="N108" s="205">
        <f t="shared" si="5"/>
        <v>1</v>
      </c>
      <c r="O108" s="206">
        <f t="shared" si="6"/>
        <v>1615.38</v>
      </c>
    </row>
    <row r="109" spans="1:15">
      <c r="A109" s="200" t="s">
        <v>232</v>
      </c>
      <c r="B109" s="163" t="s">
        <v>321</v>
      </c>
      <c r="C109" s="210" t="s">
        <v>12</v>
      </c>
      <c r="D109" s="210" t="s">
        <v>12</v>
      </c>
      <c r="E109" s="205" t="s">
        <v>22</v>
      </c>
      <c r="F109" s="210" t="s">
        <v>13</v>
      </c>
      <c r="G109" s="216">
        <v>3520</v>
      </c>
      <c r="H109" s="203">
        <v>3520</v>
      </c>
      <c r="I109" s="204">
        <v>1</v>
      </c>
      <c r="J109" s="353"/>
      <c r="K109" s="147">
        <f>+'SALIDAS-MAYO 18'!C107</f>
        <v>0</v>
      </c>
      <c r="L109" s="147"/>
      <c r="M109" s="339">
        <f t="shared" si="7"/>
        <v>0</v>
      </c>
      <c r="N109" s="205">
        <f t="shared" si="5"/>
        <v>1</v>
      </c>
      <c r="O109" s="206">
        <f t="shared" si="6"/>
        <v>3520</v>
      </c>
    </row>
    <row r="110" spans="1:15">
      <c r="A110" s="200" t="s">
        <v>232</v>
      </c>
      <c r="B110" s="163" t="s">
        <v>321</v>
      </c>
      <c r="C110" s="210" t="s">
        <v>12</v>
      </c>
      <c r="D110" s="210" t="s">
        <v>12</v>
      </c>
      <c r="E110" s="209" t="s">
        <v>121</v>
      </c>
      <c r="F110" s="210" t="s">
        <v>13</v>
      </c>
      <c r="G110" s="218">
        <v>5500</v>
      </c>
      <c r="H110" s="203">
        <v>0</v>
      </c>
      <c r="I110" s="204">
        <v>0</v>
      </c>
      <c r="J110" s="353"/>
      <c r="K110" s="147">
        <f>+'SALIDAS-MAYO 18'!C108</f>
        <v>0</v>
      </c>
      <c r="L110" s="147"/>
      <c r="M110" s="339">
        <f t="shared" si="7"/>
        <v>0</v>
      </c>
      <c r="N110" s="205">
        <f t="shared" si="5"/>
        <v>0</v>
      </c>
      <c r="O110" s="206">
        <f t="shared" si="6"/>
        <v>0</v>
      </c>
    </row>
    <row r="111" spans="1:15">
      <c r="A111" s="200" t="s">
        <v>232</v>
      </c>
      <c r="B111" s="163" t="s">
        <v>321</v>
      </c>
      <c r="C111" s="210" t="s">
        <v>12</v>
      </c>
      <c r="D111" s="210" t="s">
        <v>12</v>
      </c>
      <c r="E111" s="209" t="s">
        <v>122</v>
      </c>
      <c r="F111" s="210" t="s">
        <v>13</v>
      </c>
      <c r="G111" s="219">
        <v>879.49</v>
      </c>
      <c r="H111" s="203">
        <v>0</v>
      </c>
      <c r="I111" s="204">
        <v>0</v>
      </c>
      <c r="J111" s="353"/>
      <c r="K111" s="147">
        <f>+'SALIDAS-MAYO 18'!C109</f>
        <v>0</v>
      </c>
      <c r="L111" s="147"/>
      <c r="M111" s="339">
        <f t="shared" si="7"/>
        <v>0</v>
      </c>
      <c r="N111" s="205">
        <f t="shared" si="5"/>
        <v>0</v>
      </c>
      <c r="O111" s="206">
        <f t="shared" si="6"/>
        <v>0</v>
      </c>
    </row>
    <row r="112" spans="1:15">
      <c r="A112" s="200" t="s">
        <v>232</v>
      </c>
      <c r="B112" s="163" t="s">
        <v>321</v>
      </c>
      <c r="C112" s="210" t="s">
        <v>12</v>
      </c>
      <c r="D112" s="210" t="s">
        <v>12</v>
      </c>
      <c r="E112" s="209" t="s">
        <v>123</v>
      </c>
      <c r="F112" s="210" t="s">
        <v>13</v>
      </c>
      <c r="G112" s="215">
        <f>36000.03/10</f>
        <v>3600.0029999999997</v>
      </c>
      <c r="H112" s="203">
        <v>10800.008999999998</v>
      </c>
      <c r="I112" s="204">
        <v>3</v>
      </c>
      <c r="J112" s="353"/>
      <c r="K112" s="147">
        <f>+'SALIDAS-MAYO 18'!C110</f>
        <v>1</v>
      </c>
      <c r="L112" s="147"/>
      <c r="M112" s="339">
        <f t="shared" si="7"/>
        <v>3600.0029999999997</v>
      </c>
      <c r="N112" s="205">
        <f t="shared" si="5"/>
        <v>2</v>
      </c>
      <c r="O112" s="206">
        <f t="shared" si="6"/>
        <v>7200.0059999999994</v>
      </c>
    </row>
    <row r="113" spans="1:15">
      <c r="A113" s="200" t="s">
        <v>232</v>
      </c>
      <c r="B113" s="163" t="s">
        <v>321</v>
      </c>
      <c r="C113" s="210" t="s">
        <v>12</v>
      </c>
      <c r="D113" s="210" t="s">
        <v>12</v>
      </c>
      <c r="E113" s="209" t="s">
        <v>124</v>
      </c>
      <c r="F113" s="210" t="s">
        <v>13</v>
      </c>
      <c r="G113" s="219">
        <v>3537.05</v>
      </c>
      <c r="H113" s="203">
        <v>0</v>
      </c>
      <c r="I113" s="204">
        <v>0</v>
      </c>
      <c r="J113" s="353"/>
      <c r="K113" s="147">
        <f>+'SALIDAS-MAYO 18'!C111</f>
        <v>0</v>
      </c>
      <c r="L113" s="147"/>
      <c r="M113" s="339">
        <f t="shared" si="7"/>
        <v>0</v>
      </c>
      <c r="N113" s="205">
        <f t="shared" si="5"/>
        <v>0</v>
      </c>
      <c r="O113" s="206">
        <f t="shared" si="6"/>
        <v>0</v>
      </c>
    </row>
    <row r="114" spans="1:15">
      <c r="A114" s="200" t="s">
        <v>232</v>
      </c>
      <c r="B114" s="163" t="s">
        <v>321</v>
      </c>
      <c r="C114" s="210" t="s">
        <v>12</v>
      </c>
      <c r="D114" s="210" t="s">
        <v>12</v>
      </c>
      <c r="E114" s="209" t="s">
        <v>125</v>
      </c>
      <c r="F114" s="210" t="s">
        <v>13</v>
      </c>
      <c r="G114" s="219">
        <v>4150</v>
      </c>
      <c r="H114" s="203">
        <v>0</v>
      </c>
      <c r="I114" s="204">
        <v>0</v>
      </c>
      <c r="J114" s="353"/>
      <c r="K114" s="147">
        <f>+'SALIDAS-MAYO 18'!C112</f>
        <v>0</v>
      </c>
      <c r="L114" s="147"/>
      <c r="M114" s="339">
        <f t="shared" si="7"/>
        <v>0</v>
      </c>
      <c r="N114" s="205">
        <f t="shared" si="5"/>
        <v>0</v>
      </c>
      <c r="O114" s="206">
        <f t="shared" si="6"/>
        <v>0</v>
      </c>
    </row>
    <row r="115" spans="1:15">
      <c r="A115" s="200" t="s">
        <v>232</v>
      </c>
      <c r="B115" s="163" t="s">
        <v>321</v>
      </c>
      <c r="C115" s="210" t="s">
        <v>12</v>
      </c>
      <c r="D115" s="210" t="s">
        <v>12</v>
      </c>
      <c r="E115" s="209" t="s">
        <v>126</v>
      </c>
      <c r="F115" s="210" t="s">
        <v>13</v>
      </c>
      <c r="G115" s="219">
        <v>3647.45</v>
      </c>
      <c r="H115" s="203">
        <v>0</v>
      </c>
      <c r="I115" s="204">
        <v>0</v>
      </c>
      <c r="J115" s="353"/>
      <c r="K115" s="147">
        <f>+'SALIDAS-MAYO 18'!C113</f>
        <v>0</v>
      </c>
      <c r="L115" s="147"/>
      <c r="M115" s="339">
        <f t="shared" si="7"/>
        <v>0</v>
      </c>
      <c r="N115" s="205">
        <f t="shared" si="5"/>
        <v>0</v>
      </c>
      <c r="O115" s="206">
        <f t="shared" si="6"/>
        <v>0</v>
      </c>
    </row>
    <row r="116" spans="1:15">
      <c r="A116" s="200" t="s">
        <v>232</v>
      </c>
      <c r="B116" s="163" t="s">
        <v>321</v>
      </c>
      <c r="C116" s="210" t="s">
        <v>12</v>
      </c>
      <c r="D116" s="210" t="s">
        <v>12</v>
      </c>
      <c r="E116" s="209" t="s">
        <v>127</v>
      </c>
      <c r="F116" s="210" t="s">
        <v>13</v>
      </c>
      <c r="G116" s="219">
        <v>4000</v>
      </c>
      <c r="H116" s="203">
        <v>0</v>
      </c>
      <c r="I116" s="204">
        <v>0</v>
      </c>
      <c r="J116" s="353"/>
      <c r="K116" s="147">
        <f>+'SALIDAS-MAYO 18'!C114</f>
        <v>0</v>
      </c>
      <c r="L116" s="147"/>
      <c r="M116" s="339">
        <f t="shared" si="7"/>
        <v>0</v>
      </c>
      <c r="N116" s="205">
        <f t="shared" si="5"/>
        <v>0</v>
      </c>
      <c r="O116" s="206">
        <f t="shared" si="6"/>
        <v>0</v>
      </c>
    </row>
    <row r="117" spans="1:15">
      <c r="A117" s="200" t="s">
        <v>232</v>
      </c>
      <c r="B117" s="163" t="s">
        <v>321</v>
      </c>
      <c r="C117" s="210" t="s">
        <v>12</v>
      </c>
      <c r="D117" s="210" t="s">
        <v>12</v>
      </c>
      <c r="E117" s="209" t="s">
        <v>249</v>
      </c>
      <c r="F117" s="210" t="s">
        <v>13</v>
      </c>
      <c r="G117" s="219">
        <v>3500</v>
      </c>
      <c r="H117" s="203">
        <v>0</v>
      </c>
      <c r="I117" s="204">
        <v>0</v>
      </c>
      <c r="J117" s="353"/>
      <c r="K117" s="147">
        <f>+'SALIDAS-MAYO 18'!C115</f>
        <v>0</v>
      </c>
      <c r="L117" s="147"/>
      <c r="M117" s="339">
        <f t="shared" si="7"/>
        <v>0</v>
      </c>
      <c r="N117" s="205">
        <f t="shared" si="5"/>
        <v>0</v>
      </c>
      <c r="O117" s="206">
        <f t="shared" si="6"/>
        <v>0</v>
      </c>
    </row>
    <row r="118" spans="1:15">
      <c r="A118" s="200" t="s">
        <v>232</v>
      </c>
      <c r="B118" s="163" t="s">
        <v>321</v>
      </c>
      <c r="C118" s="210" t="s">
        <v>12</v>
      </c>
      <c r="D118" s="210" t="s">
        <v>12</v>
      </c>
      <c r="E118" s="205" t="s">
        <v>128</v>
      </c>
      <c r="F118" s="210" t="s">
        <v>13</v>
      </c>
      <c r="G118" s="216">
        <v>6570</v>
      </c>
      <c r="H118" s="203">
        <v>6570</v>
      </c>
      <c r="I118" s="204">
        <v>1</v>
      </c>
      <c r="J118" s="353"/>
      <c r="K118" s="147">
        <f>+'SALIDAS-MAYO 18'!C116</f>
        <v>0</v>
      </c>
      <c r="L118" s="147"/>
      <c r="M118" s="339">
        <f t="shared" si="7"/>
        <v>0</v>
      </c>
      <c r="N118" s="205">
        <f t="shared" si="5"/>
        <v>1</v>
      </c>
      <c r="O118" s="206">
        <f t="shared" si="6"/>
        <v>6570</v>
      </c>
    </row>
    <row r="119" spans="1:15">
      <c r="A119" s="200" t="s">
        <v>232</v>
      </c>
      <c r="B119" s="163" t="s">
        <v>321</v>
      </c>
      <c r="C119" s="210" t="s">
        <v>12</v>
      </c>
      <c r="D119" s="210" t="s">
        <v>12</v>
      </c>
      <c r="E119" s="205" t="s">
        <v>129</v>
      </c>
      <c r="F119" s="210" t="s">
        <v>13</v>
      </c>
      <c r="G119" s="216">
        <v>7796.5</v>
      </c>
      <c r="H119" s="203">
        <v>0</v>
      </c>
      <c r="I119" s="204">
        <v>0</v>
      </c>
      <c r="J119" s="352"/>
      <c r="K119" s="147">
        <f>+'SALIDAS-MAYO 18'!C117</f>
        <v>0</v>
      </c>
      <c r="L119" s="147"/>
      <c r="M119" s="339">
        <f t="shared" si="7"/>
        <v>0</v>
      </c>
      <c r="N119" s="205">
        <f t="shared" si="5"/>
        <v>0</v>
      </c>
      <c r="O119" s="206">
        <f t="shared" si="6"/>
        <v>0</v>
      </c>
    </row>
    <row r="120" spans="1:15">
      <c r="A120" s="200" t="s">
        <v>232</v>
      </c>
      <c r="B120" s="163" t="s">
        <v>321</v>
      </c>
      <c r="C120" s="210" t="s">
        <v>12</v>
      </c>
      <c r="D120" s="210" t="s">
        <v>12</v>
      </c>
      <c r="E120" s="209" t="s">
        <v>38</v>
      </c>
      <c r="F120" s="210" t="s">
        <v>13</v>
      </c>
      <c r="G120" s="219">
        <v>1037.92</v>
      </c>
      <c r="H120" s="203">
        <v>1037.92</v>
      </c>
      <c r="I120" s="204">
        <v>1</v>
      </c>
      <c r="J120" s="352"/>
      <c r="K120" s="147">
        <f>+'SALIDAS-MAYO 18'!C118</f>
        <v>0</v>
      </c>
      <c r="L120" s="147"/>
      <c r="M120" s="339">
        <f t="shared" si="7"/>
        <v>0</v>
      </c>
      <c r="N120" s="205">
        <f t="shared" si="5"/>
        <v>1</v>
      </c>
      <c r="O120" s="206">
        <f t="shared" si="6"/>
        <v>1037.92</v>
      </c>
    </row>
    <row r="121" spans="1:15">
      <c r="A121" s="200" t="s">
        <v>232</v>
      </c>
      <c r="B121" s="163" t="s">
        <v>321</v>
      </c>
      <c r="C121" s="210" t="s">
        <v>12</v>
      </c>
      <c r="D121" s="210" t="s">
        <v>12</v>
      </c>
      <c r="E121" s="209" t="s">
        <v>131</v>
      </c>
      <c r="F121" s="210" t="s">
        <v>13</v>
      </c>
      <c r="G121" s="219">
        <v>1805.4</v>
      </c>
      <c r="H121" s="203">
        <v>1805.4</v>
      </c>
      <c r="I121" s="204">
        <v>1</v>
      </c>
      <c r="J121" s="352"/>
      <c r="K121" s="147">
        <f>+'SALIDAS-MAYO 18'!C119</f>
        <v>0</v>
      </c>
      <c r="L121" s="147"/>
      <c r="M121" s="339">
        <f t="shared" si="7"/>
        <v>0</v>
      </c>
      <c r="N121" s="205">
        <f t="shared" si="5"/>
        <v>1</v>
      </c>
      <c r="O121" s="206">
        <f t="shared" si="6"/>
        <v>1805.4</v>
      </c>
    </row>
    <row r="122" spans="1:15">
      <c r="A122" s="142" t="s">
        <v>232</v>
      </c>
      <c r="B122" s="163" t="s">
        <v>321</v>
      </c>
      <c r="C122" s="158" t="s">
        <v>12</v>
      </c>
      <c r="D122" s="158" t="s">
        <v>12</v>
      </c>
      <c r="E122" s="159" t="s">
        <v>132</v>
      </c>
      <c r="F122" s="160" t="s">
        <v>13</v>
      </c>
      <c r="G122" s="161">
        <v>1680</v>
      </c>
      <c r="H122" s="146">
        <v>3360</v>
      </c>
      <c r="I122" s="12">
        <v>2</v>
      </c>
      <c r="J122" s="338"/>
      <c r="K122" s="147">
        <f>+'SALIDAS-MAYO 18'!C120</f>
        <v>0</v>
      </c>
      <c r="L122" s="147"/>
      <c r="M122" s="339">
        <f t="shared" si="7"/>
        <v>0</v>
      </c>
      <c r="N122" s="147">
        <f t="shared" si="5"/>
        <v>2</v>
      </c>
      <c r="O122" s="148">
        <f t="shared" si="6"/>
        <v>3360</v>
      </c>
    </row>
    <row r="123" spans="1:15">
      <c r="A123" s="142" t="s">
        <v>232</v>
      </c>
      <c r="B123" s="163" t="s">
        <v>321</v>
      </c>
      <c r="C123" s="158" t="s">
        <v>12</v>
      </c>
      <c r="D123" s="158" t="s">
        <v>12</v>
      </c>
      <c r="E123" s="159" t="s">
        <v>133</v>
      </c>
      <c r="F123" s="160" t="s">
        <v>13</v>
      </c>
      <c r="G123" s="161">
        <v>5487</v>
      </c>
      <c r="H123" s="146">
        <v>10974</v>
      </c>
      <c r="I123" s="12">
        <v>2</v>
      </c>
      <c r="J123" s="338"/>
      <c r="K123" s="147">
        <f>+'SALIDAS-MAYO 18'!C121</f>
        <v>0</v>
      </c>
      <c r="L123" s="147"/>
      <c r="M123" s="339">
        <f t="shared" si="7"/>
        <v>0</v>
      </c>
      <c r="N123" s="147">
        <f t="shared" si="5"/>
        <v>2</v>
      </c>
      <c r="O123" s="148">
        <f t="shared" si="6"/>
        <v>10974</v>
      </c>
    </row>
    <row r="124" spans="1:15">
      <c r="A124" s="142" t="s">
        <v>232</v>
      </c>
      <c r="B124" s="163" t="s">
        <v>321</v>
      </c>
      <c r="C124" s="158" t="s">
        <v>12</v>
      </c>
      <c r="D124" s="158" t="s">
        <v>12</v>
      </c>
      <c r="E124" s="159" t="s">
        <v>134</v>
      </c>
      <c r="F124" s="160" t="s">
        <v>13</v>
      </c>
      <c r="G124" s="161">
        <v>1250</v>
      </c>
      <c r="H124" s="146">
        <v>0</v>
      </c>
      <c r="I124" s="12">
        <v>0</v>
      </c>
      <c r="J124" s="338"/>
      <c r="K124" s="147">
        <f>+'SALIDAS-MAYO 18'!C122</f>
        <v>0</v>
      </c>
      <c r="L124" s="147"/>
      <c r="M124" s="339">
        <f t="shared" si="7"/>
        <v>0</v>
      </c>
      <c r="N124" s="147">
        <f t="shared" si="5"/>
        <v>0</v>
      </c>
      <c r="O124" s="273">
        <f t="shared" si="6"/>
        <v>0</v>
      </c>
    </row>
    <row r="125" spans="1:15" ht="15.75" thickBot="1">
      <c r="A125" s="131"/>
      <c r="B125" s="183"/>
      <c r="C125" s="131"/>
      <c r="D125" s="131"/>
      <c r="E125" s="131"/>
      <c r="F125" s="168" t="s">
        <v>23</v>
      </c>
      <c r="G125" s="185"/>
      <c r="H125" s="169">
        <f t="shared" ref="H125:N125" si="8">SUM(H9:H124)</f>
        <v>183702.47832835818</v>
      </c>
      <c r="I125" s="349">
        <f>SUM(I9:I124)</f>
        <v>11650</v>
      </c>
      <c r="J125" s="349" t="s">
        <v>327</v>
      </c>
      <c r="K125" s="54">
        <f t="shared" si="8"/>
        <v>246</v>
      </c>
      <c r="L125" s="340">
        <f>SUM(L9:L124)</f>
        <v>11645.4</v>
      </c>
      <c r="M125" s="340">
        <f>SUM(M9:M124)</f>
        <v>18757.588</v>
      </c>
      <c r="N125" s="272">
        <f t="shared" si="8"/>
        <v>16872</v>
      </c>
      <c r="O125" s="170">
        <f>SUM(O9:O124)</f>
        <v>226943.09232835821</v>
      </c>
    </row>
    <row r="126" spans="1:15" ht="15.75" thickTop="1">
      <c r="A126" s="131"/>
      <c r="B126" s="183"/>
      <c r="C126" s="131"/>
      <c r="D126" s="131"/>
      <c r="E126" s="131"/>
      <c r="F126" s="131"/>
      <c r="G126" s="196"/>
      <c r="H126" s="181"/>
      <c r="I126" s="131"/>
      <c r="J126" s="133"/>
      <c r="K126" s="173"/>
      <c r="L126" s="173"/>
      <c r="M126" s="173"/>
      <c r="N126" s="131"/>
      <c r="O126" s="131"/>
    </row>
    <row r="127" spans="1:15">
      <c r="A127" s="5" t="s">
        <v>24</v>
      </c>
      <c r="B127" s="183"/>
      <c r="C127" s="131"/>
      <c r="D127" s="5"/>
      <c r="E127" s="131"/>
      <c r="F127" s="5" t="s">
        <v>25</v>
      </c>
      <c r="G127" s="171"/>
      <c r="H127" s="182"/>
      <c r="I127" s="131"/>
      <c r="J127" s="7"/>
      <c r="K127" s="5" t="s">
        <v>26</v>
      </c>
      <c r="L127" s="5"/>
      <c r="M127" s="5"/>
      <c r="N127" s="7"/>
      <c r="O127" s="131"/>
    </row>
    <row r="128" spans="1:15">
      <c r="A128" s="11"/>
      <c r="B128" s="271"/>
      <c r="C128" s="133"/>
      <c r="D128" s="11"/>
      <c r="E128" s="11"/>
      <c r="F128" s="133"/>
      <c r="G128" s="197"/>
      <c r="H128" s="197"/>
      <c r="I128" s="267"/>
      <c r="J128" s="197"/>
      <c r="K128" s="197"/>
      <c r="L128" s="197"/>
      <c r="M128" s="197"/>
      <c r="N128" s="267"/>
      <c r="O128" s="197"/>
    </row>
    <row r="129" spans="1:15">
      <c r="A129" s="5"/>
      <c r="B129" s="183"/>
      <c r="C129" s="131"/>
      <c r="D129" s="5"/>
      <c r="E129" s="5"/>
      <c r="F129" s="131"/>
      <c r="G129" s="197"/>
      <c r="H129" s="197"/>
      <c r="I129" s="197"/>
      <c r="J129" s="197"/>
      <c r="K129" s="197"/>
      <c r="L129" s="197"/>
      <c r="M129" s="197"/>
      <c r="N129" s="197"/>
      <c r="O129" s="197"/>
    </row>
    <row r="130" spans="1:15">
      <c r="A130" s="8" t="s">
        <v>285</v>
      </c>
      <c r="B130" s="183"/>
      <c r="C130" s="133"/>
      <c r="D130" s="9"/>
      <c r="E130" s="131"/>
      <c r="F130" s="9" t="s">
        <v>286</v>
      </c>
      <c r="G130" s="131"/>
      <c r="H130" s="6"/>
      <c r="I130" s="133"/>
      <c r="J130" s="7"/>
      <c r="K130" s="9" t="s">
        <v>300</v>
      </c>
      <c r="L130" s="9"/>
      <c r="M130" s="9"/>
      <c r="N130" s="7"/>
      <c r="O130" s="131"/>
    </row>
    <row r="131" spans="1:15">
      <c r="A131" s="10" t="s">
        <v>326</v>
      </c>
      <c r="B131" s="183"/>
      <c r="C131" s="133"/>
      <c r="D131" s="11"/>
      <c r="E131" s="131"/>
      <c r="F131" s="11" t="s">
        <v>30</v>
      </c>
      <c r="G131" s="131"/>
      <c r="H131" s="6"/>
      <c r="I131" s="133"/>
      <c r="J131" s="7"/>
      <c r="K131" s="11" t="s">
        <v>31</v>
      </c>
      <c r="L131" s="11"/>
      <c r="M131" s="11"/>
      <c r="N131" s="7"/>
      <c r="O131" s="131"/>
    </row>
    <row r="132" spans="1:15">
      <c r="A132" s="10" t="s">
        <v>305</v>
      </c>
      <c r="B132" s="183"/>
      <c r="C132" s="133"/>
      <c r="D132" s="11"/>
      <c r="E132" s="131"/>
      <c r="F132" s="10" t="s">
        <v>305</v>
      </c>
      <c r="G132" s="131"/>
      <c r="H132" s="6"/>
      <c r="I132" s="133"/>
      <c r="J132" s="7"/>
      <c r="K132" s="10" t="s">
        <v>305</v>
      </c>
      <c r="L132" s="10"/>
      <c r="M132" s="10"/>
      <c r="N132" s="7"/>
      <c r="O132" s="131"/>
    </row>
    <row r="133" spans="1:15">
      <c r="A133" s="131"/>
      <c r="B133" s="183"/>
      <c r="C133" s="131"/>
      <c r="D133" s="131"/>
      <c r="E133" s="131"/>
      <c r="F133" s="131"/>
      <c r="G133" s="131"/>
      <c r="H133" s="131"/>
      <c r="I133" s="131"/>
      <c r="J133" s="133"/>
      <c r="K133" s="133"/>
      <c r="L133" s="133"/>
      <c r="M133" s="133"/>
      <c r="N133" s="131"/>
      <c r="O133" s="131"/>
    </row>
    <row r="134" spans="1:15">
      <c r="A134" s="131"/>
      <c r="B134" s="183"/>
      <c r="C134" s="131"/>
      <c r="D134" s="131"/>
      <c r="E134" s="131"/>
      <c r="F134" s="131"/>
      <c r="G134" s="131"/>
      <c r="H134" s="131"/>
      <c r="I134" s="131"/>
      <c r="J134" s="133"/>
      <c r="K134" s="133"/>
      <c r="L134" s="133"/>
      <c r="M134" s="133"/>
      <c r="N134" s="131"/>
      <c r="O134" s="131"/>
    </row>
  </sheetData>
  <mergeCells count="5">
    <mergeCell ref="A6:O6"/>
    <mergeCell ref="B1:O1"/>
    <mergeCell ref="B2:O2"/>
    <mergeCell ref="A4:O4"/>
    <mergeCell ref="A5:O5"/>
  </mergeCells>
  <pageMargins left="0.7" right="0.7" top="0.75" bottom="0.75" header="0.3" footer="0.3"/>
  <pageSetup scale="75" orientation="landscape" r:id="rId1"/>
  <ignoredErrors>
    <ignoredError sqref="J1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FD123"/>
  <sheetViews>
    <sheetView topLeftCell="A95" zoomScale="110" zoomScaleNormal="110" workbookViewId="0">
      <selection activeCell="D118" sqref="D118"/>
    </sheetView>
  </sheetViews>
  <sheetFormatPr baseColWidth="10" defaultRowHeight="15"/>
  <cols>
    <col min="1" max="1" width="39.42578125" style="17" bestFit="1" customWidth="1"/>
    <col min="2" max="2" width="13.140625" style="34" customWidth="1"/>
    <col min="3" max="3" width="11.42578125" style="35"/>
    <col min="4" max="16384" width="11.42578125" style="17"/>
  </cols>
  <sheetData>
    <row r="1" spans="1:3">
      <c r="A1" s="357" t="s">
        <v>0</v>
      </c>
      <c r="B1" s="357"/>
      <c r="C1" s="357"/>
    </row>
    <row r="2" spans="1:3">
      <c r="A2" s="357" t="s">
        <v>135</v>
      </c>
      <c r="B2" s="357"/>
      <c r="C2" s="357"/>
    </row>
    <row r="3" spans="1:3" ht="16.5" customHeight="1">
      <c r="A3" s="357"/>
      <c r="B3" s="357"/>
      <c r="C3" s="357"/>
    </row>
    <row r="4" spans="1:3">
      <c r="A4" s="357" t="s">
        <v>253</v>
      </c>
      <c r="B4" s="357"/>
      <c r="C4" s="357"/>
    </row>
    <row r="5" spans="1:3">
      <c r="A5" s="357" t="s">
        <v>254</v>
      </c>
      <c r="B5" s="357"/>
      <c r="C5" s="357"/>
    </row>
    <row r="6" spans="1:3">
      <c r="C6" s="180"/>
    </row>
    <row r="7" spans="1:3">
      <c r="C7" s="180"/>
    </row>
    <row r="8" spans="1:3" s="19" customFormat="1" ht="38.25">
      <c r="A8" s="18" t="s">
        <v>136</v>
      </c>
      <c r="B8" s="18" t="s">
        <v>137</v>
      </c>
      <c r="C8" s="18" t="s">
        <v>144</v>
      </c>
    </row>
    <row r="9" spans="1:3">
      <c r="A9" s="20" t="s">
        <v>39</v>
      </c>
      <c r="B9" s="21" t="s">
        <v>13</v>
      </c>
      <c r="C9" s="36">
        <f>+'REG SALIDAS DIARIO ENERO 18'!C9</f>
        <v>2</v>
      </c>
    </row>
    <row r="10" spans="1:3">
      <c r="A10" s="22" t="s">
        <v>40</v>
      </c>
      <c r="B10" s="23" t="s">
        <v>14</v>
      </c>
      <c r="C10" s="36">
        <f>+'REG SALIDAS DIARIO ENERO 18'!C10</f>
        <v>0</v>
      </c>
    </row>
    <row r="11" spans="1:3">
      <c r="A11" s="22" t="s">
        <v>41</v>
      </c>
      <c r="B11" s="23" t="s">
        <v>13</v>
      </c>
      <c r="C11" s="36">
        <f>+'REG SALIDAS DIARIO ENERO 18'!C11</f>
        <v>2</v>
      </c>
    </row>
    <row r="12" spans="1:3">
      <c r="A12" s="22" t="s">
        <v>42</v>
      </c>
      <c r="B12" s="23" t="s">
        <v>13</v>
      </c>
      <c r="C12" s="36">
        <f>+'REG SALIDAS DIARIO ENERO 18'!C12</f>
        <v>2</v>
      </c>
    </row>
    <row r="13" spans="1:3">
      <c r="A13" s="22" t="s">
        <v>43</v>
      </c>
      <c r="B13" s="23" t="s">
        <v>13</v>
      </c>
      <c r="C13" s="36">
        <f>+'REG SALIDAS DIARIO ENERO 18'!C13</f>
        <v>0</v>
      </c>
    </row>
    <row r="14" spans="1:3">
      <c r="A14" s="22" t="s">
        <v>44</v>
      </c>
      <c r="B14" s="23" t="s">
        <v>13</v>
      </c>
      <c r="C14" s="36">
        <f>+'REG SALIDAS DIARIO ENERO 18'!C14</f>
        <v>2</v>
      </c>
    </row>
    <row r="15" spans="1:3">
      <c r="A15" s="22" t="s">
        <v>45</v>
      </c>
      <c r="B15" s="23" t="s">
        <v>13</v>
      </c>
      <c r="C15" s="36">
        <f>+'REG SALIDAS DIARIO ENERO 18'!C15</f>
        <v>1</v>
      </c>
    </row>
    <row r="16" spans="1:3">
      <c r="A16" s="22" t="s">
        <v>46</v>
      </c>
      <c r="B16" s="23" t="s">
        <v>13</v>
      </c>
      <c r="C16" s="36">
        <f>+'REG SALIDAS DIARIO ENERO 18'!C16</f>
        <v>0</v>
      </c>
    </row>
    <row r="17" spans="1:3">
      <c r="A17" s="22" t="s">
        <v>47</v>
      </c>
      <c r="B17" s="23" t="s">
        <v>13</v>
      </c>
      <c r="C17" s="36">
        <f>+'REG SALIDAS DIARIO ENERO 18'!C17</f>
        <v>0</v>
      </c>
    </row>
    <row r="18" spans="1:3">
      <c r="A18" s="22" t="s">
        <v>48</v>
      </c>
      <c r="B18" s="23" t="s">
        <v>13</v>
      </c>
      <c r="C18" s="36">
        <f>+'REG SALIDAS DIARIO ENERO 18'!C18</f>
        <v>0</v>
      </c>
    </row>
    <row r="19" spans="1:3">
      <c r="A19" s="22" t="s">
        <v>49</v>
      </c>
      <c r="B19" s="23" t="s">
        <v>13</v>
      </c>
      <c r="C19" s="36">
        <f>+'REG SALIDAS DIARIO ENERO 18'!C19</f>
        <v>2</v>
      </c>
    </row>
    <row r="20" spans="1:3">
      <c r="A20" s="25" t="s">
        <v>50</v>
      </c>
      <c r="B20" s="26" t="s">
        <v>13</v>
      </c>
      <c r="C20" s="36">
        <f>+'REG SALIDAS DIARIO ENERO 18'!C20</f>
        <v>1</v>
      </c>
    </row>
    <row r="21" spans="1:3">
      <c r="A21" s="25" t="s">
        <v>51</v>
      </c>
      <c r="B21" s="26" t="s">
        <v>13</v>
      </c>
      <c r="C21" s="36">
        <f>+'REG SALIDAS DIARIO ENERO 18'!C21</f>
        <v>1</v>
      </c>
    </row>
    <row r="22" spans="1:3">
      <c r="A22" s="22" t="s">
        <v>52</v>
      </c>
      <c r="B22" s="23" t="s">
        <v>15</v>
      </c>
      <c r="C22" s="36">
        <f>+'REG SALIDAS DIARIO ENERO 18'!C22</f>
        <v>0</v>
      </c>
    </row>
    <row r="23" spans="1:3">
      <c r="A23" s="22" t="s">
        <v>53</v>
      </c>
      <c r="B23" s="23" t="s">
        <v>13</v>
      </c>
      <c r="C23" s="36">
        <f>+'REG SALIDAS DIARIO ENERO 18'!C23</f>
        <v>2</v>
      </c>
    </row>
    <row r="24" spans="1:3">
      <c r="A24" s="22" t="s">
        <v>54</v>
      </c>
      <c r="B24" s="23" t="s">
        <v>16</v>
      </c>
      <c r="C24" s="36">
        <f>+'REG SALIDAS DIARIO ENERO 18'!C24</f>
        <v>0</v>
      </c>
    </row>
    <row r="25" spans="1:3">
      <c r="A25" s="22" t="s">
        <v>55</v>
      </c>
      <c r="B25" s="23" t="s">
        <v>14</v>
      </c>
      <c r="C25" s="36">
        <f>+'REG SALIDAS DIARIO ENERO 18'!C25</f>
        <v>1</v>
      </c>
    </row>
    <row r="26" spans="1:3">
      <c r="A26" s="22" t="s">
        <v>56</v>
      </c>
      <c r="B26" s="23" t="s">
        <v>13</v>
      </c>
      <c r="C26" s="36">
        <f>+'REG SALIDAS DIARIO ENERO 18'!C26</f>
        <v>0</v>
      </c>
    </row>
    <row r="27" spans="1:3">
      <c r="A27" s="22" t="s">
        <v>57</v>
      </c>
      <c r="B27" s="23" t="s">
        <v>13</v>
      </c>
      <c r="C27" s="36">
        <f>+'REG SALIDAS DIARIO ENERO 18'!C27</f>
        <v>3</v>
      </c>
    </row>
    <row r="28" spans="1:3">
      <c r="A28" s="22" t="s">
        <v>58</v>
      </c>
      <c r="B28" s="23" t="s">
        <v>13</v>
      </c>
      <c r="C28" s="36">
        <f>+'REG SALIDAS DIARIO ENERO 18'!C28</f>
        <v>0</v>
      </c>
    </row>
    <row r="29" spans="1:3">
      <c r="A29" s="27" t="s">
        <v>59</v>
      </c>
      <c r="B29" s="23" t="s">
        <v>13</v>
      </c>
      <c r="C29" s="36">
        <f>+'REG SALIDAS DIARIO ENERO 18'!C29</f>
        <v>0</v>
      </c>
    </row>
    <row r="30" spans="1:3">
      <c r="A30" s="27" t="s">
        <v>60</v>
      </c>
      <c r="B30" s="23" t="s">
        <v>13</v>
      </c>
      <c r="C30" s="36">
        <f>+'REG SALIDAS DIARIO ENERO 18'!C30</f>
        <v>0</v>
      </c>
    </row>
    <row r="31" spans="1:3">
      <c r="A31" s="27" t="s">
        <v>61</v>
      </c>
      <c r="B31" s="23" t="s">
        <v>13</v>
      </c>
      <c r="C31" s="36">
        <f>+'REG SALIDAS DIARIO ENERO 18'!C31</f>
        <v>0</v>
      </c>
    </row>
    <row r="32" spans="1:3">
      <c r="A32" s="27" t="s">
        <v>62</v>
      </c>
      <c r="B32" s="23" t="s">
        <v>13</v>
      </c>
      <c r="C32" s="36">
        <f>+'REG SALIDAS DIARIO ENERO 18'!C32</f>
        <v>0</v>
      </c>
    </row>
    <row r="33" spans="1:3">
      <c r="A33" s="22" t="s">
        <v>63</v>
      </c>
      <c r="B33" s="23" t="s">
        <v>13</v>
      </c>
      <c r="C33" s="36">
        <f>+'REG SALIDAS DIARIO ENERO 18'!C33</f>
        <v>0</v>
      </c>
    </row>
    <row r="34" spans="1:3">
      <c r="A34" s="22" t="s">
        <v>64</v>
      </c>
      <c r="B34" s="23" t="s">
        <v>14</v>
      </c>
      <c r="C34" s="36">
        <f>+'REG SALIDAS DIARIO ENERO 18'!C34</f>
        <v>8</v>
      </c>
    </row>
    <row r="35" spans="1:3">
      <c r="A35" s="22" t="s">
        <v>65</v>
      </c>
      <c r="B35" s="23" t="s">
        <v>14</v>
      </c>
      <c r="C35" s="36">
        <f>+'REG SALIDAS DIARIO ENERO 18'!C35</f>
        <v>9</v>
      </c>
    </row>
    <row r="36" spans="1:3">
      <c r="A36" s="22" t="s">
        <v>66</v>
      </c>
      <c r="B36" s="23" t="s">
        <v>13</v>
      </c>
      <c r="C36" s="36">
        <f>+'REG SALIDAS DIARIO ENERO 18'!C36</f>
        <v>4</v>
      </c>
    </row>
    <row r="37" spans="1:3">
      <c r="A37" s="22" t="s">
        <v>67</v>
      </c>
      <c r="B37" s="23" t="s">
        <v>13</v>
      </c>
      <c r="C37" s="36">
        <f>+'REG SALIDAS DIARIO ENERO 18'!C37</f>
        <v>0</v>
      </c>
    </row>
    <row r="38" spans="1:3">
      <c r="A38" s="25" t="s">
        <v>68</v>
      </c>
      <c r="B38" s="26" t="s">
        <v>13</v>
      </c>
      <c r="C38" s="36">
        <f>+'REG SALIDAS DIARIO ENERO 18'!C38</f>
        <v>1</v>
      </c>
    </row>
    <row r="39" spans="1:3">
      <c r="A39" s="22" t="s">
        <v>69</v>
      </c>
      <c r="B39" s="23" t="s">
        <v>13</v>
      </c>
      <c r="C39" s="36">
        <f>+'REG SALIDAS DIARIO ENERO 18'!C39</f>
        <v>0</v>
      </c>
    </row>
    <row r="40" spans="1:3">
      <c r="A40" s="22" t="s">
        <v>70</v>
      </c>
      <c r="B40" s="23" t="s">
        <v>18</v>
      </c>
      <c r="C40" s="36">
        <f>+'REG SALIDAS DIARIO ENERO 18'!C40</f>
        <v>1</v>
      </c>
    </row>
    <row r="41" spans="1:3">
      <c r="A41" s="22" t="s">
        <v>71</v>
      </c>
      <c r="B41" s="23" t="s">
        <v>16</v>
      </c>
      <c r="C41" s="36">
        <f>+'REG SALIDAS DIARIO ENERO 18'!C41</f>
        <v>2</v>
      </c>
    </row>
    <row r="42" spans="1:3">
      <c r="A42" s="22" t="s">
        <v>72</v>
      </c>
      <c r="B42" s="23" t="s">
        <v>16</v>
      </c>
      <c r="C42" s="36">
        <f>+'REG SALIDAS DIARIO ENERO 18'!C42</f>
        <v>1</v>
      </c>
    </row>
    <row r="43" spans="1:3">
      <c r="A43" s="22" t="s">
        <v>73</v>
      </c>
      <c r="B43" s="23" t="s">
        <v>16</v>
      </c>
      <c r="C43" s="36">
        <f>+'REG SALIDAS DIARIO ENERO 18'!C43</f>
        <v>1</v>
      </c>
    </row>
    <row r="44" spans="1:3">
      <c r="A44" s="22" t="s">
        <v>74</v>
      </c>
      <c r="B44" s="23" t="s">
        <v>18</v>
      </c>
      <c r="C44" s="36">
        <f>+'REG SALIDAS DIARIO ENERO 18'!C44</f>
        <v>0</v>
      </c>
    </row>
    <row r="45" spans="1:3">
      <c r="A45" s="22" t="s">
        <v>75</v>
      </c>
      <c r="B45" s="23" t="s">
        <v>14</v>
      </c>
      <c r="C45" s="36">
        <f>+'REG SALIDAS DIARIO ENERO 18'!C45</f>
        <v>3</v>
      </c>
    </row>
    <row r="46" spans="1:3">
      <c r="A46" s="22" t="s">
        <v>32</v>
      </c>
      <c r="B46" s="23" t="s">
        <v>13</v>
      </c>
      <c r="C46" s="36">
        <f>+'REG SALIDAS DIARIO ENERO 18'!C46</f>
        <v>2</v>
      </c>
    </row>
    <row r="47" spans="1:3">
      <c r="A47" s="22" t="s">
        <v>76</v>
      </c>
      <c r="B47" s="23" t="s">
        <v>13</v>
      </c>
      <c r="C47" s="36">
        <f>+'REG SALIDAS DIARIO ENERO 18'!C47</f>
        <v>0</v>
      </c>
    </row>
    <row r="48" spans="1:3">
      <c r="A48" s="22" t="s">
        <v>77</v>
      </c>
      <c r="B48" s="23" t="s">
        <v>14</v>
      </c>
      <c r="C48" s="36">
        <f>+'REG SALIDAS DIARIO ENERO 18'!C48</f>
        <v>3</v>
      </c>
    </row>
    <row r="49" spans="1:3">
      <c r="A49" s="22" t="s">
        <v>33</v>
      </c>
      <c r="B49" s="23" t="s">
        <v>14</v>
      </c>
      <c r="C49" s="36">
        <f>+'REG SALIDAS DIARIO ENERO 18'!C49</f>
        <v>0</v>
      </c>
    </row>
    <row r="50" spans="1:3">
      <c r="A50" s="22" t="s">
        <v>78</v>
      </c>
      <c r="B50" s="23" t="s">
        <v>13</v>
      </c>
      <c r="C50" s="36">
        <f>+'REG SALIDAS DIARIO ENERO 18'!C50</f>
        <v>10</v>
      </c>
    </row>
    <row r="51" spans="1:3">
      <c r="A51" s="22" t="s">
        <v>79</v>
      </c>
      <c r="B51" s="23" t="s">
        <v>13</v>
      </c>
      <c r="C51" s="36">
        <f>+'REG SALIDAS DIARIO ENERO 18'!C51</f>
        <v>39</v>
      </c>
    </row>
    <row r="52" spans="1:3">
      <c r="A52" s="22" t="s">
        <v>80</v>
      </c>
      <c r="B52" s="23" t="s">
        <v>13</v>
      </c>
      <c r="C52" s="36">
        <f>+'REG SALIDAS DIARIO ENERO 18'!C52</f>
        <v>0</v>
      </c>
    </row>
    <row r="53" spans="1:3">
      <c r="A53" s="22" t="s">
        <v>81</v>
      </c>
      <c r="B53" s="23" t="s">
        <v>13</v>
      </c>
      <c r="C53" s="36">
        <f>+'REG SALIDAS DIARIO ENERO 18'!C53</f>
        <v>21</v>
      </c>
    </row>
    <row r="54" spans="1:3">
      <c r="A54" s="29" t="s">
        <v>82</v>
      </c>
      <c r="B54" s="23" t="s">
        <v>18</v>
      </c>
      <c r="C54" s="36">
        <f>+'REG SALIDAS DIARIO ENERO 18'!C54</f>
        <v>5</v>
      </c>
    </row>
    <row r="55" spans="1:3">
      <c r="A55" s="22" t="s">
        <v>83</v>
      </c>
      <c r="B55" s="23" t="s">
        <v>13</v>
      </c>
      <c r="C55" s="36">
        <f>+'REG SALIDAS DIARIO ENERO 18'!C55</f>
        <v>0</v>
      </c>
    </row>
    <row r="56" spans="1:3">
      <c r="A56" s="29" t="s">
        <v>34</v>
      </c>
      <c r="B56" s="23" t="s">
        <v>13</v>
      </c>
      <c r="C56" s="36">
        <f>+'REG SALIDAS DIARIO ENERO 18'!C56</f>
        <v>2</v>
      </c>
    </row>
    <row r="57" spans="1:3">
      <c r="A57" s="22" t="s">
        <v>84</v>
      </c>
      <c r="B57" s="23" t="s">
        <v>19</v>
      </c>
      <c r="C57" s="36">
        <f>+'REG SALIDAS DIARIO ENERO 18'!C57</f>
        <v>30</v>
      </c>
    </row>
    <row r="58" spans="1:3">
      <c r="A58" s="22" t="s">
        <v>85</v>
      </c>
      <c r="B58" s="23" t="s">
        <v>19</v>
      </c>
      <c r="C58" s="36">
        <f>+'REG SALIDAS DIARIO ENERO 18'!C58</f>
        <v>1</v>
      </c>
    </row>
    <row r="59" spans="1:3">
      <c r="A59" s="22" t="s">
        <v>86</v>
      </c>
      <c r="B59" s="23" t="s">
        <v>19</v>
      </c>
      <c r="C59" s="36">
        <f>+'REG SALIDAS DIARIO ENERO 18'!C59</f>
        <v>3</v>
      </c>
    </row>
    <row r="60" spans="1:3">
      <c r="A60" s="22" t="s">
        <v>87</v>
      </c>
      <c r="B60" s="23" t="s">
        <v>14</v>
      </c>
      <c r="C60" s="36">
        <f>+'REG SALIDAS DIARIO ENERO 18'!C60</f>
        <v>0</v>
      </c>
    </row>
    <row r="61" spans="1:3">
      <c r="A61" s="22" t="s">
        <v>88</v>
      </c>
      <c r="B61" s="23" t="s">
        <v>13</v>
      </c>
      <c r="C61" s="36">
        <f>+'REG SALIDAS DIARIO ENERO 18'!C61</f>
        <v>17</v>
      </c>
    </row>
    <row r="62" spans="1:3">
      <c r="A62" s="174" t="s">
        <v>95</v>
      </c>
      <c r="B62" s="23" t="s">
        <v>19</v>
      </c>
      <c r="C62" s="36">
        <f>+'REG SALIDAS DIARIO ENERO 18'!C62</f>
        <v>0</v>
      </c>
    </row>
    <row r="63" spans="1:3">
      <c r="A63" s="22" t="s">
        <v>147</v>
      </c>
      <c r="B63" s="23" t="s">
        <v>19</v>
      </c>
      <c r="C63" s="36">
        <f>+'REG SALIDAS DIARIO ENERO 18'!C63</f>
        <v>0</v>
      </c>
    </row>
    <row r="64" spans="1:3">
      <c r="A64" s="22" t="s">
        <v>89</v>
      </c>
      <c r="B64" s="23" t="s">
        <v>16</v>
      </c>
      <c r="C64" s="36">
        <f>+'REG SALIDAS DIARIO ENERO 18'!C64</f>
        <v>0</v>
      </c>
    </row>
    <row r="65" spans="1:3">
      <c r="A65" s="22" t="s">
        <v>90</v>
      </c>
      <c r="B65" s="23" t="s">
        <v>13</v>
      </c>
      <c r="C65" s="36">
        <f>+'REG SALIDAS DIARIO ENERO 18'!C65</f>
        <v>0</v>
      </c>
    </row>
    <row r="66" spans="1:3">
      <c r="A66" s="22" t="s">
        <v>91</v>
      </c>
      <c r="B66" s="23" t="s">
        <v>19</v>
      </c>
      <c r="C66" s="36">
        <f>+'REG SALIDAS DIARIO ENERO 18'!C66</f>
        <v>0</v>
      </c>
    </row>
    <row r="67" spans="1:3">
      <c r="A67" s="22" t="s">
        <v>92</v>
      </c>
      <c r="B67" s="23" t="s">
        <v>18</v>
      </c>
      <c r="C67" s="36">
        <f>+'REG SALIDAS DIARIO ENERO 18'!C67</f>
        <v>0</v>
      </c>
    </row>
    <row r="68" spans="1:3">
      <c r="A68" s="22" t="s">
        <v>93</v>
      </c>
      <c r="B68" s="23" t="s">
        <v>19</v>
      </c>
      <c r="C68" s="36">
        <f>+'REG SALIDAS DIARIO ENERO 18'!C68</f>
        <v>0</v>
      </c>
    </row>
    <row r="69" spans="1:3">
      <c r="A69" s="22" t="s">
        <v>94</v>
      </c>
      <c r="B69" s="23" t="s">
        <v>19</v>
      </c>
      <c r="C69" s="36">
        <f>+'REG SALIDAS DIARIO ENERO 18'!C69</f>
        <v>0</v>
      </c>
    </row>
    <row r="70" spans="1:3">
      <c r="A70" s="30" t="s">
        <v>145</v>
      </c>
      <c r="B70" s="31" t="s">
        <v>13</v>
      </c>
      <c r="C70" s="36">
        <f>+'REG SALIDAS DIARIO ENERO 18'!C70</f>
        <v>1</v>
      </c>
    </row>
    <row r="71" spans="1:3">
      <c r="A71" s="22" t="s">
        <v>96</v>
      </c>
      <c r="B71" s="23" t="s">
        <v>13</v>
      </c>
      <c r="C71" s="36">
        <f>+'REG SALIDAS DIARIO ENERO 18'!C71</f>
        <v>0</v>
      </c>
    </row>
    <row r="72" spans="1:3">
      <c r="A72" s="22" t="s">
        <v>35</v>
      </c>
      <c r="B72" s="23" t="s">
        <v>13</v>
      </c>
      <c r="C72" s="36">
        <f>+'REG SALIDAS DIARIO ENERO 18'!C72</f>
        <v>1</v>
      </c>
    </row>
    <row r="73" spans="1:3">
      <c r="A73" s="22" t="s">
        <v>97</v>
      </c>
      <c r="B73" s="23" t="s">
        <v>13</v>
      </c>
      <c r="C73" s="36">
        <f>+'REG SALIDAS DIARIO ENERO 18'!C73</f>
        <v>0</v>
      </c>
    </row>
    <row r="74" spans="1:3">
      <c r="A74" s="22" t="s">
        <v>98</v>
      </c>
      <c r="B74" s="23" t="s">
        <v>18</v>
      </c>
      <c r="C74" s="36">
        <f>+'REG SALIDAS DIARIO ENERO 18'!C74</f>
        <v>0</v>
      </c>
    </row>
    <row r="75" spans="1:3">
      <c r="A75" s="22" t="s">
        <v>99</v>
      </c>
      <c r="B75" s="23" t="s">
        <v>18</v>
      </c>
      <c r="C75" s="36">
        <f>+'REG SALIDAS DIARIO ENERO 18'!C75</f>
        <v>0</v>
      </c>
    </row>
    <row r="76" spans="1:3">
      <c r="A76" s="22" t="s">
        <v>100</v>
      </c>
      <c r="B76" s="23" t="s">
        <v>13</v>
      </c>
      <c r="C76" s="36">
        <f>+'REG SALIDAS DIARIO ENERO 18'!C76</f>
        <v>0</v>
      </c>
    </row>
    <row r="77" spans="1:3">
      <c r="A77" s="22" t="s">
        <v>101</v>
      </c>
      <c r="B77" s="23" t="s">
        <v>13</v>
      </c>
      <c r="C77" s="36">
        <f>+'REG SALIDAS DIARIO ENERO 18'!C77</f>
        <v>0</v>
      </c>
    </row>
    <row r="78" spans="1:3">
      <c r="A78" s="22" t="s">
        <v>102</v>
      </c>
      <c r="B78" s="23" t="s">
        <v>13</v>
      </c>
      <c r="C78" s="36">
        <f>+'REG SALIDAS DIARIO ENERO 18'!C78</f>
        <v>9</v>
      </c>
    </row>
    <row r="79" spans="1:3">
      <c r="A79" s="22" t="s">
        <v>36</v>
      </c>
      <c r="B79" s="23" t="s">
        <v>13</v>
      </c>
      <c r="C79" s="36">
        <f>+'REG SALIDAS DIARIO ENERO 18'!C79</f>
        <v>1</v>
      </c>
    </row>
    <row r="80" spans="1:3">
      <c r="A80" s="22" t="s">
        <v>103</v>
      </c>
      <c r="B80" s="23" t="s">
        <v>13</v>
      </c>
      <c r="C80" s="36">
        <f>+'REG SALIDAS DIARIO ENERO 18'!C80</f>
        <v>0</v>
      </c>
    </row>
    <row r="81" spans="1:3">
      <c r="A81" s="22" t="s">
        <v>104</v>
      </c>
      <c r="B81" s="23" t="s">
        <v>13</v>
      </c>
      <c r="C81" s="36">
        <f>+'REG SALIDAS DIARIO ENERO 18'!C81</f>
        <v>0</v>
      </c>
    </row>
    <row r="82" spans="1:3">
      <c r="A82" s="22" t="s">
        <v>37</v>
      </c>
      <c r="B82" s="23" t="s">
        <v>13</v>
      </c>
      <c r="C82" s="36">
        <f>+'REG SALIDAS DIARIO ENERO 18'!C82</f>
        <v>0</v>
      </c>
    </row>
    <row r="83" spans="1:3">
      <c r="A83" s="22" t="s">
        <v>106</v>
      </c>
      <c r="B83" s="23" t="s">
        <v>13</v>
      </c>
      <c r="C83" s="36">
        <f>+'REG SALIDAS DIARIO ENERO 18'!C83</f>
        <v>70</v>
      </c>
    </row>
    <row r="84" spans="1:3">
      <c r="A84" s="22" t="s">
        <v>107</v>
      </c>
      <c r="B84" s="23" t="s">
        <v>13</v>
      </c>
      <c r="C84" s="36">
        <f>+'REG SALIDAS DIARIO ENERO 18'!C84</f>
        <v>68</v>
      </c>
    </row>
    <row r="85" spans="1:3">
      <c r="A85" s="22" t="s">
        <v>105</v>
      </c>
      <c r="B85" s="23" t="s">
        <v>13</v>
      </c>
      <c r="C85" s="36">
        <f>+'REG SALIDAS DIARIO ENERO 18'!C85</f>
        <v>0</v>
      </c>
    </row>
    <row r="86" spans="1:3">
      <c r="A86" s="29" t="s">
        <v>108</v>
      </c>
      <c r="B86" s="23" t="s">
        <v>13</v>
      </c>
      <c r="C86" s="36">
        <f>+'REG SALIDAS DIARIO ENERO 18'!C86</f>
        <v>0</v>
      </c>
    </row>
    <row r="87" spans="1:3">
      <c r="A87" s="29" t="s">
        <v>109</v>
      </c>
      <c r="B87" s="23" t="s">
        <v>13</v>
      </c>
      <c r="C87" s="36">
        <f>+'REG SALIDAS DIARIO ENERO 18'!C87</f>
        <v>0</v>
      </c>
    </row>
    <row r="88" spans="1:3">
      <c r="A88" s="22" t="s">
        <v>110</v>
      </c>
      <c r="B88" s="23" t="s">
        <v>13</v>
      </c>
      <c r="C88" s="36">
        <f>+'REG SALIDAS DIARIO ENERO 18'!C88</f>
        <v>0</v>
      </c>
    </row>
    <row r="89" spans="1:3">
      <c r="A89" s="22" t="s">
        <v>247</v>
      </c>
      <c r="B89" s="23" t="s">
        <v>13</v>
      </c>
      <c r="C89" s="36">
        <f>+'REG SALIDAS DIARIO ENERO 18'!C89</f>
        <v>3</v>
      </c>
    </row>
    <row r="90" spans="1:3">
      <c r="A90" s="22" t="s">
        <v>244</v>
      </c>
      <c r="B90" s="23" t="s">
        <v>13</v>
      </c>
      <c r="C90" s="36">
        <f>+'REG SALIDAS DIARIO ENERO 18'!C90</f>
        <v>4</v>
      </c>
    </row>
    <row r="91" spans="1:3">
      <c r="A91" s="22" t="s">
        <v>245</v>
      </c>
      <c r="B91" s="23" t="s">
        <v>13</v>
      </c>
      <c r="C91" s="36">
        <f>+'REG SALIDAS DIARIO ENERO 18'!C91</f>
        <v>3</v>
      </c>
    </row>
    <row r="92" spans="1:3">
      <c r="A92" s="22" t="s">
        <v>246</v>
      </c>
      <c r="B92" s="23" t="s">
        <v>13</v>
      </c>
      <c r="C92" s="36">
        <f>+'REG SALIDAS DIARIO ENERO 18'!C92</f>
        <v>3</v>
      </c>
    </row>
    <row r="93" spans="1:3">
      <c r="A93" s="22" t="s">
        <v>114</v>
      </c>
      <c r="B93" s="23" t="s">
        <v>13</v>
      </c>
      <c r="C93" s="36">
        <f>+'REG SALIDAS DIARIO ENERO 18'!C93</f>
        <v>3</v>
      </c>
    </row>
    <row r="94" spans="1:3">
      <c r="A94" s="29" t="s">
        <v>115</v>
      </c>
      <c r="B94" s="26" t="s">
        <v>13</v>
      </c>
      <c r="C94" s="36">
        <f>+'REG SALIDAS DIARIO ENERO 18'!C94</f>
        <v>0</v>
      </c>
    </row>
    <row r="95" spans="1:3">
      <c r="A95" s="29" t="s">
        <v>248</v>
      </c>
      <c r="B95" s="26" t="s">
        <v>13</v>
      </c>
      <c r="C95" s="36">
        <f>+'REG SALIDAS DIARIO ENERO 18'!C95</f>
        <v>1</v>
      </c>
    </row>
    <row r="96" spans="1:3">
      <c r="A96" s="29" t="s">
        <v>240</v>
      </c>
      <c r="B96" s="26" t="s">
        <v>13</v>
      </c>
      <c r="C96" s="36">
        <f>+'REG SALIDAS DIARIO ENERO 18'!C96</f>
        <v>0</v>
      </c>
    </row>
    <row r="97" spans="1:3">
      <c r="A97" s="29" t="s">
        <v>242</v>
      </c>
      <c r="B97" s="26" t="s">
        <v>13</v>
      </c>
      <c r="C97" s="36">
        <f>+'REG SALIDAS DIARIO ENERO 18'!C97</f>
        <v>0</v>
      </c>
    </row>
    <row r="98" spans="1:3">
      <c r="A98" s="29" t="s">
        <v>243</v>
      </c>
      <c r="B98" s="26" t="s">
        <v>13</v>
      </c>
      <c r="C98" s="36">
        <f>+'REG SALIDAS DIARIO ENERO 18'!C98</f>
        <v>1</v>
      </c>
    </row>
    <row r="99" spans="1:3">
      <c r="A99" s="187" t="s">
        <v>130</v>
      </c>
      <c r="B99" s="31" t="s">
        <v>13</v>
      </c>
      <c r="C99" s="36">
        <f>+'REG SALIDAS DIARIO ENERO 18'!C99</f>
        <v>0</v>
      </c>
    </row>
    <row r="100" spans="1:3">
      <c r="A100" s="25" t="s">
        <v>117</v>
      </c>
      <c r="B100" s="26" t="s">
        <v>13</v>
      </c>
      <c r="C100" s="36">
        <f>+'REG SALIDAS DIARIO ENERO 18'!C100</f>
        <v>1</v>
      </c>
    </row>
    <row r="101" spans="1:3">
      <c r="A101" s="22" t="s">
        <v>116</v>
      </c>
      <c r="B101" s="23" t="s">
        <v>13</v>
      </c>
      <c r="C101" s="36">
        <f>+'REG SALIDAS DIARIO ENERO 18'!C101</f>
        <v>2</v>
      </c>
    </row>
    <row r="102" spans="1:3">
      <c r="A102" s="25" t="s">
        <v>20</v>
      </c>
      <c r="B102" s="26" t="s">
        <v>13</v>
      </c>
      <c r="C102" s="36">
        <f>+'REG SALIDAS DIARIO ENERO 18'!C102</f>
        <v>0</v>
      </c>
    </row>
    <row r="103" spans="1:3">
      <c r="A103" s="22" t="s">
        <v>118</v>
      </c>
      <c r="B103" s="23" t="s">
        <v>13</v>
      </c>
      <c r="C103" s="36">
        <f>+'REG SALIDAS DIARIO ENERO 18'!C103</f>
        <v>1</v>
      </c>
    </row>
    <row r="104" spans="1:3">
      <c r="A104" s="22" t="s">
        <v>119</v>
      </c>
      <c r="B104" s="23" t="s">
        <v>13</v>
      </c>
      <c r="C104" s="36">
        <f>+'REG SALIDAS DIARIO ENERO 18'!C104</f>
        <v>7</v>
      </c>
    </row>
    <row r="105" spans="1:3">
      <c r="A105" s="32" t="s">
        <v>120</v>
      </c>
      <c r="B105" s="24" t="s">
        <v>13</v>
      </c>
      <c r="C105" s="36">
        <f>+'REG SALIDAS DIARIO ENERO 18'!C105</f>
        <v>0</v>
      </c>
    </row>
    <row r="106" spans="1:3">
      <c r="A106" s="32" t="s">
        <v>21</v>
      </c>
      <c r="B106" s="24" t="s">
        <v>13</v>
      </c>
      <c r="C106" s="36">
        <f>+'REG SALIDAS DIARIO ENERO 18'!C106</f>
        <v>0</v>
      </c>
    </row>
    <row r="107" spans="1:3">
      <c r="A107" s="32" t="s">
        <v>22</v>
      </c>
      <c r="B107" s="24" t="s">
        <v>13</v>
      </c>
      <c r="C107" s="36">
        <f>+'REG SALIDAS DIARIO ENERO 18'!C107</f>
        <v>0</v>
      </c>
    </row>
    <row r="108" spans="1:3">
      <c r="A108" s="30" t="s">
        <v>121</v>
      </c>
      <c r="B108" s="24" t="s">
        <v>13</v>
      </c>
      <c r="C108" s="36">
        <f>+'REG SALIDAS DIARIO ENERO 18'!C108</f>
        <v>2</v>
      </c>
    </row>
    <row r="109" spans="1:3">
      <c r="A109" s="30" t="s">
        <v>122</v>
      </c>
      <c r="B109" s="31" t="s">
        <v>13</v>
      </c>
      <c r="C109" s="36">
        <f>+'REG SALIDAS DIARIO ENERO 18'!C109</f>
        <v>0</v>
      </c>
    </row>
    <row r="110" spans="1:3">
      <c r="A110" s="30" t="s">
        <v>123</v>
      </c>
      <c r="B110" s="31" t="s">
        <v>13</v>
      </c>
      <c r="C110" s="36">
        <f>+'REG SALIDAS DIARIO ENERO 18'!C110</f>
        <v>2</v>
      </c>
    </row>
    <row r="111" spans="1:3">
      <c r="A111" s="30" t="s">
        <v>124</v>
      </c>
      <c r="B111" s="31" t="s">
        <v>13</v>
      </c>
      <c r="C111" s="36">
        <f>+'REG SALIDAS DIARIO ENERO 18'!C111</f>
        <v>0</v>
      </c>
    </row>
    <row r="112" spans="1:3">
      <c r="A112" s="30" t="s">
        <v>125</v>
      </c>
      <c r="B112" s="31" t="s">
        <v>13</v>
      </c>
      <c r="C112" s="36">
        <f>+'REG SALIDAS DIARIO ENERO 18'!C112</f>
        <v>0</v>
      </c>
    </row>
    <row r="113" spans="1:16384">
      <c r="A113" s="30" t="s">
        <v>126</v>
      </c>
      <c r="B113" s="31" t="s">
        <v>13</v>
      </c>
      <c r="C113" s="36">
        <f>+'REG SALIDAS DIARIO ENERO 18'!C113</f>
        <v>0</v>
      </c>
    </row>
    <row r="114" spans="1:16384">
      <c r="A114" s="30" t="s">
        <v>127</v>
      </c>
      <c r="B114" s="31" t="s">
        <v>13</v>
      </c>
      <c r="C114" s="36">
        <f>+'REG SALIDAS DIARIO ENERO 18'!C114</f>
        <v>0</v>
      </c>
    </row>
    <row r="115" spans="1:16384">
      <c r="A115" s="186" t="s">
        <v>249</v>
      </c>
      <c r="B115" s="31" t="s">
        <v>13</v>
      </c>
      <c r="C115" s="36">
        <f>+'REG SALIDAS DIARIO ENERO 18'!C115</f>
        <v>1</v>
      </c>
    </row>
    <row r="116" spans="1:16384" s="45" customFormat="1">
      <c r="A116" s="32" t="s">
        <v>128</v>
      </c>
      <c r="B116" s="24" t="s">
        <v>13</v>
      </c>
      <c r="C116" s="36">
        <f>+'REG SALIDAS DIARIO ENERO 18'!C116</f>
        <v>0</v>
      </c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 t="s">
        <v>249</v>
      </c>
      <c r="CR116" s="157" t="s">
        <v>249</v>
      </c>
      <c r="CS116" s="157" t="s">
        <v>249</v>
      </c>
      <c r="CT116" s="157" t="s">
        <v>249</v>
      </c>
      <c r="CU116" s="157" t="s">
        <v>249</v>
      </c>
      <c r="CV116" s="157" t="s">
        <v>249</v>
      </c>
      <c r="CW116" s="157" t="s">
        <v>249</v>
      </c>
      <c r="CX116" s="157" t="s">
        <v>249</v>
      </c>
      <c r="CY116" s="157" t="s">
        <v>249</v>
      </c>
      <c r="CZ116" s="157" t="s">
        <v>249</v>
      </c>
      <c r="DA116" s="157" t="s">
        <v>249</v>
      </c>
      <c r="DB116" s="157" t="s">
        <v>249</v>
      </c>
      <c r="DC116" s="157" t="s">
        <v>249</v>
      </c>
      <c r="DD116" s="157" t="s">
        <v>249</v>
      </c>
      <c r="DE116" s="157" t="s">
        <v>249</v>
      </c>
      <c r="DF116" s="157" t="s">
        <v>249</v>
      </c>
      <c r="DG116" s="157" t="s">
        <v>249</v>
      </c>
      <c r="DH116" s="157" t="s">
        <v>249</v>
      </c>
      <c r="DI116" s="157" t="s">
        <v>249</v>
      </c>
      <c r="DJ116" s="157" t="s">
        <v>249</v>
      </c>
      <c r="DK116" s="157" t="s">
        <v>249</v>
      </c>
      <c r="DL116" s="157" t="s">
        <v>249</v>
      </c>
      <c r="DM116" s="157" t="s">
        <v>249</v>
      </c>
      <c r="DN116" s="157" t="s">
        <v>249</v>
      </c>
      <c r="DO116" s="157" t="s">
        <v>249</v>
      </c>
      <c r="DP116" s="157" t="s">
        <v>249</v>
      </c>
      <c r="DQ116" s="157" t="s">
        <v>249</v>
      </c>
      <c r="DR116" s="157" t="s">
        <v>249</v>
      </c>
      <c r="DS116" s="157" t="s">
        <v>249</v>
      </c>
      <c r="DT116" s="157" t="s">
        <v>249</v>
      </c>
      <c r="DU116" s="157" t="s">
        <v>249</v>
      </c>
      <c r="DV116" s="157" t="s">
        <v>249</v>
      </c>
      <c r="DW116" s="157" t="s">
        <v>249</v>
      </c>
      <c r="DX116" s="157" t="s">
        <v>249</v>
      </c>
      <c r="DY116" s="157" t="s">
        <v>249</v>
      </c>
      <c r="DZ116" s="157" t="s">
        <v>249</v>
      </c>
      <c r="EA116" s="157" t="s">
        <v>249</v>
      </c>
      <c r="EB116" s="157" t="s">
        <v>249</v>
      </c>
      <c r="EC116" s="157" t="s">
        <v>249</v>
      </c>
      <c r="ED116" s="157" t="s">
        <v>249</v>
      </c>
      <c r="EE116" s="157" t="s">
        <v>249</v>
      </c>
      <c r="EF116" s="157" t="s">
        <v>249</v>
      </c>
      <c r="EG116" s="157" t="s">
        <v>249</v>
      </c>
      <c r="EH116" s="157" t="s">
        <v>249</v>
      </c>
      <c r="EI116" s="157" t="s">
        <v>249</v>
      </c>
      <c r="EJ116" s="157" t="s">
        <v>249</v>
      </c>
      <c r="EK116" s="157" t="s">
        <v>249</v>
      </c>
      <c r="EL116" s="157" t="s">
        <v>249</v>
      </c>
      <c r="EM116" s="157" t="s">
        <v>249</v>
      </c>
      <c r="EN116" s="157" t="s">
        <v>249</v>
      </c>
      <c r="EO116" s="157" t="s">
        <v>249</v>
      </c>
      <c r="EP116" s="157" t="s">
        <v>249</v>
      </c>
      <c r="EQ116" s="157" t="s">
        <v>249</v>
      </c>
      <c r="ER116" s="157" t="s">
        <v>249</v>
      </c>
      <c r="ES116" s="157" t="s">
        <v>249</v>
      </c>
      <c r="ET116" s="177" t="s">
        <v>249</v>
      </c>
      <c r="EU116" s="159" t="s">
        <v>249</v>
      </c>
      <c r="EV116" s="159" t="s">
        <v>249</v>
      </c>
      <c r="EW116" s="159" t="s">
        <v>249</v>
      </c>
      <c r="EX116" s="159" t="s">
        <v>249</v>
      </c>
      <c r="EY116" s="159" t="s">
        <v>249</v>
      </c>
      <c r="EZ116" s="159" t="s">
        <v>249</v>
      </c>
      <c r="FA116" s="159" t="s">
        <v>249</v>
      </c>
      <c r="FB116" s="159" t="s">
        <v>249</v>
      </c>
      <c r="FC116" s="159" t="s">
        <v>249</v>
      </c>
      <c r="FD116" s="159" t="s">
        <v>249</v>
      </c>
      <c r="FE116" s="159" t="s">
        <v>249</v>
      </c>
      <c r="FF116" s="159" t="s">
        <v>249</v>
      </c>
      <c r="FG116" s="159" t="s">
        <v>249</v>
      </c>
      <c r="FH116" s="159" t="s">
        <v>249</v>
      </c>
      <c r="FI116" s="159" t="s">
        <v>249</v>
      </c>
      <c r="FJ116" s="159" t="s">
        <v>249</v>
      </c>
      <c r="FK116" s="159" t="s">
        <v>249</v>
      </c>
      <c r="FL116" s="159" t="s">
        <v>249</v>
      </c>
      <c r="FM116" s="159" t="s">
        <v>249</v>
      </c>
      <c r="FN116" s="159" t="s">
        <v>249</v>
      </c>
      <c r="FO116" s="159" t="s">
        <v>249</v>
      </c>
      <c r="FP116" s="159" t="s">
        <v>249</v>
      </c>
      <c r="FQ116" s="159" t="s">
        <v>249</v>
      </c>
      <c r="FR116" s="159" t="s">
        <v>249</v>
      </c>
      <c r="FS116" s="159" t="s">
        <v>249</v>
      </c>
      <c r="FT116" s="159" t="s">
        <v>249</v>
      </c>
      <c r="FU116" s="159" t="s">
        <v>249</v>
      </c>
      <c r="FV116" s="159" t="s">
        <v>249</v>
      </c>
      <c r="FW116" s="159" t="s">
        <v>249</v>
      </c>
      <c r="FX116" s="159" t="s">
        <v>249</v>
      </c>
      <c r="FY116" s="159" t="s">
        <v>249</v>
      </c>
      <c r="FZ116" s="159" t="s">
        <v>249</v>
      </c>
      <c r="GA116" s="159" t="s">
        <v>249</v>
      </c>
      <c r="GB116" s="159" t="s">
        <v>249</v>
      </c>
      <c r="GC116" s="159" t="s">
        <v>249</v>
      </c>
      <c r="GD116" s="159" t="s">
        <v>249</v>
      </c>
      <c r="GE116" s="159" t="s">
        <v>249</v>
      </c>
      <c r="GF116" s="159" t="s">
        <v>249</v>
      </c>
      <c r="GG116" s="159" t="s">
        <v>249</v>
      </c>
      <c r="GH116" s="159" t="s">
        <v>249</v>
      </c>
      <c r="GI116" s="159" t="s">
        <v>249</v>
      </c>
      <c r="GJ116" s="159" t="s">
        <v>249</v>
      </c>
      <c r="GK116" s="159" t="s">
        <v>249</v>
      </c>
      <c r="GL116" s="159" t="s">
        <v>249</v>
      </c>
      <c r="GM116" s="159" t="s">
        <v>249</v>
      </c>
      <c r="GN116" s="159" t="s">
        <v>249</v>
      </c>
      <c r="GO116" s="159" t="s">
        <v>249</v>
      </c>
      <c r="GP116" s="159" t="s">
        <v>249</v>
      </c>
      <c r="GQ116" s="159" t="s">
        <v>249</v>
      </c>
      <c r="GR116" s="159" t="s">
        <v>249</v>
      </c>
      <c r="GS116" s="159" t="s">
        <v>249</v>
      </c>
      <c r="GT116" s="159" t="s">
        <v>249</v>
      </c>
      <c r="GU116" s="159" t="s">
        <v>249</v>
      </c>
      <c r="GV116" s="159" t="s">
        <v>249</v>
      </c>
      <c r="GW116" s="159" t="s">
        <v>249</v>
      </c>
      <c r="GX116" s="159" t="s">
        <v>249</v>
      </c>
      <c r="GY116" s="159" t="s">
        <v>249</v>
      </c>
      <c r="GZ116" s="159" t="s">
        <v>249</v>
      </c>
      <c r="HA116" s="159" t="s">
        <v>249</v>
      </c>
      <c r="HB116" s="159" t="s">
        <v>249</v>
      </c>
      <c r="HC116" s="159" t="s">
        <v>249</v>
      </c>
      <c r="HD116" s="159" t="s">
        <v>249</v>
      </c>
      <c r="HE116" s="159" t="s">
        <v>249</v>
      </c>
      <c r="HF116" s="159" t="s">
        <v>249</v>
      </c>
      <c r="HG116" s="159" t="s">
        <v>249</v>
      </c>
      <c r="HH116" s="159" t="s">
        <v>249</v>
      </c>
      <c r="HI116" s="159" t="s">
        <v>249</v>
      </c>
      <c r="HJ116" s="159" t="s">
        <v>249</v>
      </c>
      <c r="HK116" s="159" t="s">
        <v>249</v>
      </c>
      <c r="HL116" s="159" t="s">
        <v>249</v>
      </c>
      <c r="HM116" s="159" t="s">
        <v>249</v>
      </c>
      <c r="HN116" s="159" t="s">
        <v>249</v>
      </c>
      <c r="HO116" s="159" t="s">
        <v>249</v>
      </c>
      <c r="HP116" s="159" t="s">
        <v>249</v>
      </c>
      <c r="HQ116" s="159" t="s">
        <v>249</v>
      </c>
      <c r="HR116" s="159" t="s">
        <v>249</v>
      </c>
      <c r="HS116" s="159" t="s">
        <v>249</v>
      </c>
      <c r="HT116" s="159" t="s">
        <v>249</v>
      </c>
      <c r="HU116" s="159" t="s">
        <v>249</v>
      </c>
      <c r="HV116" s="159" t="s">
        <v>249</v>
      </c>
      <c r="HW116" s="159" t="s">
        <v>249</v>
      </c>
      <c r="HX116" s="159" t="s">
        <v>249</v>
      </c>
      <c r="HY116" s="159" t="s">
        <v>249</v>
      </c>
      <c r="HZ116" s="159" t="s">
        <v>249</v>
      </c>
      <c r="IA116" s="159" t="s">
        <v>249</v>
      </c>
      <c r="IB116" s="159" t="s">
        <v>249</v>
      </c>
      <c r="IC116" s="159" t="s">
        <v>249</v>
      </c>
      <c r="ID116" s="159" t="s">
        <v>249</v>
      </c>
      <c r="IE116" s="159" t="s">
        <v>249</v>
      </c>
      <c r="IF116" s="159" t="s">
        <v>249</v>
      </c>
      <c r="IG116" s="159" t="s">
        <v>249</v>
      </c>
      <c r="IH116" s="159" t="s">
        <v>249</v>
      </c>
      <c r="II116" s="159" t="s">
        <v>249</v>
      </c>
      <c r="IJ116" s="159" t="s">
        <v>249</v>
      </c>
      <c r="IK116" s="159" t="s">
        <v>249</v>
      </c>
      <c r="IL116" s="159" t="s">
        <v>249</v>
      </c>
      <c r="IM116" s="159" t="s">
        <v>249</v>
      </c>
      <c r="IN116" s="159" t="s">
        <v>249</v>
      </c>
      <c r="IO116" s="159" t="s">
        <v>249</v>
      </c>
      <c r="IP116" s="159" t="s">
        <v>249</v>
      </c>
      <c r="IQ116" s="159" t="s">
        <v>249</v>
      </c>
      <c r="IR116" s="159" t="s">
        <v>249</v>
      </c>
      <c r="IS116" s="159" t="s">
        <v>249</v>
      </c>
      <c r="IT116" s="159" t="s">
        <v>249</v>
      </c>
      <c r="IU116" s="159" t="s">
        <v>249</v>
      </c>
      <c r="IV116" s="159" t="s">
        <v>249</v>
      </c>
      <c r="IW116" s="159" t="s">
        <v>249</v>
      </c>
      <c r="IX116" s="159" t="s">
        <v>249</v>
      </c>
      <c r="IY116" s="159" t="s">
        <v>249</v>
      </c>
      <c r="IZ116" s="159" t="s">
        <v>249</v>
      </c>
      <c r="JA116" s="159" t="s">
        <v>249</v>
      </c>
      <c r="JB116" s="159" t="s">
        <v>249</v>
      </c>
      <c r="JC116" s="159" t="s">
        <v>249</v>
      </c>
      <c r="JD116" s="159" t="s">
        <v>249</v>
      </c>
      <c r="JE116" s="159" t="s">
        <v>249</v>
      </c>
      <c r="JF116" s="159" t="s">
        <v>249</v>
      </c>
      <c r="JG116" s="159" t="s">
        <v>249</v>
      </c>
      <c r="JH116" s="159" t="s">
        <v>249</v>
      </c>
      <c r="JI116" s="159" t="s">
        <v>249</v>
      </c>
      <c r="JJ116" s="159" t="s">
        <v>249</v>
      </c>
      <c r="JK116" s="159" t="s">
        <v>249</v>
      </c>
      <c r="JL116" s="159" t="s">
        <v>249</v>
      </c>
      <c r="JM116" s="159" t="s">
        <v>249</v>
      </c>
      <c r="JN116" s="159" t="s">
        <v>249</v>
      </c>
      <c r="JO116" s="159" t="s">
        <v>249</v>
      </c>
      <c r="JP116" s="159" t="s">
        <v>249</v>
      </c>
      <c r="JQ116" s="159" t="s">
        <v>249</v>
      </c>
      <c r="JR116" s="159" t="s">
        <v>249</v>
      </c>
      <c r="JS116" s="159" t="s">
        <v>249</v>
      </c>
      <c r="JT116" s="159" t="s">
        <v>249</v>
      </c>
      <c r="JU116" s="159" t="s">
        <v>249</v>
      </c>
      <c r="JV116" s="159" t="s">
        <v>249</v>
      </c>
      <c r="JW116" s="159" t="s">
        <v>249</v>
      </c>
      <c r="JX116" s="159" t="s">
        <v>249</v>
      </c>
      <c r="JY116" s="159" t="s">
        <v>249</v>
      </c>
      <c r="JZ116" s="159" t="s">
        <v>249</v>
      </c>
      <c r="KA116" s="159" t="s">
        <v>249</v>
      </c>
      <c r="KB116" s="159" t="s">
        <v>249</v>
      </c>
      <c r="KC116" s="159" t="s">
        <v>249</v>
      </c>
      <c r="KD116" s="159" t="s">
        <v>249</v>
      </c>
      <c r="KE116" s="159" t="s">
        <v>249</v>
      </c>
      <c r="KF116" s="159" t="s">
        <v>249</v>
      </c>
      <c r="KG116" s="159" t="s">
        <v>249</v>
      </c>
      <c r="KH116" s="159" t="s">
        <v>249</v>
      </c>
      <c r="KI116" s="159" t="s">
        <v>249</v>
      </c>
      <c r="KJ116" s="159" t="s">
        <v>249</v>
      </c>
      <c r="KK116" s="159" t="s">
        <v>249</v>
      </c>
      <c r="KL116" s="159" t="s">
        <v>249</v>
      </c>
      <c r="KM116" s="159" t="s">
        <v>249</v>
      </c>
      <c r="KN116" s="159" t="s">
        <v>249</v>
      </c>
      <c r="KO116" s="159" t="s">
        <v>249</v>
      </c>
      <c r="KP116" s="159" t="s">
        <v>249</v>
      </c>
      <c r="KQ116" s="159" t="s">
        <v>249</v>
      </c>
      <c r="KR116" s="159" t="s">
        <v>249</v>
      </c>
      <c r="KS116" s="159" t="s">
        <v>249</v>
      </c>
      <c r="KT116" s="159" t="s">
        <v>249</v>
      </c>
      <c r="KU116" s="159" t="s">
        <v>249</v>
      </c>
      <c r="KV116" s="159" t="s">
        <v>249</v>
      </c>
      <c r="KW116" s="159" t="s">
        <v>249</v>
      </c>
      <c r="KX116" s="159" t="s">
        <v>249</v>
      </c>
      <c r="KY116" s="159" t="s">
        <v>249</v>
      </c>
      <c r="KZ116" s="159" t="s">
        <v>249</v>
      </c>
      <c r="LA116" s="159" t="s">
        <v>249</v>
      </c>
      <c r="LB116" s="159" t="s">
        <v>249</v>
      </c>
      <c r="LC116" s="159" t="s">
        <v>249</v>
      </c>
      <c r="LD116" s="159" t="s">
        <v>249</v>
      </c>
      <c r="LE116" s="159" t="s">
        <v>249</v>
      </c>
      <c r="LF116" s="159" t="s">
        <v>249</v>
      </c>
      <c r="LG116" s="159" t="s">
        <v>249</v>
      </c>
      <c r="LH116" s="159" t="s">
        <v>249</v>
      </c>
      <c r="LI116" s="159" t="s">
        <v>249</v>
      </c>
      <c r="LJ116" s="159" t="s">
        <v>249</v>
      </c>
      <c r="LK116" s="159" t="s">
        <v>249</v>
      </c>
      <c r="LL116" s="159" t="s">
        <v>249</v>
      </c>
      <c r="LM116" s="159" t="s">
        <v>249</v>
      </c>
      <c r="LN116" s="159" t="s">
        <v>249</v>
      </c>
      <c r="LO116" s="159" t="s">
        <v>249</v>
      </c>
      <c r="LP116" s="159" t="s">
        <v>249</v>
      </c>
      <c r="LQ116" s="159" t="s">
        <v>249</v>
      </c>
      <c r="LR116" s="159" t="s">
        <v>249</v>
      </c>
      <c r="LS116" s="159" t="s">
        <v>249</v>
      </c>
      <c r="LT116" s="159" t="s">
        <v>249</v>
      </c>
      <c r="LU116" s="159" t="s">
        <v>249</v>
      </c>
      <c r="LV116" s="159" t="s">
        <v>249</v>
      </c>
      <c r="LW116" s="159" t="s">
        <v>249</v>
      </c>
      <c r="LX116" s="159" t="s">
        <v>249</v>
      </c>
      <c r="LY116" s="159" t="s">
        <v>249</v>
      </c>
      <c r="LZ116" s="159" t="s">
        <v>249</v>
      </c>
      <c r="MA116" s="159" t="s">
        <v>249</v>
      </c>
      <c r="MB116" s="159" t="s">
        <v>249</v>
      </c>
      <c r="MC116" s="159" t="s">
        <v>249</v>
      </c>
      <c r="MD116" s="159" t="s">
        <v>249</v>
      </c>
      <c r="ME116" s="159" t="s">
        <v>249</v>
      </c>
      <c r="MF116" s="159" t="s">
        <v>249</v>
      </c>
      <c r="MG116" s="159" t="s">
        <v>249</v>
      </c>
      <c r="MH116" s="159" t="s">
        <v>249</v>
      </c>
      <c r="MI116" s="159" t="s">
        <v>249</v>
      </c>
      <c r="MJ116" s="159" t="s">
        <v>249</v>
      </c>
      <c r="MK116" s="159" t="s">
        <v>249</v>
      </c>
      <c r="ML116" s="159" t="s">
        <v>249</v>
      </c>
      <c r="MM116" s="159" t="s">
        <v>249</v>
      </c>
      <c r="MN116" s="159" t="s">
        <v>249</v>
      </c>
      <c r="MO116" s="159" t="s">
        <v>249</v>
      </c>
      <c r="MP116" s="159" t="s">
        <v>249</v>
      </c>
      <c r="MQ116" s="159" t="s">
        <v>249</v>
      </c>
      <c r="MR116" s="159" t="s">
        <v>249</v>
      </c>
      <c r="MS116" s="159" t="s">
        <v>249</v>
      </c>
      <c r="MT116" s="159" t="s">
        <v>249</v>
      </c>
      <c r="MU116" s="159" t="s">
        <v>249</v>
      </c>
      <c r="MV116" s="159" t="s">
        <v>249</v>
      </c>
      <c r="MW116" s="159" t="s">
        <v>249</v>
      </c>
      <c r="MX116" s="159" t="s">
        <v>249</v>
      </c>
      <c r="MY116" s="159" t="s">
        <v>249</v>
      </c>
      <c r="MZ116" s="159" t="s">
        <v>249</v>
      </c>
      <c r="NA116" s="159" t="s">
        <v>249</v>
      </c>
      <c r="NB116" s="159" t="s">
        <v>249</v>
      </c>
      <c r="NC116" s="159" t="s">
        <v>249</v>
      </c>
      <c r="ND116" s="159" t="s">
        <v>249</v>
      </c>
      <c r="NE116" s="159" t="s">
        <v>249</v>
      </c>
      <c r="NF116" s="159" t="s">
        <v>249</v>
      </c>
      <c r="NG116" s="159" t="s">
        <v>249</v>
      </c>
      <c r="NH116" s="159" t="s">
        <v>249</v>
      </c>
      <c r="NI116" s="159" t="s">
        <v>249</v>
      </c>
      <c r="NJ116" s="159" t="s">
        <v>249</v>
      </c>
      <c r="NK116" s="159" t="s">
        <v>249</v>
      </c>
      <c r="NL116" s="159" t="s">
        <v>249</v>
      </c>
      <c r="NM116" s="159" t="s">
        <v>249</v>
      </c>
      <c r="NN116" s="159" t="s">
        <v>249</v>
      </c>
      <c r="NO116" s="159" t="s">
        <v>249</v>
      </c>
      <c r="NP116" s="159" t="s">
        <v>249</v>
      </c>
      <c r="NQ116" s="159" t="s">
        <v>249</v>
      </c>
      <c r="NR116" s="159" t="s">
        <v>249</v>
      </c>
      <c r="NS116" s="159" t="s">
        <v>249</v>
      </c>
      <c r="NT116" s="159" t="s">
        <v>249</v>
      </c>
      <c r="NU116" s="159" t="s">
        <v>249</v>
      </c>
      <c r="NV116" s="159" t="s">
        <v>249</v>
      </c>
      <c r="NW116" s="159" t="s">
        <v>249</v>
      </c>
      <c r="NX116" s="159" t="s">
        <v>249</v>
      </c>
      <c r="NY116" s="159" t="s">
        <v>249</v>
      </c>
      <c r="NZ116" s="159" t="s">
        <v>249</v>
      </c>
      <c r="OA116" s="159" t="s">
        <v>249</v>
      </c>
      <c r="OB116" s="159" t="s">
        <v>249</v>
      </c>
      <c r="OC116" s="159" t="s">
        <v>249</v>
      </c>
      <c r="OD116" s="159" t="s">
        <v>249</v>
      </c>
      <c r="OE116" s="159" t="s">
        <v>249</v>
      </c>
      <c r="OF116" s="159" t="s">
        <v>249</v>
      </c>
      <c r="OG116" s="159" t="s">
        <v>249</v>
      </c>
      <c r="OH116" s="159" t="s">
        <v>249</v>
      </c>
      <c r="OI116" s="159" t="s">
        <v>249</v>
      </c>
      <c r="OJ116" s="159" t="s">
        <v>249</v>
      </c>
      <c r="OK116" s="159" t="s">
        <v>249</v>
      </c>
      <c r="OL116" s="159" t="s">
        <v>249</v>
      </c>
      <c r="OM116" s="159" t="s">
        <v>249</v>
      </c>
      <c r="ON116" s="159" t="s">
        <v>249</v>
      </c>
      <c r="OO116" s="159" t="s">
        <v>249</v>
      </c>
      <c r="OP116" s="159" t="s">
        <v>249</v>
      </c>
      <c r="OQ116" s="159" t="s">
        <v>249</v>
      </c>
      <c r="OR116" s="159" t="s">
        <v>249</v>
      </c>
      <c r="OS116" s="159" t="s">
        <v>249</v>
      </c>
      <c r="OT116" s="159" t="s">
        <v>249</v>
      </c>
      <c r="OU116" s="159" t="s">
        <v>249</v>
      </c>
      <c r="OV116" s="159" t="s">
        <v>249</v>
      </c>
      <c r="OW116" s="159" t="s">
        <v>249</v>
      </c>
      <c r="OX116" s="159" t="s">
        <v>249</v>
      </c>
      <c r="OY116" s="159" t="s">
        <v>249</v>
      </c>
      <c r="OZ116" s="159" t="s">
        <v>249</v>
      </c>
      <c r="PA116" s="159" t="s">
        <v>249</v>
      </c>
      <c r="PB116" s="159" t="s">
        <v>249</v>
      </c>
      <c r="PC116" s="159" t="s">
        <v>249</v>
      </c>
      <c r="PD116" s="159" t="s">
        <v>249</v>
      </c>
      <c r="PE116" s="159" t="s">
        <v>249</v>
      </c>
      <c r="PF116" s="159" t="s">
        <v>249</v>
      </c>
      <c r="PG116" s="159" t="s">
        <v>249</v>
      </c>
      <c r="PH116" s="159" t="s">
        <v>249</v>
      </c>
      <c r="PI116" s="159" t="s">
        <v>249</v>
      </c>
      <c r="PJ116" s="159" t="s">
        <v>249</v>
      </c>
      <c r="PK116" s="159" t="s">
        <v>249</v>
      </c>
      <c r="PL116" s="159" t="s">
        <v>249</v>
      </c>
      <c r="PM116" s="159" t="s">
        <v>249</v>
      </c>
      <c r="PN116" s="159" t="s">
        <v>249</v>
      </c>
      <c r="PO116" s="159" t="s">
        <v>249</v>
      </c>
      <c r="PP116" s="159" t="s">
        <v>249</v>
      </c>
      <c r="PQ116" s="159" t="s">
        <v>249</v>
      </c>
      <c r="PR116" s="159" t="s">
        <v>249</v>
      </c>
      <c r="PS116" s="159" t="s">
        <v>249</v>
      </c>
      <c r="PT116" s="159" t="s">
        <v>249</v>
      </c>
      <c r="PU116" s="159" t="s">
        <v>249</v>
      </c>
      <c r="PV116" s="159" t="s">
        <v>249</v>
      </c>
      <c r="PW116" s="159" t="s">
        <v>249</v>
      </c>
      <c r="PX116" s="159" t="s">
        <v>249</v>
      </c>
      <c r="PY116" s="159" t="s">
        <v>249</v>
      </c>
      <c r="PZ116" s="159" t="s">
        <v>249</v>
      </c>
      <c r="QA116" s="159" t="s">
        <v>249</v>
      </c>
      <c r="QB116" s="159" t="s">
        <v>249</v>
      </c>
      <c r="QC116" s="159" t="s">
        <v>249</v>
      </c>
      <c r="QD116" s="159" t="s">
        <v>249</v>
      </c>
      <c r="QE116" s="159" t="s">
        <v>249</v>
      </c>
      <c r="QF116" s="159" t="s">
        <v>249</v>
      </c>
      <c r="QG116" s="159" t="s">
        <v>249</v>
      </c>
      <c r="QH116" s="159" t="s">
        <v>249</v>
      </c>
      <c r="QI116" s="159" t="s">
        <v>249</v>
      </c>
      <c r="QJ116" s="159" t="s">
        <v>249</v>
      </c>
      <c r="QK116" s="159" t="s">
        <v>249</v>
      </c>
      <c r="QL116" s="159" t="s">
        <v>249</v>
      </c>
      <c r="QM116" s="159" t="s">
        <v>249</v>
      </c>
      <c r="QN116" s="159" t="s">
        <v>249</v>
      </c>
      <c r="QO116" s="159" t="s">
        <v>249</v>
      </c>
      <c r="QP116" s="159" t="s">
        <v>249</v>
      </c>
      <c r="QQ116" s="159" t="s">
        <v>249</v>
      </c>
      <c r="QR116" s="159" t="s">
        <v>249</v>
      </c>
      <c r="QS116" s="159" t="s">
        <v>249</v>
      </c>
      <c r="QT116" s="159" t="s">
        <v>249</v>
      </c>
      <c r="QU116" s="159" t="s">
        <v>249</v>
      </c>
      <c r="QV116" s="159" t="s">
        <v>249</v>
      </c>
      <c r="QW116" s="159" t="s">
        <v>249</v>
      </c>
      <c r="QX116" s="159" t="s">
        <v>249</v>
      </c>
      <c r="QY116" s="159" t="s">
        <v>249</v>
      </c>
      <c r="QZ116" s="159" t="s">
        <v>249</v>
      </c>
      <c r="RA116" s="159" t="s">
        <v>249</v>
      </c>
      <c r="RB116" s="159" t="s">
        <v>249</v>
      </c>
      <c r="RC116" s="159" t="s">
        <v>249</v>
      </c>
      <c r="RD116" s="159" t="s">
        <v>249</v>
      </c>
      <c r="RE116" s="159" t="s">
        <v>249</v>
      </c>
      <c r="RF116" s="159" t="s">
        <v>249</v>
      </c>
      <c r="RG116" s="159" t="s">
        <v>249</v>
      </c>
      <c r="RH116" s="159" t="s">
        <v>249</v>
      </c>
      <c r="RI116" s="159" t="s">
        <v>249</v>
      </c>
      <c r="RJ116" s="159" t="s">
        <v>249</v>
      </c>
      <c r="RK116" s="159" t="s">
        <v>249</v>
      </c>
      <c r="RL116" s="159" t="s">
        <v>249</v>
      </c>
      <c r="RM116" s="159" t="s">
        <v>249</v>
      </c>
      <c r="RN116" s="159" t="s">
        <v>249</v>
      </c>
      <c r="RO116" s="159" t="s">
        <v>249</v>
      </c>
      <c r="RP116" s="159" t="s">
        <v>249</v>
      </c>
      <c r="RQ116" s="159" t="s">
        <v>249</v>
      </c>
      <c r="RR116" s="159" t="s">
        <v>249</v>
      </c>
      <c r="RS116" s="159" t="s">
        <v>249</v>
      </c>
      <c r="RT116" s="159" t="s">
        <v>249</v>
      </c>
      <c r="RU116" s="159" t="s">
        <v>249</v>
      </c>
      <c r="RV116" s="159" t="s">
        <v>249</v>
      </c>
      <c r="RW116" s="159" t="s">
        <v>249</v>
      </c>
      <c r="RX116" s="159" t="s">
        <v>249</v>
      </c>
      <c r="RY116" s="159" t="s">
        <v>249</v>
      </c>
      <c r="RZ116" s="159" t="s">
        <v>249</v>
      </c>
      <c r="SA116" s="159" t="s">
        <v>249</v>
      </c>
      <c r="SB116" s="159" t="s">
        <v>249</v>
      </c>
      <c r="SC116" s="159" t="s">
        <v>249</v>
      </c>
      <c r="SD116" s="159" t="s">
        <v>249</v>
      </c>
      <c r="SE116" s="159" t="s">
        <v>249</v>
      </c>
      <c r="SF116" s="159" t="s">
        <v>249</v>
      </c>
      <c r="SG116" s="159" t="s">
        <v>249</v>
      </c>
      <c r="SH116" s="159" t="s">
        <v>249</v>
      </c>
      <c r="SI116" s="159" t="s">
        <v>249</v>
      </c>
      <c r="SJ116" s="159" t="s">
        <v>249</v>
      </c>
      <c r="SK116" s="159" t="s">
        <v>249</v>
      </c>
      <c r="SL116" s="159" t="s">
        <v>249</v>
      </c>
      <c r="SM116" s="159" t="s">
        <v>249</v>
      </c>
      <c r="SN116" s="159" t="s">
        <v>249</v>
      </c>
      <c r="SO116" s="159" t="s">
        <v>249</v>
      </c>
      <c r="SP116" s="159" t="s">
        <v>249</v>
      </c>
      <c r="SQ116" s="159" t="s">
        <v>249</v>
      </c>
      <c r="SR116" s="159" t="s">
        <v>249</v>
      </c>
      <c r="SS116" s="159" t="s">
        <v>249</v>
      </c>
      <c r="ST116" s="159" t="s">
        <v>249</v>
      </c>
      <c r="SU116" s="159" t="s">
        <v>249</v>
      </c>
      <c r="SV116" s="159" t="s">
        <v>249</v>
      </c>
      <c r="SW116" s="159" t="s">
        <v>249</v>
      </c>
      <c r="SX116" s="159" t="s">
        <v>249</v>
      </c>
      <c r="SY116" s="159" t="s">
        <v>249</v>
      </c>
      <c r="SZ116" s="159" t="s">
        <v>249</v>
      </c>
      <c r="TA116" s="159" t="s">
        <v>249</v>
      </c>
      <c r="TB116" s="159" t="s">
        <v>249</v>
      </c>
      <c r="TC116" s="159" t="s">
        <v>249</v>
      </c>
      <c r="TD116" s="159" t="s">
        <v>249</v>
      </c>
      <c r="TE116" s="159" t="s">
        <v>249</v>
      </c>
      <c r="TF116" s="159" t="s">
        <v>249</v>
      </c>
      <c r="TG116" s="159" t="s">
        <v>249</v>
      </c>
      <c r="TH116" s="159" t="s">
        <v>249</v>
      </c>
      <c r="TI116" s="159" t="s">
        <v>249</v>
      </c>
      <c r="TJ116" s="159" t="s">
        <v>249</v>
      </c>
      <c r="TK116" s="159" t="s">
        <v>249</v>
      </c>
      <c r="TL116" s="159" t="s">
        <v>249</v>
      </c>
      <c r="TM116" s="159" t="s">
        <v>249</v>
      </c>
      <c r="TN116" s="159" t="s">
        <v>249</v>
      </c>
      <c r="TO116" s="159" t="s">
        <v>249</v>
      </c>
      <c r="TP116" s="159" t="s">
        <v>249</v>
      </c>
      <c r="TQ116" s="159" t="s">
        <v>249</v>
      </c>
      <c r="TR116" s="159" t="s">
        <v>249</v>
      </c>
      <c r="TS116" s="159" t="s">
        <v>249</v>
      </c>
      <c r="TT116" s="159" t="s">
        <v>249</v>
      </c>
      <c r="TU116" s="159" t="s">
        <v>249</v>
      </c>
      <c r="TV116" s="159" t="s">
        <v>249</v>
      </c>
      <c r="TW116" s="159" t="s">
        <v>249</v>
      </c>
      <c r="TX116" s="159" t="s">
        <v>249</v>
      </c>
      <c r="TY116" s="159" t="s">
        <v>249</v>
      </c>
      <c r="TZ116" s="159" t="s">
        <v>249</v>
      </c>
      <c r="UA116" s="159" t="s">
        <v>249</v>
      </c>
      <c r="UB116" s="159" t="s">
        <v>249</v>
      </c>
      <c r="UC116" s="159" t="s">
        <v>249</v>
      </c>
      <c r="UD116" s="159" t="s">
        <v>249</v>
      </c>
      <c r="UE116" s="159" t="s">
        <v>249</v>
      </c>
      <c r="UF116" s="159" t="s">
        <v>249</v>
      </c>
      <c r="UG116" s="159" t="s">
        <v>249</v>
      </c>
      <c r="UH116" s="159" t="s">
        <v>249</v>
      </c>
      <c r="UI116" s="159" t="s">
        <v>249</v>
      </c>
      <c r="UJ116" s="159" t="s">
        <v>249</v>
      </c>
      <c r="UK116" s="159" t="s">
        <v>249</v>
      </c>
      <c r="UL116" s="159" t="s">
        <v>249</v>
      </c>
      <c r="UM116" s="159" t="s">
        <v>249</v>
      </c>
      <c r="UN116" s="159" t="s">
        <v>249</v>
      </c>
      <c r="UO116" s="159" t="s">
        <v>249</v>
      </c>
      <c r="UP116" s="159" t="s">
        <v>249</v>
      </c>
      <c r="UQ116" s="159" t="s">
        <v>249</v>
      </c>
      <c r="UR116" s="159" t="s">
        <v>249</v>
      </c>
      <c r="US116" s="159" t="s">
        <v>249</v>
      </c>
      <c r="UT116" s="159" t="s">
        <v>249</v>
      </c>
      <c r="UU116" s="159" t="s">
        <v>249</v>
      </c>
      <c r="UV116" s="159" t="s">
        <v>249</v>
      </c>
      <c r="UW116" s="159" t="s">
        <v>249</v>
      </c>
      <c r="UX116" s="159" t="s">
        <v>249</v>
      </c>
      <c r="UY116" s="159" t="s">
        <v>249</v>
      </c>
      <c r="UZ116" s="159" t="s">
        <v>249</v>
      </c>
      <c r="VA116" s="159" t="s">
        <v>249</v>
      </c>
      <c r="VB116" s="159" t="s">
        <v>249</v>
      </c>
      <c r="VC116" s="159" t="s">
        <v>249</v>
      </c>
      <c r="VD116" s="159" t="s">
        <v>249</v>
      </c>
      <c r="VE116" s="159" t="s">
        <v>249</v>
      </c>
      <c r="VF116" s="159" t="s">
        <v>249</v>
      </c>
      <c r="VG116" s="159" t="s">
        <v>249</v>
      </c>
      <c r="VH116" s="159" t="s">
        <v>249</v>
      </c>
      <c r="VI116" s="159" t="s">
        <v>249</v>
      </c>
      <c r="VJ116" s="159" t="s">
        <v>249</v>
      </c>
      <c r="VK116" s="159" t="s">
        <v>249</v>
      </c>
      <c r="VL116" s="159" t="s">
        <v>249</v>
      </c>
      <c r="VM116" s="159" t="s">
        <v>249</v>
      </c>
      <c r="VN116" s="159" t="s">
        <v>249</v>
      </c>
      <c r="VO116" s="159" t="s">
        <v>249</v>
      </c>
      <c r="VP116" s="159" t="s">
        <v>249</v>
      </c>
      <c r="VQ116" s="159" t="s">
        <v>249</v>
      </c>
      <c r="VR116" s="159" t="s">
        <v>249</v>
      </c>
      <c r="VS116" s="159" t="s">
        <v>249</v>
      </c>
      <c r="VT116" s="159" t="s">
        <v>249</v>
      </c>
      <c r="VU116" s="159" t="s">
        <v>249</v>
      </c>
      <c r="VV116" s="159" t="s">
        <v>249</v>
      </c>
      <c r="VW116" s="159" t="s">
        <v>249</v>
      </c>
      <c r="VX116" s="159" t="s">
        <v>249</v>
      </c>
      <c r="VY116" s="159" t="s">
        <v>249</v>
      </c>
      <c r="VZ116" s="159" t="s">
        <v>249</v>
      </c>
      <c r="WA116" s="159" t="s">
        <v>249</v>
      </c>
      <c r="WB116" s="159" t="s">
        <v>249</v>
      </c>
      <c r="WC116" s="159" t="s">
        <v>249</v>
      </c>
      <c r="WD116" s="159" t="s">
        <v>249</v>
      </c>
      <c r="WE116" s="159" t="s">
        <v>249</v>
      </c>
      <c r="WF116" s="159" t="s">
        <v>249</v>
      </c>
      <c r="WG116" s="159" t="s">
        <v>249</v>
      </c>
      <c r="WH116" s="159" t="s">
        <v>249</v>
      </c>
      <c r="WI116" s="159" t="s">
        <v>249</v>
      </c>
      <c r="WJ116" s="159" t="s">
        <v>249</v>
      </c>
      <c r="WK116" s="159" t="s">
        <v>249</v>
      </c>
      <c r="WL116" s="159" t="s">
        <v>249</v>
      </c>
      <c r="WM116" s="159" t="s">
        <v>249</v>
      </c>
      <c r="WN116" s="159" t="s">
        <v>249</v>
      </c>
      <c r="WO116" s="159" t="s">
        <v>249</v>
      </c>
      <c r="WP116" s="159" t="s">
        <v>249</v>
      </c>
      <c r="WQ116" s="159" t="s">
        <v>249</v>
      </c>
      <c r="WR116" s="159" t="s">
        <v>249</v>
      </c>
      <c r="WS116" s="159" t="s">
        <v>249</v>
      </c>
      <c r="WT116" s="159" t="s">
        <v>249</v>
      </c>
      <c r="WU116" s="159" t="s">
        <v>249</v>
      </c>
      <c r="WV116" s="159" t="s">
        <v>249</v>
      </c>
      <c r="WW116" s="159" t="s">
        <v>249</v>
      </c>
      <c r="WX116" s="159" t="s">
        <v>249</v>
      </c>
      <c r="WY116" s="159" t="s">
        <v>249</v>
      </c>
      <c r="WZ116" s="159" t="s">
        <v>249</v>
      </c>
      <c r="XA116" s="159" t="s">
        <v>249</v>
      </c>
      <c r="XB116" s="159" t="s">
        <v>249</v>
      </c>
      <c r="XC116" s="159" t="s">
        <v>249</v>
      </c>
      <c r="XD116" s="159" t="s">
        <v>249</v>
      </c>
      <c r="XE116" s="159" t="s">
        <v>249</v>
      </c>
      <c r="XF116" s="159" t="s">
        <v>249</v>
      </c>
      <c r="XG116" s="159" t="s">
        <v>249</v>
      </c>
      <c r="XH116" s="159" t="s">
        <v>249</v>
      </c>
      <c r="XI116" s="159" t="s">
        <v>249</v>
      </c>
      <c r="XJ116" s="159" t="s">
        <v>249</v>
      </c>
      <c r="XK116" s="159" t="s">
        <v>249</v>
      </c>
      <c r="XL116" s="159" t="s">
        <v>249</v>
      </c>
      <c r="XM116" s="159" t="s">
        <v>249</v>
      </c>
      <c r="XN116" s="159" t="s">
        <v>249</v>
      </c>
      <c r="XO116" s="159" t="s">
        <v>249</v>
      </c>
      <c r="XP116" s="159" t="s">
        <v>249</v>
      </c>
      <c r="XQ116" s="159" t="s">
        <v>249</v>
      </c>
      <c r="XR116" s="159" t="s">
        <v>249</v>
      </c>
      <c r="XS116" s="159" t="s">
        <v>249</v>
      </c>
      <c r="XT116" s="159" t="s">
        <v>249</v>
      </c>
      <c r="XU116" s="159" t="s">
        <v>249</v>
      </c>
      <c r="XV116" s="159" t="s">
        <v>249</v>
      </c>
      <c r="XW116" s="159" t="s">
        <v>249</v>
      </c>
      <c r="XX116" s="159" t="s">
        <v>249</v>
      </c>
      <c r="XY116" s="159" t="s">
        <v>249</v>
      </c>
      <c r="XZ116" s="159" t="s">
        <v>249</v>
      </c>
      <c r="YA116" s="159" t="s">
        <v>249</v>
      </c>
      <c r="YB116" s="159" t="s">
        <v>249</v>
      </c>
      <c r="YC116" s="159" t="s">
        <v>249</v>
      </c>
      <c r="YD116" s="159" t="s">
        <v>249</v>
      </c>
      <c r="YE116" s="159" t="s">
        <v>249</v>
      </c>
      <c r="YF116" s="159" t="s">
        <v>249</v>
      </c>
      <c r="YG116" s="159" t="s">
        <v>249</v>
      </c>
      <c r="YH116" s="159" t="s">
        <v>249</v>
      </c>
      <c r="YI116" s="159" t="s">
        <v>249</v>
      </c>
      <c r="YJ116" s="159" t="s">
        <v>249</v>
      </c>
      <c r="YK116" s="159" t="s">
        <v>249</v>
      </c>
      <c r="YL116" s="159" t="s">
        <v>249</v>
      </c>
      <c r="YM116" s="159" t="s">
        <v>249</v>
      </c>
      <c r="YN116" s="159" t="s">
        <v>249</v>
      </c>
      <c r="YO116" s="159" t="s">
        <v>249</v>
      </c>
      <c r="YP116" s="159" t="s">
        <v>249</v>
      </c>
      <c r="YQ116" s="159" t="s">
        <v>249</v>
      </c>
      <c r="YR116" s="159" t="s">
        <v>249</v>
      </c>
      <c r="YS116" s="159" t="s">
        <v>249</v>
      </c>
      <c r="YT116" s="159" t="s">
        <v>249</v>
      </c>
      <c r="YU116" s="159" t="s">
        <v>249</v>
      </c>
      <c r="YV116" s="159" t="s">
        <v>249</v>
      </c>
      <c r="YW116" s="159" t="s">
        <v>249</v>
      </c>
      <c r="YX116" s="159" t="s">
        <v>249</v>
      </c>
      <c r="YY116" s="159" t="s">
        <v>249</v>
      </c>
      <c r="YZ116" s="159" t="s">
        <v>249</v>
      </c>
      <c r="ZA116" s="159" t="s">
        <v>249</v>
      </c>
      <c r="ZB116" s="159" t="s">
        <v>249</v>
      </c>
      <c r="ZC116" s="159" t="s">
        <v>249</v>
      </c>
      <c r="ZD116" s="159" t="s">
        <v>249</v>
      </c>
      <c r="ZE116" s="159" t="s">
        <v>249</v>
      </c>
      <c r="ZF116" s="159" t="s">
        <v>249</v>
      </c>
      <c r="ZG116" s="159" t="s">
        <v>249</v>
      </c>
      <c r="ZH116" s="159" t="s">
        <v>249</v>
      </c>
      <c r="ZI116" s="159" t="s">
        <v>249</v>
      </c>
      <c r="ZJ116" s="159" t="s">
        <v>249</v>
      </c>
      <c r="ZK116" s="159" t="s">
        <v>249</v>
      </c>
      <c r="ZL116" s="159" t="s">
        <v>249</v>
      </c>
      <c r="ZM116" s="159" t="s">
        <v>249</v>
      </c>
      <c r="ZN116" s="159" t="s">
        <v>249</v>
      </c>
      <c r="ZO116" s="159" t="s">
        <v>249</v>
      </c>
      <c r="ZP116" s="159" t="s">
        <v>249</v>
      </c>
      <c r="ZQ116" s="159" t="s">
        <v>249</v>
      </c>
      <c r="ZR116" s="159" t="s">
        <v>249</v>
      </c>
      <c r="ZS116" s="159" t="s">
        <v>249</v>
      </c>
      <c r="ZT116" s="159" t="s">
        <v>249</v>
      </c>
      <c r="ZU116" s="159" t="s">
        <v>249</v>
      </c>
      <c r="ZV116" s="159" t="s">
        <v>249</v>
      </c>
      <c r="ZW116" s="159" t="s">
        <v>249</v>
      </c>
      <c r="ZX116" s="159" t="s">
        <v>249</v>
      </c>
      <c r="ZY116" s="159" t="s">
        <v>249</v>
      </c>
      <c r="ZZ116" s="159" t="s">
        <v>249</v>
      </c>
      <c r="AAA116" s="159" t="s">
        <v>249</v>
      </c>
      <c r="AAB116" s="159" t="s">
        <v>249</v>
      </c>
      <c r="AAC116" s="159" t="s">
        <v>249</v>
      </c>
      <c r="AAD116" s="159" t="s">
        <v>249</v>
      </c>
      <c r="AAE116" s="159" t="s">
        <v>249</v>
      </c>
      <c r="AAF116" s="159" t="s">
        <v>249</v>
      </c>
      <c r="AAG116" s="159" t="s">
        <v>249</v>
      </c>
      <c r="AAH116" s="159" t="s">
        <v>249</v>
      </c>
      <c r="AAI116" s="159" t="s">
        <v>249</v>
      </c>
      <c r="AAJ116" s="159" t="s">
        <v>249</v>
      </c>
      <c r="AAK116" s="159" t="s">
        <v>249</v>
      </c>
      <c r="AAL116" s="159" t="s">
        <v>249</v>
      </c>
      <c r="AAM116" s="159" t="s">
        <v>249</v>
      </c>
      <c r="AAN116" s="159" t="s">
        <v>249</v>
      </c>
      <c r="AAO116" s="159" t="s">
        <v>249</v>
      </c>
      <c r="AAP116" s="159" t="s">
        <v>249</v>
      </c>
      <c r="AAQ116" s="159" t="s">
        <v>249</v>
      </c>
      <c r="AAR116" s="159" t="s">
        <v>249</v>
      </c>
      <c r="AAS116" s="159" t="s">
        <v>249</v>
      </c>
      <c r="AAT116" s="159" t="s">
        <v>249</v>
      </c>
      <c r="AAU116" s="159" t="s">
        <v>249</v>
      </c>
      <c r="AAV116" s="159" t="s">
        <v>249</v>
      </c>
      <c r="AAW116" s="159" t="s">
        <v>249</v>
      </c>
      <c r="AAX116" s="159" t="s">
        <v>249</v>
      </c>
      <c r="AAY116" s="159" t="s">
        <v>249</v>
      </c>
      <c r="AAZ116" s="159" t="s">
        <v>249</v>
      </c>
      <c r="ABA116" s="159" t="s">
        <v>249</v>
      </c>
      <c r="ABB116" s="159" t="s">
        <v>249</v>
      </c>
      <c r="ABC116" s="159" t="s">
        <v>249</v>
      </c>
      <c r="ABD116" s="159" t="s">
        <v>249</v>
      </c>
      <c r="ABE116" s="159" t="s">
        <v>249</v>
      </c>
      <c r="ABF116" s="159" t="s">
        <v>249</v>
      </c>
      <c r="ABG116" s="159" t="s">
        <v>249</v>
      </c>
      <c r="ABH116" s="159" t="s">
        <v>249</v>
      </c>
      <c r="ABI116" s="159" t="s">
        <v>249</v>
      </c>
      <c r="ABJ116" s="159" t="s">
        <v>249</v>
      </c>
      <c r="ABK116" s="159" t="s">
        <v>249</v>
      </c>
      <c r="ABL116" s="159" t="s">
        <v>249</v>
      </c>
      <c r="ABM116" s="159" t="s">
        <v>249</v>
      </c>
      <c r="ABN116" s="159" t="s">
        <v>249</v>
      </c>
      <c r="ABO116" s="159" t="s">
        <v>249</v>
      </c>
      <c r="ABP116" s="159" t="s">
        <v>249</v>
      </c>
      <c r="ABQ116" s="159" t="s">
        <v>249</v>
      </c>
      <c r="ABR116" s="159" t="s">
        <v>249</v>
      </c>
      <c r="ABS116" s="159" t="s">
        <v>249</v>
      </c>
      <c r="ABT116" s="159" t="s">
        <v>249</v>
      </c>
      <c r="ABU116" s="159" t="s">
        <v>249</v>
      </c>
      <c r="ABV116" s="159" t="s">
        <v>249</v>
      </c>
      <c r="ABW116" s="159" t="s">
        <v>249</v>
      </c>
      <c r="ABX116" s="159" t="s">
        <v>249</v>
      </c>
      <c r="ABY116" s="159" t="s">
        <v>249</v>
      </c>
      <c r="ABZ116" s="159" t="s">
        <v>249</v>
      </c>
      <c r="ACA116" s="159" t="s">
        <v>249</v>
      </c>
      <c r="ACB116" s="159" t="s">
        <v>249</v>
      </c>
      <c r="ACC116" s="159" t="s">
        <v>249</v>
      </c>
      <c r="ACD116" s="159" t="s">
        <v>249</v>
      </c>
      <c r="ACE116" s="159" t="s">
        <v>249</v>
      </c>
      <c r="ACF116" s="159" t="s">
        <v>249</v>
      </c>
      <c r="ACG116" s="159" t="s">
        <v>249</v>
      </c>
      <c r="ACH116" s="159" t="s">
        <v>249</v>
      </c>
      <c r="ACI116" s="159" t="s">
        <v>249</v>
      </c>
      <c r="ACJ116" s="159" t="s">
        <v>249</v>
      </c>
      <c r="ACK116" s="159" t="s">
        <v>249</v>
      </c>
      <c r="ACL116" s="159" t="s">
        <v>249</v>
      </c>
      <c r="ACM116" s="159" t="s">
        <v>249</v>
      </c>
      <c r="ACN116" s="159" t="s">
        <v>249</v>
      </c>
      <c r="ACO116" s="159" t="s">
        <v>249</v>
      </c>
      <c r="ACP116" s="159" t="s">
        <v>249</v>
      </c>
      <c r="ACQ116" s="159" t="s">
        <v>249</v>
      </c>
      <c r="ACR116" s="159" t="s">
        <v>249</v>
      </c>
      <c r="ACS116" s="159" t="s">
        <v>249</v>
      </c>
      <c r="ACT116" s="159" t="s">
        <v>249</v>
      </c>
      <c r="ACU116" s="159" t="s">
        <v>249</v>
      </c>
      <c r="ACV116" s="159" t="s">
        <v>249</v>
      </c>
      <c r="ACW116" s="159" t="s">
        <v>249</v>
      </c>
      <c r="ACX116" s="159" t="s">
        <v>249</v>
      </c>
      <c r="ACY116" s="159" t="s">
        <v>249</v>
      </c>
      <c r="ACZ116" s="159" t="s">
        <v>249</v>
      </c>
      <c r="ADA116" s="159" t="s">
        <v>249</v>
      </c>
      <c r="ADB116" s="159" t="s">
        <v>249</v>
      </c>
      <c r="ADC116" s="159" t="s">
        <v>249</v>
      </c>
      <c r="ADD116" s="159" t="s">
        <v>249</v>
      </c>
      <c r="ADE116" s="159" t="s">
        <v>249</v>
      </c>
      <c r="ADF116" s="159" t="s">
        <v>249</v>
      </c>
      <c r="ADG116" s="159" t="s">
        <v>249</v>
      </c>
      <c r="ADH116" s="159" t="s">
        <v>249</v>
      </c>
      <c r="ADI116" s="159" t="s">
        <v>249</v>
      </c>
      <c r="ADJ116" s="159" t="s">
        <v>249</v>
      </c>
      <c r="ADK116" s="159" t="s">
        <v>249</v>
      </c>
      <c r="ADL116" s="159" t="s">
        <v>249</v>
      </c>
      <c r="ADM116" s="159" t="s">
        <v>249</v>
      </c>
      <c r="ADN116" s="159" t="s">
        <v>249</v>
      </c>
      <c r="ADO116" s="159" t="s">
        <v>249</v>
      </c>
      <c r="ADP116" s="159" t="s">
        <v>249</v>
      </c>
      <c r="ADQ116" s="159" t="s">
        <v>249</v>
      </c>
      <c r="ADR116" s="159" t="s">
        <v>249</v>
      </c>
      <c r="ADS116" s="159" t="s">
        <v>249</v>
      </c>
      <c r="ADT116" s="159" t="s">
        <v>249</v>
      </c>
      <c r="ADU116" s="159" t="s">
        <v>249</v>
      </c>
      <c r="ADV116" s="159" t="s">
        <v>249</v>
      </c>
      <c r="ADW116" s="159" t="s">
        <v>249</v>
      </c>
      <c r="ADX116" s="159" t="s">
        <v>249</v>
      </c>
      <c r="ADY116" s="159" t="s">
        <v>249</v>
      </c>
      <c r="ADZ116" s="159" t="s">
        <v>249</v>
      </c>
      <c r="AEA116" s="159" t="s">
        <v>249</v>
      </c>
      <c r="AEB116" s="159" t="s">
        <v>249</v>
      </c>
      <c r="AEC116" s="159" t="s">
        <v>249</v>
      </c>
      <c r="AED116" s="159" t="s">
        <v>249</v>
      </c>
      <c r="AEE116" s="159" t="s">
        <v>249</v>
      </c>
      <c r="AEF116" s="159" t="s">
        <v>249</v>
      </c>
      <c r="AEG116" s="159" t="s">
        <v>249</v>
      </c>
      <c r="AEH116" s="159" t="s">
        <v>249</v>
      </c>
      <c r="AEI116" s="159" t="s">
        <v>249</v>
      </c>
      <c r="AEJ116" s="159" t="s">
        <v>249</v>
      </c>
      <c r="AEK116" s="159" t="s">
        <v>249</v>
      </c>
      <c r="AEL116" s="159" t="s">
        <v>249</v>
      </c>
      <c r="AEM116" s="159" t="s">
        <v>249</v>
      </c>
      <c r="AEN116" s="159" t="s">
        <v>249</v>
      </c>
      <c r="AEO116" s="159" t="s">
        <v>249</v>
      </c>
      <c r="AEP116" s="159" t="s">
        <v>249</v>
      </c>
      <c r="AEQ116" s="159" t="s">
        <v>249</v>
      </c>
      <c r="AER116" s="159" t="s">
        <v>249</v>
      </c>
      <c r="AES116" s="159" t="s">
        <v>249</v>
      </c>
      <c r="AET116" s="159" t="s">
        <v>249</v>
      </c>
      <c r="AEU116" s="159" t="s">
        <v>249</v>
      </c>
      <c r="AEV116" s="159" t="s">
        <v>249</v>
      </c>
      <c r="AEW116" s="159" t="s">
        <v>249</v>
      </c>
      <c r="AEX116" s="159" t="s">
        <v>249</v>
      </c>
      <c r="AEY116" s="159" t="s">
        <v>249</v>
      </c>
      <c r="AEZ116" s="159" t="s">
        <v>249</v>
      </c>
      <c r="AFA116" s="159" t="s">
        <v>249</v>
      </c>
      <c r="AFB116" s="159" t="s">
        <v>249</v>
      </c>
      <c r="AFC116" s="159" t="s">
        <v>249</v>
      </c>
      <c r="AFD116" s="159" t="s">
        <v>249</v>
      </c>
      <c r="AFE116" s="159" t="s">
        <v>249</v>
      </c>
      <c r="AFF116" s="159" t="s">
        <v>249</v>
      </c>
      <c r="AFG116" s="159" t="s">
        <v>249</v>
      </c>
      <c r="AFH116" s="159" t="s">
        <v>249</v>
      </c>
      <c r="AFI116" s="159" t="s">
        <v>249</v>
      </c>
      <c r="AFJ116" s="159" t="s">
        <v>249</v>
      </c>
      <c r="AFK116" s="159" t="s">
        <v>249</v>
      </c>
      <c r="AFL116" s="159" t="s">
        <v>249</v>
      </c>
      <c r="AFM116" s="159" t="s">
        <v>249</v>
      </c>
      <c r="AFN116" s="159" t="s">
        <v>249</v>
      </c>
      <c r="AFO116" s="159" t="s">
        <v>249</v>
      </c>
      <c r="AFP116" s="159" t="s">
        <v>249</v>
      </c>
      <c r="AFQ116" s="159" t="s">
        <v>249</v>
      </c>
      <c r="AFR116" s="159" t="s">
        <v>249</v>
      </c>
      <c r="AFS116" s="159" t="s">
        <v>249</v>
      </c>
      <c r="AFT116" s="159" t="s">
        <v>249</v>
      </c>
      <c r="AFU116" s="159" t="s">
        <v>249</v>
      </c>
      <c r="AFV116" s="159" t="s">
        <v>249</v>
      </c>
      <c r="AFW116" s="159" t="s">
        <v>249</v>
      </c>
      <c r="AFX116" s="159" t="s">
        <v>249</v>
      </c>
      <c r="AFY116" s="159" t="s">
        <v>249</v>
      </c>
      <c r="AFZ116" s="159" t="s">
        <v>249</v>
      </c>
      <c r="AGA116" s="159" t="s">
        <v>249</v>
      </c>
      <c r="AGB116" s="159" t="s">
        <v>249</v>
      </c>
      <c r="AGC116" s="159" t="s">
        <v>249</v>
      </c>
      <c r="AGD116" s="159" t="s">
        <v>249</v>
      </c>
      <c r="AGE116" s="159" t="s">
        <v>249</v>
      </c>
      <c r="AGF116" s="159" t="s">
        <v>249</v>
      </c>
      <c r="AGG116" s="159" t="s">
        <v>249</v>
      </c>
      <c r="AGH116" s="159" t="s">
        <v>249</v>
      </c>
      <c r="AGI116" s="159" t="s">
        <v>249</v>
      </c>
      <c r="AGJ116" s="159" t="s">
        <v>249</v>
      </c>
      <c r="AGK116" s="159" t="s">
        <v>249</v>
      </c>
      <c r="AGL116" s="159" t="s">
        <v>249</v>
      </c>
      <c r="AGM116" s="159" t="s">
        <v>249</v>
      </c>
      <c r="AGN116" s="159" t="s">
        <v>249</v>
      </c>
      <c r="AGO116" s="159" t="s">
        <v>249</v>
      </c>
      <c r="AGP116" s="159" t="s">
        <v>249</v>
      </c>
      <c r="AGQ116" s="159" t="s">
        <v>249</v>
      </c>
      <c r="AGR116" s="159" t="s">
        <v>249</v>
      </c>
      <c r="AGS116" s="159" t="s">
        <v>249</v>
      </c>
      <c r="AGT116" s="159" t="s">
        <v>249</v>
      </c>
      <c r="AGU116" s="159" t="s">
        <v>249</v>
      </c>
      <c r="AGV116" s="159" t="s">
        <v>249</v>
      </c>
      <c r="AGW116" s="159" t="s">
        <v>249</v>
      </c>
      <c r="AGX116" s="159" t="s">
        <v>249</v>
      </c>
      <c r="AGY116" s="159" t="s">
        <v>249</v>
      </c>
      <c r="AGZ116" s="159" t="s">
        <v>249</v>
      </c>
      <c r="AHA116" s="159" t="s">
        <v>249</v>
      </c>
      <c r="AHB116" s="159" t="s">
        <v>249</v>
      </c>
      <c r="AHC116" s="159" t="s">
        <v>249</v>
      </c>
      <c r="AHD116" s="159" t="s">
        <v>249</v>
      </c>
      <c r="AHE116" s="159" t="s">
        <v>249</v>
      </c>
      <c r="AHF116" s="159" t="s">
        <v>249</v>
      </c>
      <c r="AHG116" s="159" t="s">
        <v>249</v>
      </c>
      <c r="AHH116" s="159" t="s">
        <v>249</v>
      </c>
      <c r="AHI116" s="159" t="s">
        <v>249</v>
      </c>
      <c r="AHJ116" s="159" t="s">
        <v>249</v>
      </c>
      <c r="AHK116" s="159" t="s">
        <v>249</v>
      </c>
      <c r="AHL116" s="159" t="s">
        <v>249</v>
      </c>
      <c r="AHM116" s="159" t="s">
        <v>249</v>
      </c>
      <c r="AHN116" s="159" t="s">
        <v>249</v>
      </c>
      <c r="AHO116" s="159" t="s">
        <v>249</v>
      </c>
      <c r="AHP116" s="159" t="s">
        <v>249</v>
      </c>
      <c r="AHQ116" s="159" t="s">
        <v>249</v>
      </c>
      <c r="AHR116" s="159" t="s">
        <v>249</v>
      </c>
      <c r="AHS116" s="159" t="s">
        <v>249</v>
      </c>
      <c r="AHT116" s="159" t="s">
        <v>249</v>
      </c>
      <c r="AHU116" s="159" t="s">
        <v>249</v>
      </c>
      <c r="AHV116" s="159" t="s">
        <v>249</v>
      </c>
      <c r="AHW116" s="159" t="s">
        <v>249</v>
      </c>
      <c r="AHX116" s="159" t="s">
        <v>249</v>
      </c>
      <c r="AHY116" s="159" t="s">
        <v>249</v>
      </c>
      <c r="AHZ116" s="159" t="s">
        <v>249</v>
      </c>
      <c r="AIA116" s="159" t="s">
        <v>249</v>
      </c>
      <c r="AIB116" s="159" t="s">
        <v>249</v>
      </c>
      <c r="AIC116" s="159" t="s">
        <v>249</v>
      </c>
      <c r="AID116" s="159" t="s">
        <v>249</v>
      </c>
      <c r="AIE116" s="159" t="s">
        <v>249</v>
      </c>
      <c r="AIF116" s="159" t="s">
        <v>249</v>
      </c>
      <c r="AIG116" s="159" t="s">
        <v>249</v>
      </c>
      <c r="AIH116" s="159" t="s">
        <v>249</v>
      </c>
      <c r="AII116" s="159" t="s">
        <v>249</v>
      </c>
      <c r="AIJ116" s="159" t="s">
        <v>249</v>
      </c>
      <c r="AIK116" s="159" t="s">
        <v>249</v>
      </c>
      <c r="AIL116" s="159" t="s">
        <v>249</v>
      </c>
      <c r="AIM116" s="159" t="s">
        <v>249</v>
      </c>
      <c r="AIN116" s="159" t="s">
        <v>249</v>
      </c>
      <c r="AIO116" s="159" t="s">
        <v>249</v>
      </c>
      <c r="AIP116" s="159" t="s">
        <v>249</v>
      </c>
      <c r="AIQ116" s="159" t="s">
        <v>249</v>
      </c>
      <c r="AIR116" s="159" t="s">
        <v>249</v>
      </c>
      <c r="AIS116" s="159" t="s">
        <v>249</v>
      </c>
      <c r="AIT116" s="159" t="s">
        <v>249</v>
      </c>
      <c r="AIU116" s="159" t="s">
        <v>249</v>
      </c>
      <c r="AIV116" s="159" t="s">
        <v>249</v>
      </c>
      <c r="AIW116" s="159" t="s">
        <v>249</v>
      </c>
      <c r="AIX116" s="159" t="s">
        <v>249</v>
      </c>
      <c r="AIY116" s="159" t="s">
        <v>249</v>
      </c>
      <c r="AIZ116" s="159" t="s">
        <v>249</v>
      </c>
      <c r="AJA116" s="159" t="s">
        <v>249</v>
      </c>
      <c r="AJB116" s="159" t="s">
        <v>249</v>
      </c>
      <c r="AJC116" s="159" t="s">
        <v>249</v>
      </c>
      <c r="AJD116" s="159" t="s">
        <v>249</v>
      </c>
      <c r="AJE116" s="159" t="s">
        <v>249</v>
      </c>
      <c r="AJF116" s="159" t="s">
        <v>249</v>
      </c>
      <c r="AJG116" s="159" t="s">
        <v>249</v>
      </c>
      <c r="AJH116" s="159" t="s">
        <v>249</v>
      </c>
      <c r="AJI116" s="159" t="s">
        <v>249</v>
      </c>
      <c r="AJJ116" s="159" t="s">
        <v>249</v>
      </c>
      <c r="AJK116" s="159" t="s">
        <v>249</v>
      </c>
      <c r="AJL116" s="159" t="s">
        <v>249</v>
      </c>
      <c r="AJM116" s="159" t="s">
        <v>249</v>
      </c>
      <c r="AJN116" s="159" t="s">
        <v>249</v>
      </c>
      <c r="AJO116" s="159" t="s">
        <v>249</v>
      </c>
      <c r="AJP116" s="159" t="s">
        <v>249</v>
      </c>
      <c r="AJQ116" s="159" t="s">
        <v>249</v>
      </c>
      <c r="AJR116" s="159" t="s">
        <v>249</v>
      </c>
      <c r="AJS116" s="159" t="s">
        <v>249</v>
      </c>
      <c r="AJT116" s="159" t="s">
        <v>249</v>
      </c>
      <c r="AJU116" s="159" t="s">
        <v>249</v>
      </c>
      <c r="AJV116" s="159" t="s">
        <v>249</v>
      </c>
      <c r="AJW116" s="159" t="s">
        <v>249</v>
      </c>
      <c r="AJX116" s="159" t="s">
        <v>249</v>
      </c>
      <c r="AJY116" s="159" t="s">
        <v>249</v>
      </c>
      <c r="AJZ116" s="159" t="s">
        <v>249</v>
      </c>
      <c r="AKA116" s="159" t="s">
        <v>249</v>
      </c>
      <c r="AKB116" s="159" t="s">
        <v>249</v>
      </c>
      <c r="AKC116" s="159" t="s">
        <v>249</v>
      </c>
      <c r="AKD116" s="159" t="s">
        <v>249</v>
      </c>
      <c r="AKE116" s="159" t="s">
        <v>249</v>
      </c>
      <c r="AKF116" s="159" t="s">
        <v>249</v>
      </c>
      <c r="AKG116" s="159" t="s">
        <v>249</v>
      </c>
      <c r="AKH116" s="159" t="s">
        <v>249</v>
      </c>
      <c r="AKI116" s="159" t="s">
        <v>249</v>
      </c>
      <c r="AKJ116" s="159" t="s">
        <v>249</v>
      </c>
      <c r="AKK116" s="159" t="s">
        <v>249</v>
      </c>
      <c r="AKL116" s="159" t="s">
        <v>249</v>
      </c>
      <c r="AKM116" s="159" t="s">
        <v>249</v>
      </c>
      <c r="AKN116" s="159" t="s">
        <v>249</v>
      </c>
      <c r="AKO116" s="159" t="s">
        <v>249</v>
      </c>
      <c r="AKP116" s="159" t="s">
        <v>249</v>
      </c>
      <c r="AKQ116" s="159" t="s">
        <v>249</v>
      </c>
      <c r="AKR116" s="159" t="s">
        <v>249</v>
      </c>
      <c r="AKS116" s="159" t="s">
        <v>249</v>
      </c>
      <c r="AKT116" s="159" t="s">
        <v>249</v>
      </c>
      <c r="AKU116" s="159" t="s">
        <v>249</v>
      </c>
      <c r="AKV116" s="159" t="s">
        <v>249</v>
      </c>
      <c r="AKW116" s="159" t="s">
        <v>249</v>
      </c>
      <c r="AKX116" s="159" t="s">
        <v>249</v>
      </c>
      <c r="AKY116" s="159" t="s">
        <v>249</v>
      </c>
      <c r="AKZ116" s="159" t="s">
        <v>249</v>
      </c>
      <c r="ALA116" s="159" t="s">
        <v>249</v>
      </c>
      <c r="ALB116" s="159" t="s">
        <v>249</v>
      </c>
      <c r="ALC116" s="159" t="s">
        <v>249</v>
      </c>
      <c r="ALD116" s="159" t="s">
        <v>249</v>
      </c>
      <c r="ALE116" s="159" t="s">
        <v>249</v>
      </c>
      <c r="ALF116" s="159" t="s">
        <v>249</v>
      </c>
      <c r="ALG116" s="159" t="s">
        <v>249</v>
      </c>
      <c r="ALH116" s="159" t="s">
        <v>249</v>
      </c>
      <c r="ALI116" s="159" t="s">
        <v>249</v>
      </c>
      <c r="ALJ116" s="159" t="s">
        <v>249</v>
      </c>
      <c r="ALK116" s="159" t="s">
        <v>249</v>
      </c>
      <c r="ALL116" s="159" t="s">
        <v>249</v>
      </c>
      <c r="ALM116" s="159" t="s">
        <v>249</v>
      </c>
      <c r="ALN116" s="159" t="s">
        <v>249</v>
      </c>
      <c r="ALO116" s="159" t="s">
        <v>249</v>
      </c>
      <c r="ALP116" s="159" t="s">
        <v>249</v>
      </c>
      <c r="ALQ116" s="159" t="s">
        <v>249</v>
      </c>
      <c r="ALR116" s="159" t="s">
        <v>249</v>
      </c>
      <c r="ALS116" s="159" t="s">
        <v>249</v>
      </c>
      <c r="ALT116" s="159" t="s">
        <v>249</v>
      </c>
      <c r="ALU116" s="159" t="s">
        <v>249</v>
      </c>
      <c r="ALV116" s="159" t="s">
        <v>249</v>
      </c>
      <c r="ALW116" s="159" t="s">
        <v>249</v>
      </c>
      <c r="ALX116" s="159" t="s">
        <v>249</v>
      </c>
      <c r="ALY116" s="159" t="s">
        <v>249</v>
      </c>
      <c r="ALZ116" s="159" t="s">
        <v>249</v>
      </c>
      <c r="AMA116" s="159" t="s">
        <v>249</v>
      </c>
      <c r="AMB116" s="159" t="s">
        <v>249</v>
      </c>
      <c r="AMC116" s="159" t="s">
        <v>249</v>
      </c>
      <c r="AMD116" s="159" t="s">
        <v>249</v>
      </c>
      <c r="AME116" s="159" t="s">
        <v>249</v>
      </c>
      <c r="AMF116" s="159" t="s">
        <v>249</v>
      </c>
      <c r="AMG116" s="159" t="s">
        <v>249</v>
      </c>
      <c r="AMH116" s="159" t="s">
        <v>249</v>
      </c>
      <c r="AMI116" s="159" t="s">
        <v>249</v>
      </c>
      <c r="AMJ116" s="159" t="s">
        <v>249</v>
      </c>
      <c r="AMK116" s="159" t="s">
        <v>249</v>
      </c>
      <c r="AML116" s="159" t="s">
        <v>249</v>
      </c>
      <c r="AMM116" s="159" t="s">
        <v>249</v>
      </c>
      <c r="AMN116" s="159" t="s">
        <v>249</v>
      </c>
      <c r="AMO116" s="159" t="s">
        <v>249</v>
      </c>
      <c r="AMP116" s="159" t="s">
        <v>249</v>
      </c>
      <c r="AMQ116" s="159" t="s">
        <v>249</v>
      </c>
      <c r="AMR116" s="159" t="s">
        <v>249</v>
      </c>
      <c r="AMS116" s="159" t="s">
        <v>249</v>
      </c>
      <c r="AMT116" s="159" t="s">
        <v>249</v>
      </c>
      <c r="AMU116" s="159" t="s">
        <v>249</v>
      </c>
      <c r="AMV116" s="159" t="s">
        <v>249</v>
      </c>
      <c r="AMW116" s="159" t="s">
        <v>249</v>
      </c>
      <c r="AMX116" s="159" t="s">
        <v>249</v>
      </c>
      <c r="AMY116" s="159" t="s">
        <v>249</v>
      </c>
      <c r="AMZ116" s="159" t="s">
        <v>249</v>
      </c>
      <c r="ANA116" s="159" t="s">
        <v>249</v>
      </c>
      <c r="ANB116" s="159" t="s">
        <v>249</v>
      </c>
      <c r="ANC116" s="159" t="s">
        <v>249</v>
      </c>
      <c r="AND116" s="159" t="s">
        <v>249</v>
      </c>
      <c r="ANE116" s="159" t="s">
        <v>249</v>
      </c>
      <c r="ANF116" s="159" t="s">
        <v>249</v>
      </c>
      <c r="ANG116" s="159" t="s">
        <v>249</v>
      </c>
      <c r="ANH116" s="159" t="s">
        <v>249</v>
      </c>
      <c r="ANI116" s="159" t="s">
        <v>249</v>
      </c>
      <c r="ANJ116" s="159" t="s">
        <v>249</v>
      </c>
      <c r="ANK116" s="159" t="s">
        <v>249</v>
      </c>
      <c r="ANL116" s="159" t="s">
        <v>249</v>
      </c>
      <c r="ANM116" s="159" t="s">
        <v>249</v>
      </c>
      <c r="ANN116" s="159" t="s">
        <v>249</v>
      </c>
      <c r="ANO116" s="159" t="s">
        <v>249</v>
      </c>
      <c r="ANP116" s="159" t="s">
        <v>249</v>
      </c>
      <c r="ANQ116" s="159" t="s">
        <v>249</v>
      </c>
      <c r="ANR116" s="159" t="s">
        <v>249</v>
      </c>
      <c r="ANS116" s="159" t="s">
        <v>249</v>
      </c>
      <c r="ANT116" s="159" t="s">
        <v>249</v>
      </c>
      <c r="ANU116" s="159" t="s">
        <v>249</v>
      </c>
      <c r="ANV116" s="159" t="s">
        <v>249</v>
      </c>
      <c r="ANW116" s="159" t="s">
        <v>249</v>
      </c>
      <c r="ANX116" s="159" t="s">
        <v>249</v>
      </c>
      <c r="ANY116" s="159" t="s">
        <v>249</v>
      </c>
      <c r="ANZ116" s="159" t="s">
        <v>249</v>
      </c>
      <c r="AOA116" s="159" t="s">
        <v>249</v>
      </c>
      <c r="AOB116" s="159" t="s">
        <v>249</v>
      </c>
      <c r="AOC116" s="159" t="s">
        <v>249</v>
      </c>
      <c r="AOD116" s="159" t="s">
        <v>249</v>
      </c>
      <c r="AOE116" s="159" t="s">
        <v>249</v>
      </c>
      <c r="AOF116" s="159" t="s">
        <v>249</v>
      </c>
      <c r="AOG116" s="159" t="s">
        <v>249</v>
      </c>
      <c r="AOH116" s="159" t="s">
        <v>249</v>
      </c>
      <c r="AOI116" s="159" t="s">
        <v>249</v>
      </c>
      <c r="AOJ116" s="159" t="s">
        <v>249</v>
      </c>
      <c r="AOK116" s="159" t="s">
        <v>249</v>
      </c>
      <c r="AOL116" s="159" t="s">
        <v>249</v>
      </c>
      <c r="AOM116" s="159" t="s">
        <v>249</v>
      </c>
      <c r="AON116" s="159" t="s">
        <v>249</v>
      </c>
      <c r="AOO116" s="159" t="s">
        <v>249</v>
      </c>
      <c r="AOP116" s="159" t="s">
        <v>249</v>
      </c>
      <c r="AOQ116" s="159" t="s">
        <v>249</v>
      </c>
      <c r="AOR116" s="159" t="s">
        <v>249</v>
      </c>
      <c r="AOS116" s="159" t="s">
        <v>249</v>
      </c>
      <c r="AOT116" s="159" t="s">
        <v>249</v>
      </c>
      <c r="AOU116" s="159" t="s">
        <v>249</v>
      </c>
      <c r="AOV116" s="159" t="s">
        <v>249</v>
      </c>
      <c r="AOW116" s="159" t="s">
        <v>249</v>
      </c>
      <c r="AOX116" s="159" t="s">
        <v>249</v>
      </c>
      <c r="AOY116" s="159" t="s">
        <v>249</v>
      </c>
      <c r="AOZ116" s="159" t="s">
        <v>249</v>
      </c>
      <c r="APA116" s="159" t="s">
        <v>249</v>
      </c>
      <c r="APB116" s="159" t="s">
        <v>249</v>
      </c>
      <c r="APC116" s="159" t="s">
        <v>249</v>
      </c>
      <c r="APD116" s="159" t="s">
        <v>249</v>
      </c>
      <c r="APE116" s="159" t="s">
        <v>249</v>
      </c>
      <c r="APF116" s="159" t="s">
        <v>249</v>
      </c>
      <c r="APG116" s="159" t="s">
        <v>249</v>
      </c>
      <c r="APH116" s="159" t="s">
        <v>249</v>
      </c>
      <c r="API116" s="159" t="s">
        <v>249</v>
      </c>
      <c r="APJ116" s="159" t="s">
        <v>249</v>
      </c>
      <c r="APK116" s="159" t="s">
        <v>249</v>
      </c>
      <c r="APL116" s="159" t="s">
        <v>249</v>
      </c>
      <c r="APM116" s="159" t="s">
        <v>249</v>
      </c>
      <c r="APN116" s="159" t="s">
        <v>249</v>
      </c>
      <c r="APO116" s="159" t="s">
        <v>249</v>
      </c>
      <c r="APP116" s="159" t="s">
        <v>249</v>
      </c>
      <c r="APQ116" s="159" t="s">
        <v>249</v>
      </c>
      <c r="APR116" s="159" t="s">
        <v>249</v>
      </c>
      <c r="APS116" s="159" t="s">
        <v>249</v>
      </c>
      <c r="APT116" s="159" t="s">
        <v>249</v>
      </c>
      <c r="APU116" s="159" t="s">
        <v>249</v>
      </c>
      <c r="APV116" s="159" t="s">
        <v>249</v>
      </c>
      <c r="APW116" s="159" t="s">
        <v>249</v>
      </c>
      <c r="APX116" s="159" t="s">
        <v>249</v>
      </c>
      <c r="APY116" s="159" t="s">
        <v>249</v>
      </c>
      <c r="APZ116" s="159" t="s">
        <v>249</v>
      </c>
      <c r="AQA116" s="159" t="s">
        <v>249</v>
      </c>
      <c r="AQB116" s="159" t="s">
        <v>249</v>
      </c>
      <c r="AQC116" s="159" t="s">
        <v>249</v>
      </c>
      <c r="AQD116" s="159" t="s">
        <v>249</v>
      </c>
      <c r="AQE116" s="159" t="s">
        <v>249</v>
      </c>
      <c r="AQF116" s="159" t="s">
        <v>249</v>
      </c>
      <c r="AQG116" s="159" t="s">
        <v>249</v>
      </c>
      <c r="AQH116" s="159" t="s">
        <v>249</v>
      </c>
      <c r="AQI116" s="159" t="s">
        <v>249</v>
      </c>
      <c r="AQJ116" s="159" t="s">
        <v>249</v>
      </c>
      <c r="AQK116" s="159" t="s">
        <v>249</v>
      </c>
      <c r="AQL116" s="159" t="s">
        <v>249</v>
      </c>
      <c r="AQM116" s="159" t="s">
        <v>249</v>
      </c>
      <c r="AQN116" s="159" t="s">
        <v>249</v>
      </c>
      <c r="AQO116" s="159" t="s">
        <v>249</v>
      </c>
      <c r="AQP116" s="159" t="s">
        <v>249</v>
      </c>
      <c r="AQQ116" s="159" t="s">
        <v>249</v>
      </c>
      <c r="AQR116" s="159" t="s">
        <v>249</v>
      </c>
      <c r="AQS116" s="159" t="s">
        <v>249</v>
      </c>
      <c r="AQT116" s="159" t="s">
        <v>249</v>
      </c>
      <c r="AQU116" s="159" t="s">
        <v>249</v>
      </c>
      <c r="AQV116" s="159" t="s">
        <v>249</v>
      </c>
      <c r="AQW116" s="159" t="s">
        <v>249</v>
      </c>
      <c r="AQX116" s="159" t="s">
        <v>249</v>
      </c>
      <c r="AQY116" s="159" t="s">
        <v>249</v>
      </c>
      <c r="AQZ116" s="159" t="s">
        <v>249</v>
      </c>
      <c r="ARA116" s="159" t="s">
        <v>249</v>
      </c>
      <c r="ARB116" s="159" t="s">
        <v>249</v>
      </c>
      <c r="ARC116" s="159" t="s">
        <v>249</v>
      </c>
      <c r="ARD116" s="159" t="s">
        <v>249</v>
      </c>
      <c r="ARE116" s="159" t="s">
        <v>249</v>
      </c>
      <c r="ARF116" s="159" t="s">
        <v>249</v>
      </c>
      <c r="ARG116" s="159" t="s">
        <v>249</v>
      </c>
      <c r="ARH116" s="159" t="s">
        <v>249</v>
      </c>
      <c r="ARI116" s="159" t="s">
        <v>249</v>
      </c>
      <c r="ARJ116" s="159" t="s">
        <v>249</v>
      </c>
      <c r="ARK116" s="159" t="s">
        <v>249</v>
      </c>
      <c r="ARL116" s="159" t="s">
        <v>249</v>
      </c>
      <c r="ARM116" s="159" t="s">
        <v>249</v>
      </c>
      <c r="ARN116" s="159" t="s">
        <v>249</v>
      </c>
      <c r="ARO116" s="159" t="s">
        <v>249</v>
      </c>
      <c r="ARP116" s="159" t="s">
        <v>249</v>
      </c>
      <c r="ARQ116" s="159" t="s">
        <v>249</v>
      </c>
      <c r="ARR116" s="159" t="s">
        <v>249</v>
      </c>
      <c r="ARS116" s="159" t="s">
        <v>249</v>
      </c>
      <c r="ART116" s="159" t="s">
        <v>249</v>
      </c>
      <c r="ARU116" s="159" t="s">
        <v>249</v>
      </c>
      <c r="ARV116" s="159" t="s">
        <v>249</v>
      </c>
      <c r="ARW116" s="159" t="s">
        <v>249</v>
      </c>
      <c r="ARX116" s="159" t="s">
        <v>249</v>
      </c>
      <c r="ARY116" s="159" t="s">
        <v>249</v>
      </c>
      <c r="ARZ116" s="159" t="s">
        <v>249</v>
      </c>
      <c r="ASA116" s="159" t="s">
        <v>249</v>
      </c>
      <c r="ASB116" s="159" t="s">
        <v>249</v>
      </c>
      <c r="ASC116" s="159" t="s">
        <v>249</v>
      </c>
      <c r="ASD116" s="159" t="s">
        <v>249</v>
      </c>
      <c r="ASE116" s="159" t="s">
        <v>249</v>
      </c>
      <c r="ASF116" s="159" t="s">
        <v>249</v>
      </c>
      <c r="ASG116" s="159" t="s">
        <v>249</v>
      </c>
      <c r="ASH116" s="159" t="s">
        <v>249</v>
      </c>
      <c r="ASI116" s="159" t="s">
        <v>249</v>
      </c>
      <c r="ASJ116" s="159" t="s">
        <v>249</v>
      </c>
      <c r="ASK116" s="159" t="s">
        <v>249</v>
      </c>
      <c r="ASL116" s="159" t="s">
        <v>249</v>
      </c>
      <c r="ASM116" s="159" t="s">
        <v>249</v>
      </c>
      <c r="ASN116" s="159" t="s">
        <v>249</v>
      </c>
      <c r="ASO116" s="159" t="s">
        <v>249</v>
      </c>
      <c r="ASP116" s="159" t="s">
        <v>249</v>
      </c>
      <c r="ASQ116" s="159" t="s">
        <v>249</v>
      </c>
      <c r="ASR116" s="159" t="s">
        <v>249</v>
      </c>
      <c r="ASS116" s="159" t="s">
        <v>249</v>
      </c>
      <c r="AST116" s="159" t="s">
        <v>249</v>
      </c>
      <c r="ASU116" s="159" t="s">
        <v>249</v>
      </c>
      <c r="ASV116" s="159" t="s">
        <v>249</v>
      </c>
      <c r="ASW116" s="159" t="s">
        <v>249</v>
      </c>
      <c r="ASX116" s="159" t="s">
        <v>249</v>
      </c>
      <c r="ASY116" s="159" t="s">
        <v>249</v>
      </c>
      <c r="ASZ116" s="159" t="s">
        <v>249</v>
      </c>
      <c r="ATA116" s="159" t="s">
        <v>249</v>
      </c>
      <c r="ATB116" s="159" t="s">
        <v>249</v>
      </c>
      <c r="ATC116" s="159" t="s">
        <v>249</v>
      </c>
      <c r="ATD116" s="159" t="s">
        <v>249</v>
      </c>
      <c r="ATE116" s="159" t="s">
        <v>249</v>
      </c>
      <c r="ATF116" s="159" t="s">
        <v>249</v>
      </c>
      <c r="ATG116" s="159" t="s">
        <v>249</v>
      </c>
      <c r="ATH116" s="159" t="s">
        <v>249</v>
      </c>
      <c r="ATI116" s="159" t="s">
        <v>249</v>
      </c>
      <c r="ATJ116" s="159" t="s">
        <v>249</v>
      </c>
      <c r="ATK116" s="159" t="s">
        <v>249</v>
      </c>
      <c r="ATL116" s="159" t="s">
        <v>249</v>
      </c>
      <c r="ATM116" s="159" t="s">
        <v>249</v>
      </c>
      <c r="ATN116" s="159" t="s">
        <v>249</v>
      </c>
      <c r="ATO116" s="159" t="s">
        <v>249</v>
      </c>
      <c r="ATP116" s="159" t="s">
        <v>249</v>
      </c>
      <c r="ATQ116" s="159" t="s">
        <v>249</v>
      </c>
      <c r="ATR116" s="159" t="s">
        <v>249</v>
      </c>
      <c r="ATS116" s="159" t="s">
        <v>249</v>
      </c>
      <c r="ATT116" s="159" t="s">
        <v>249</v>
      </c>
      <c r="ATU116" s="159" t="s">
        <v>249</v>
      </c>
      <c r="ATV116" s="159" t="s">
        <v>249</v>
      </c>
      <c r="ATW116" s="159" t="s">
        <v>249</v>
      </c>
      <c r="ATX116" s="159" t="s">
        <v>249</v>
      </c>
      <c r="ATY116" s="159" t="s">
        <v>249</v>
      </c>
      <c r="ATZ116" s="159" t="s">
        <v>249</v>
      </c>
      <c r="AUA116" s="159" t="s">
        <v>249</v>
      </c>
      <c r="AUB116" s="159" t="s">
        <v>249</v>
      </c>
      <c r="AUC116" s="159" t="s">
        <v>249</v>
      </c>
      <c r="AUD116" s="159" t="s">
        <v>249</v>
      </c>
      <c r="AUE116" s="159" t="s">
        <v>249</v>
      </c>
      <c r="AUF116" s="159" t="s">
        <v>249</v>
      </c>
      <c r="AUG116" s="159" t="s">
        <v>249</v>
      </c>
      <c r="AUH116" s="159" t="s">
        <v>249</v>
      </c>
      <c r="AUI116" s="159" t="s">
        <v>249</v>
      </c>
      <c r="AUJ116" s="159" t="s">
        <v>249</v>
      </c>
      <c r="AUK116" s="159" t="s">
        <v>249</v>
      </c>
      <c r="AUL116" s="159" t="s">
        <v>249</v>
      </c>
      <c r="AUM116" s="159" t="s">
        <v>249</v>
      </c>
      <c r="AUN116" s="159" t="s">
        <v>249</v>
      </c>
      <c r="AUO116" s="159" t="s">
        <v>249</v>
      </c>
      <c r="AUP116" s="159" t="s">
        <v>249</v>
      </c>
      <c r="AUQ116" s="159" t="s">
        <v>249</v>
      </c>
      <c r="AUR116" s="159" t="s">
        <v>249</v>
      </c>
      <c r="AUS116" s="159" t="s">
        <v>249</v>
      </c>
      <c r="AUT116" s="159" t="s">
        <v>249</v>
      </c>
      <c r="AUU116" s="159" t="s">
        <v>249</v>
      </c>
      <c r="AUV116" s="159" t="s">
        <v>249</v>
      </c>
      <c r="AUW116" s="159" t="s">
        <v>249</v>
      </c>
      <c r="AUX116" s="159" t="s">
        <v>249</v>
      </c>
      <c r="AUY116" s="159" t="s">
        <v>249</v>
      </c>
      <c r="AUZ116" s="159" t="s">
        <v>249</v>
      </c>
      <c r="AVA116" s="159" t="s">
        <v>249</v>
      </c>
      <c r="AVB116" s="159" t="s">
        <v>249</v>
      </c>
      <c r="AVC116" s="159" t="s">
        <v>249</v>
      </c>
      <c r="AVD116" s="159" t="s">
        <v>249</v>
      </c>
      <c r="AVE116" s="159" t="s">
        <v>249</v>
      </c>
      <c r="AVF116" s="159" t="s">
        <v>249</v>
      </c>
      <c r="AVG116" s="159" t="s">
        <v>249</v>
      </c>
      <c r="AVH116" s="159" t="s">
        <v>249</v>
      </c>
      <c r="AVI116" s="159" t="s">
        <v>249</v>
      </c>
      <c r="AVJ116" s="159" t="s">
        <v>249</v>
      </c>
      <c r="AVK116" s="159" t="s">
        <v>249</v>
      </c>
      <c r="AVL116" s="159" t="s">
        <v>249</v>
      </c>
      <c r="AVM116" s="159" t="s">
        <v>249</v>
      </c>
      <c r="AVN116" s="159" t="s">
        <v>249</v>
      </c>
      <c r="AVO116" s="159" t="s">
        <v>249</v>
      </c>
      <c r="AVP116" s="159" t="s">
        <v>249</v>
      </c>
      <c r="AVQ116" s="159" t="s">
        <v>249</v>
      </c>
      <c r="AVR116" s="159" t="s">
        <v>249</v>
      </c>
      <c r="AVS116" s="159" t="s">
        <v>249</v>
      </c>
      <c r="AVT116" s="159" t="s">
        <v>249</v>
      </c>
      <c r="AVU116" s="159" t="s">
        <v>249</v>
      </c>
      <c r="AVV116" s="159" t="s">
        <v>249</v>
      </c>
      <c r="AVW116" s="159" t="s">
        <v>249</v>
      </c>
      <c r="AVX116" s="159" t="s">
        <v>249</v>
      </c>
      <c r="AVY116" s="159" t="s">
        <v>249</v>
      </c>
      <c r="AVZ116" s="159" t="s">
        <v>249</v>
      </c>
      <c r="AWA116" s="159" t="s">
        <v>249</v>
      </c>
      <c r="AWB116" s="159" t="s">
        <v>249</v>
      </c>
      <c r="AWC116" s="159" t="s">
        <v>249</v>
      </c>
      <c r="AWD116" s="159" t="s">
        <v>249</v>
      </c>
      <c r="AWE116" s="159" t="s">
        <v>249</v>
      </c>
      <c r="AWF116" s="159" t="s">
        <v>249</v>
      </c>
      <c r="AWG116" s="159" t="s">
        <v>249</v>
      </c>
      <c r="AWH116" s="159" t="s">
        <v>249</v>
      </c>
      <c r="AWI116" s="159" t="s">
        <v>249</v>
      </c>
      <c r="AWJ116" s="159" t="s">
        <v>249</v>
      </c>
      <c r="AWK116" s="159" t="s">
        <v>249</v>
      </c>
      <c r="AWL116" s="159" t="s">
        <v>249</v>
      </c>
      <c r="AWM116" s="159" t="s">
        <v>249</v>
      </c>
      <c r="AWN116" s="159" t="s">
        <v>249</v>
      </c>
      <c r="AWO116" s="159" t="s">
        <v>249</v>
      </c>
      <c r="AWP116" s="159" t="s">
        <v>249</v>
      </c>
      <c r="AWQ116" s="159" t="s">
        <v>249</v>
      </c>
      <c r="AWR116" s="159" t="s">
        <v>249</v>
      </c>
      <c r="AWS116" s="159" t="s">
        <v>249</v>
      </c>
      <c r="AWT116" s="159" t="s">
        <v>249</v>
      </c>
      <c r="AWU116" s="159" t="s">
        <v>249</v>
      </c>
      <c r="AWV116" s="159" t="s">
        <v>249</v>
      </c>
      <c r="AWW116" s="159" t="s">
        <v>249</v>
      </c>
      <c r="AWX116" s="159" t="s">
        <v>249</v>
      </c>
      <c r="AWY116" s="159" t="s">
        <v>249</v>
      </c>
      <c r="AWZ116" s="159" t="s">
        <v>249</v>
      </c>
      <c r="AXA116" s="159" t="s">
        <v>249</v>
      </c>
      <c r="AXB116" s="159" t="s">
        <v>249</v>
      </c>
      <c r="AXC116" s="159" t="s">
        <v>249</v>
      </c>
      <c r="AXD116" s="159" t="s">
        <v>249</v>
      </c>
      <c r="AXE116" s="159" t="s">
        <v>249</v>
      </c>
      <c r="AXF116" s="159" t="s">
        <v>249</v>
      </c>
      <c r="AXG116" s="159" t="s">
        <v>249</v>
      </c>
      <c r="AXH116" s="159" t="s">
        <v>249</v>
      </c>
      <c r="AXI116" s="159" t="s">
        <v>249</v>
      </c>
      <c r="AXJ116" s="159" t="s">
        <v>249</v>
      </c>
      <c r="AXK116" s="159" t="s">
        <v>249</v>
      </c>
      <c r="AXL116" s="159" t="s">
        <v>249</v>
      </c>
      <c r="AXM116" s="159" t="s">
        <v>249</v>
      </c>
      <c r="AXN116" s="159" t="s">
        <v>249</v>
      </c>
      <c r="AXO116" s="159" t="s">
        <v>249</v>
      </c>
      <c r="AXP116" s="159" t="s">
        <v>249</v>
      </c>
      <c r="AXQ116" s="159" t="s">
        <v>249</v>
      </c>
      <c r="AXR116" s="159" t="s">
        <v>249</v>
      </c>
      <c r="AXS116" s="159" t="s">
        <v>249</v>
      </c>
      <c r="AXT116" s="159" t="s">
        <v>249</v>
      </c>
      <c r="AXU116" s="159" t="s">
        <v>249</v>
      </c>
      <c r="AXV116" s="159" t="s">
        <v>249</v>
      </c>
      <c r="AXW116" s="159" t="s">
        <v>249</v>
      </c>
      <c r="AXX116" s="159" t="s">
        <v>249</v>
      </c>
      <c r="AXY116" s="159" t="s">
        <v>249</v>
      </c>
      <c r="AXZ116" s="159" t="s">
        <v>249</v>
      </c>
      <c r="AYA116" s="159" t="s">
        <v>249</v>
      </c>
      <c r="AYB116" s="159" t="s">
        <v>249</v>
      </c>
      <c r="AYC116" s="159" t="s">
        <v>249</v>
      </c>
      <c r="AYD116" s="159" t="s">
        <v>249</v>
      </c>
      <c r="AYE116" s="159" t="s">
        <v>249</v>
      </c>
      <c r="AYF116" s="159" t="s">
        <v>249</v>
      </c>
      <c r="AYG116" s="159" t="s">
        <v>249</v>
      </c>
      <c r="AYH116" s="159" t="s">
        <v>249</v>
      </c>
      <c r="AYI116" s="159" t="s">
        <v>249</v>
      </c>
      <c r="AYJ116" s="159" t="s">
        <v>249</v>
      </c>
      <c r="AYK116" s="159" t="s">
        <v>249</v>
      </c>
      <c r="AYL116" s="159" t="s">
        <v>249</v>
      </c>
      <c r="AYM116" s="159" t="s">
        <v>249</v>
      </c>
      <c r="AYN116" s="159" t="s">
        <v>249</v>
      </c>
      <c r="AYO116" s="159" t="s">
        <v>249</v>
      </c>
      <c r="AYP116" s="159" t="s">
        <v>249</v>
      </c>
      <c r="AYQ116" s="159" t="s">
        <v>249</v>
      </c>
      <c r="AYR116" s="159" t="s">
        <v>249</v>
      </c>
      <c r="AYS116" s="159" t="s">
        <v>249</v>
      </c>
      <c r="AYT116" s="159" t="s">
        <v>249</v>
      </c>
      <c r="AYU116" s="159" t="s">
        <v>249</v>
      </c>
      <c r="AYV116" s="159" t="s">
        <v>249</v>
      </c>
      <c r="AYW116" s="159" t="s">
        <v>249</v>
      </c>
      <c r="AYX116" s="159" t="s">
        <v>249</v>
      </c>
      <c r="AYY116" s="159" t="s">
        <v>249</v>
      </c>
      <c r="AYZ116" s="159" t="s">
        <v>249</v>
      </c>
      <c r="AZA116" s="159" t="s">
        <v>249</v>
      </c>
      <c r="AZB116" s="159" t="s">
        <v>249</v>
      </c>
      <c r="AZC116" s="159" t="s">
        <v>249</v>
      </c>
      <c r="AZD116" s="159" t="s">
        <v>249</v>
      </c>
      <c r="AZE116" s="159" t="s">
        <v>249</v>
      </c>
      <c r="AZF116" s="159" t="s">
        <v>249</v>
      </c>
      <c r="AZG116" s="159" t="s">
        <v>249</v>
      </c>
      <c r="AZH116" s="159" t="s">
        <v>249</v>
      </c>
      <c r="AZI116" s="159" t="s">
        <v>249</v>
      </c>
      <c r="AZJ116" s="159" t="s">
        <v>249</v>
      </c>
      <c r="AZK116" s="159" t="s">
        <v>249</v>
      </c>
      <c r="AZL116" s="159" t="s">
        <v>249</v>
      </c>
      <c r="AZM116" s="159" t="s">
        <v>249</v>
      </c>
      <c r="AZN116" s="159" t="s">
        <v>249</v>
      </c>
      <c r="AZO116" s="159" t="s">
        <v>249</v>
      </c>
      <c r="AZP116" s="159" t="s">
        <v>249</v>
      </c>
      <c r="AZQ116" s="159" t="s">
        <v>249</v>
      </c>
      <c r="AZR116" s="159" t="s">
        <v>249</v>
      </c>
      <c r="AZS116" s="159" t="s">
        <v>249</v>
      </c>
      <c r="AZT116" s="159" t="s">
        <v>249</v>
      </c>
      <c r="AZU116" s="159" t="s">
        <v>249</v>
      </c>
      <c r="AZV116" s="159" t="s">
        <v>249</v>
      </c>
      <c r="AZW116" s="159" t="s">
        <v>249</v>
      </c>
      <c r="AZX116" s="159" t="s">
        <v>249</v>
      </c>
      <c r="AZY116" s="159" t="s">
        <v>249</v>
      </c>
      <c r="AZZ116" s="159" t="s">
        <v>249</v>
      </c>
      <c r="BAA116" s="159" t="s">
        <v>249</v>
      </c>
      <c r="BAB116" s="159" t="s">
        <v>249</v>
      </c>
      <c r="BAC116" s="159" t="s">
        <v>249</v>
      </c>
      <c r="BAD116" s="159" t="s">
        <v>249</v>
      </c>
      <c r="BAE116" s="159" t="s">
        <v>249</v>
      </c>
      <c r="BAF116" s="159" t="s">
        <v>249</v>
      </c>
      <c r="BAG116" s="159" t="s">
        <v>249</v>
      </c>
      <c r="BAH116" s="159" t="s">
        <v>249</v>
      </c>
      <c r="BAI116" s="159" t="s">
        <v>249</v>
      </c>
      <c r="BAJ116" s="159" t="s">
        <v>249</v>
      </c>
      <c r="BAK116" s="159" t="s">
        <v>249</v>
      </c>
      <c r="BAL116" s="159" t="s">
        <v>249</v>
      </c>
      <c r="BAM116" s="159" t="s">
        <v>249</v>
      </c>
      <c r="BAN116" s="159" t="s">
        <v>249</v>
      </c>
      <c r="BAO116" s="159" t="s">
        <v>249</v>
      </c>
      <c r="BAP116" s="159" t="s">
        <v>249</v>
      </c>
      <c r="BAQ116" s="159" t="s">
        <v>249</v>
      </c>
      <c r="BAR116" s="159" t="s">
        <v>249</v>
      </c>
      <c r="BAS116" s="159" t="s">
        <v>249</v>
      </c>
      <c r="BAT116" s="159" t="s">
        <v>249</v>
      </c>
      <c r="BAU116" s="159" t="s">
        <v>249</v>
      </c>
      <c r="BAV116" s="159" t="s">
        <v>249</v>
      </c>
      <c r="BAW116" s="159" t="s">
        <v>249</v>
      </c>
      <c r="BAX116" s="159" t="s">
        <v>249</v>
      </c>
      <c r="BAY116" s="159" t="s">
        <v>249</v>
      </c>
      <c r="BAZ116" s="159" t="s">
        <v>249</v>
      </c>
      <c r="BBA116" s="159" t="s">
        <v>249</v>
      </c>
      <c r="BBB116" s="159" t="s">
        <v>249</v>
      </c>
      <c r="BBC116" s="159" t="s">
        <v>249</v>
      </c>
      <c r="BBD116" s="159" t="s">
        <v>249</v>
      </c>
      <c r="BBE116" s="159" t="s">
        <v>249</v>
      </c>
      <c r="BBF116" s="159" t="s">
        <v>249</v>
      </c>
      <c r="BBG116" s="159" t="s">
        <v>249</v>
      </c>
      <c r="BBH116" s="159" t="s">
        <v>249</v>
      </c>
      <c r="BBI116" s="159" t="s">
        <v>249</v>
      </c>
      <c r="BBJ116" s="159" t="s">
        <v>249</v>
      </c>
      <c r="BBK116" s="159" t="s">
        <v>249</v>
      </c>
      <c r="BBL116" s="159" t="s">
        <v>249</v>
      </c>
      <c r="BBM116" s="159" t="s">
        <v>249</v>
      </c>
      <c r="BBN116" s="159" t="s">
        <v>249</v>
      </c>
      <c r="BBO116" s="159" t="s">
        <v>249</v>
      </c>
      <c r="BBP116" s="159" t="s">
        <v>249</v>
      </c>
      <c r="BBQ116" s="159" t="s">
        <v>249</v>
      </c>
      <c r="BBR116" s="159" t="s">
        <v>249</v>
      </c>
      <c r="BBS116" s="159" t="s">
        <v>249</v>
      </c>
      <c r="BBT116" s="159" t="s">
        <v>249</v>
      </c>
      <c r="BBU116" s="159" t="s">
        <v>249</v>
      </c>
      <c r="BBV116" s="159" t="s">
        <v>249</v>
      </c>
      <c r="BBW116" s="159" t="s">
        <v>249</v>
      </c>
      <c r="BBX116" s="159" t="s">
        <v>249</v>
      </c>
      <c r="BBY116" s="159" t="s">
        <v>249</v>
      </c>
      <c r="BBZ116" s="159" t="s">
        <v>249</v>
      </c>
      <c r="BCA116" s="159" t="s">
        <v>249</v>
      </c>
      <c r="BCB116" s="159" t="s">
        <v>249</v>
      </c>
      <c r="BCC116" s="159" t="s">
        <v>249</v>
      </c>
      <c r="BCD116" s="159" t="s">
        <v>249</v>
      </c>
      <c r="BCE116" s="159" t="s">
        <v>249</v>
      </c>
      <c r="BCF116" s="159" t="s">
        <v>249</v>
      </c>
      <c r="BCG116" s="159" t="s">
        <v>249</v>
      </c>
      <c r="BCH116" s="159" t="s">
        <v>249</v>
      </c>
      <c r="BCI116" s="159" t="s">
        <v>249</v>
      </c>
      <c r="BCJ116" s="159" t="s">
        <v>249</v>
      </c>
      <c r="BCK116" s="159" t="s">
        <v>249</v>
      </c>
      <c r="BCL116" s="159" t="s">
        <v>249</v>
      </c>
      <c r="BCM116" s="159" t="s">
        <v>249</v>
      </c>
      <c r="BCN116" s="159" t="s">
        <v>249</v>
      </c>
      <c r="BCO116" s="159" t="s">
        <v>249</v>
      </c>
      <c r="BCP116" s="159" t="s">
        <v>249</v>
      </c>
      <c r="BCQ116" s="159" t="s">
        <v>249</v>
      </c>
      <c r="BCR116" s="159" t="s">
        <v>249</v>
      </c>
      <c r="BCS116" s="159" t="s">
        <v>249</v>
      </c>
      <c r="BCT116" s="159" t="s">
        <v>249</v>
      </c>
      <c r="BCU116" s="159" t="s">
        <v>249</v>
      </c>
      <c r="BCV116" s="159" t="s">
        <v>249</v>
      </c>
      <c r="BCW116" s="159" t="s">
        <v>249</v>
      </c>
      <c r="BCX116" s="159" t="s">
        <v>249</v>
      </c>
      <c r="BCY116" s="159" t="s">
        <v>249</v>
      </c>
      <c r="BCZ116" s="159" t="s">
        <v>249</v>
      </c>
      <c r="BDA116" s="159" t="s">
        <v>249</v>
      </c>
      <c r="BDB116" s="159" t="s">
        <v>249</v>
      </c>
      <c r="BDC116" s="159" t="s">
        <v>249</v>
      </c>
      <c r="BDD116" s="159" t="s">
        <v>249</v>
      </c>
      <c r="BDE116" s="159" t="s">
        <v>249</v>
      </c>
      <c r="BDF116" s="159" t="s">
        <v>249</v>
      </c>
      <c r="BDG116" s="159" t="s">
        <v>249</v>
      </c>
      <c r="BDH116" s="159" t="s">
        <v>249</v>
      </c>
      <c r="BDI116" s="159" t="s">
        <v>249</v>
      </c>
      <c r="BDJ116" s="159" t="s">
        <v>249</v>
      </c>
      <c r="BDK116" s="159" t="s">
        <v>249</v>
      </c>
      <c r="BDL116" s="159" t="s">
        <v>249</v>
      </c>
      <c r="BDM116" s="159" t="s">
        <v>249</v>
      </c>
      <c r="BDN116" s="159" t="s">
        <v>249</v>
      </c>
      <c r="BDO116" s="159" t="s">
        <v>249</v>
      </c>
      <c r="BDP116" s="159" t="s">
        <v>249</v>
      </c>
      <c r="BDQ116" s="159" t="s">
        <v>249</v>
      </c>
      <c r="BDR116" s="159" t="s">
        <v>249</v>
      </c>
      <c r="BDS116" s="159" t="s">
        <v>249</v>
      </c>
      <c r="BDT116" s="159" t="s">
        <v>249</v>
      </c>
      <c r="BDU116" s="159" t="s">
        <v>249</v>
      </c>
      <c r="BDV116" s="159" t="s">
        <v>249</v>
      </c>
      <c r="BDW116" s="159" t="s">
        <v>249</v>
      </c>
      <c r="BDX116" s="159" t="s">
        <v>249</v>
      </c>
      <c r="BDY116" s="159" t="s">
        <v>249</v>
      </c>
      <c r="BDZ116" s="159" t="s">
        <v>249</v>
      </c>
      <c r="BEA116" s="159" t="s">
        <v>249</v>
      </c>
      <c r="BEB116" s="159" t="s">
        <v>249</v>
      </c>
      <c r="BEC116" s="159" t="s">
        <v>249</v>
      </c>
      <c r="BED116" s="159" t="s">
        <v>249</v>
      </c>
      <c r="BEE116" s="159" t="s">
        <v>249</v>
      </c>
      <c r="BEF116" s="159" t="s">
        <v>249</v>
      </c>
      <c r="BEG116" s="159" t="s">
        <v>249</v>
      </c>
      <c r="BEH116" s="159" t="s">
        <v>249</v>
      </c>
      <c r="BEI116" s="159" t="s">
        <v>249</v>
      </c>
      <c r="BEJ116" s="159" t="s">
        <v>249</v>
      </c>
      <c r="BEK116" s="159" t="s">
        <v>249</v>
      </c>
      <c r="BEL116" s="159" t="s">
        <v>249</v>
      </c>
      <c r="BEM116" s="159" t="s">
        <v>249</v>
      </c>
      <c r="BEN116" s="159" t="s">
        <v>249</v>
      </c>
      <c r="BEO116" s="159" t="s">
        <v>249</v>
      </c>
      <c r="BEP116" s="159" t="s">
        <v>249</v>
      </c>
      <c r="BEQ116" s="159" t="s">
        <v>249</v>
      </c>
      <c r="BER116" s="159" t="s">
        <v>249</v>
      </c>
      <c r="BES116" s="159" t="s">
        <v>249</v>
      </c>
      <c r="BET116" s="159" t="s">
        <v>249</v>
      </c>
      <c r="BEU116" s="159" t="s">
        <v>249</v>
      </c>
      <c r="BEV116" s="159" t="s">
        <v>249</v>
      </c>
      <c r="BEW116" s="159" t="s">
        <v>249</v>
      </c>
      <c r="BEX116" s="159" t="s">
        <v>249</v>
      </c>
      <c r="BEY116" s="159" t="s">
        <v>249</v>
      </c>
      <c r="BEZ116" s="159" t="s">
        <v>249</v>
      </c>
      <c r="BFA116" s="159" t="s">
        <v>249</v>
      </c>
      <c r="BFB116" s="159" t="s">
        <v>249</v>
      </c>
      <c r="BFC116" s="159" t="s">
        <v>249</v>
      </c>
      <c r="BFD116" s="159" t="s">
        <v>249</v>
      </c>
      <c r="BFE116" s="159" t="s">
        <v>249</v>
      </c>
      <c r="BFF116" s="159" t="s">
        <v>249</v>
      </c>
      <c r="BFG116" s="159" t="s">
        <v>249</v>
      </c>
      <c r="BFH116" s="159" t="s">
        <v>249</v>
      </c>
      <c r="BFI116" s="159" t="s">
        <v>249</v>
      </c>
      <c r="BFJ116" s="159" t="s">
        <v>249</v>
      </c>
      <c r="BFK116" s="159" t="s">
        <v>249</v>
      </c>
      <c r="BFL116" s="159" t="s">
        <v>249</v>
      </c>
      <c r="BFM116" s="159" t="s">
        <v>249</v>
      </c>
      <c r="BFN116" s="159" t="s">
        <v>249</v>
      </c>
      <c r="BFO116" s="159" t="s">
        <v>249</v>
      </c>
      <c r="BFP116" s="159" t="s">
        <v>249</v>
      </c>
      <c r="BFQ116" s="159" t="s">
        <v>249</v>
      </c>
      <c r="BFR116" s="159" t="s">
        <v>249</v>
      </c>
      <c r="BFS116" s="159" t="s">
        <v>249</v>
      </c>
      <c r="BFT116" s="159" t="s">
        <v>249</v>
      </c>
      <c r="BFU116" s="159" t="s">
        <v>249</v>
      </c>
      <c r="BFV116" s="159" t="s">
        <v>249</v>
      </c>
      <c r="BFW116" s="159" t="s">
        <v>249</v>
      </c>
      <c r="BFX116" s="159" t="s">
        <v>249</v>
      </c>
      <c r="BFY116" s="159" t="s">
        <v>249</v>
      </c>
      <c r="BFZ116" s="159" t="s">
        <v>249</v>
      </c>
      <c r="BGA116" s="159" t="s">
        <v>249</v>
      </c>
      <c r="BGB116" s="159" t="s">
        <v>249</v>
      </c>
      <c r="BGC116" s="159" t="s">
        <v>249</v>
      </c>
      <c r="BGD116" s="159" t="s">
        <v>249</v>
      </c>
      <c r="BGE116" s="159" t="s">
        <v>249</v>
      </c>
      <c r="BGF116" s="159" t="s">
        <v>249</v>
      </c>
      <c r="BGG116" s="159" t="s">
        <v>249</v>
      </c>
      <c r="BGH116" s="159" t="s">
        <v>249</v>
      </c>
      <c r="BGI116" s="159" t="s">
        <v>249</v>
      </c>
      <c r="BGJ116" s="159" t="s">
        <v>249</v>
      </c>
      <c r="BGK116" s="159" t="s">
        <v>249</v>
      </c>
      <c r="BGL116" s="159" t="s">
        <v>249</v>
      </c>
      <c r="BGM116" s="159" t="s">
        <v>249</v>
      </c>
      <c r="BGN116" s="159" t="s">
        <v>249</v>
      </c>
      <c r="BGO116" s="159" t="s">
        <v>249</v>
      </c>
      <c r="BGP116" s="159" t="s">
        <v>249</v>
      </c>
      <c r="BGQ116" s="159" t="s">
        <v>249</v>
      </c>
      <c r="BGR116" s="159" t="s">
        <v>249</v>
      </c>
      <c r="BGS116" s="159" t="s">
        <v>249</v>
      </c>
      <c r="BGT116" s="159" t="s">
        <v>249</v>
      </c>
      <c r="BGU116" s="159" t="s">
        <v>249</v>
      </c>
      <c r="BGV116" s="159" t="s">
        <v>249</v>
      </c>
      <c r="BGW116" s="159" t="s">
        <v>249</v>
      </c>
      <c r="BGX116" s="159" t="s">
        <v>249</v>
      </c>
      <c r="BGY116" s="159" t="s">
        <v>249</v>
      </c>
      <c r="BGZ116" s="159" t="s">
        <v>249</v>
      </c>
      <c r="BHA116" s="159" t="s">
        <v>249</v>
      </c>
      <c r="BHB116" s="159" t="s">
        <v>249</v>
      </c>
      <c r="BHC116" s="159" t="s">
        <v>249</v>
      </c>
      <c r="BHD116" s="159" t="s">
        <v>249</v>
      </c>
      <c r="BHE116" s="159" t="s">
        <v>249</v>
      </c>
      <c r="BHF116" s="159" t="s">
        <v>249</v>
      </c>
      <c r="BHG116" s="159" t="s">
        <v>249</v>
      </c>
      <c r="BHH116" s="159" t="s">
        <v>249</v>
      </c>
      <c r="BHI116" s="159" t="s">
        <v>249</v>
      </c>
      <c r="BHJ116" s="159" t="s">
        <v>249</v>
      </c>
      <c r="BHK116" s="159" t="s">
        <v>249</v>
      </c>
      <c r="BHL116" s="159" t="s">
        <v>249</v>
      </c>
      <c r="BHM116" s="159" t="s">
        <v>249</v>
      </c>
      <c r="BHN116" s="159" t="s">
        <v>249</v>
      </c>
      <c r="BHO116" s="159" t="s">
        <v>249</v>
      </c>
      <c r="BHP116" s="159" t="s">
        <v>249</v>
      </c>
      <c r="BHQ116" s="159" t="s">
        <v>249</v>
      </c>
      <c r="BHR116" s="159" t="s">
        <v>249</v>
      </c>
      <c r="BHS116" s="159" t="s">
        <v>249</v>
      </c>
      <c r="BHT116" s="159" t="s">
        <v>249</v>
      </c>
      <c r="BHU116" s="159" t="s">
        <v>249</v>
      </c>
      <c r="BHV116" s="159" t="s">
        <v>249</v>
      </c>
      <c r="BHW116" s="159" t="s">
        <v>249</v>
      </c>
      <c r="BHX116" s="159" t="s">
        <v>249</v>
      </c>
      <c r="BHY116" s="159" t="s">
        <v>249</v>
      </c>
      <c r="BHZ116" s="159" t="s">
        <v>249</v>
      </c>
      <c r="BIA116" s="159" t="s">
        <v>249</v>
      </c>
      <c r="BIB116" s="159" t="s">
        <v>249</v>
      </c>
      <c r="BIC116" s="159" t="s">
        <v>249</v>
      </c>
      <c r="BID116" s="159" t="s">
        <v>249</v>
      </c>
      <c r="BIE116" s="159" t="s">
        <v>249</v>
      </c>
      <c r="BIF116" s="159" t="s">
        <v>249</v>
      </c>
      <c r="BIG116" s="159" t="s">
        <v>249</v>
      </c>
      <c r="BIH116" s="159" t="s">
        <v>249</v>
      </c>
      <c r="BII116" s="159" t="s">
        <v>249</v>
      </c>
      <c r="BIJ116" s="159" t="s">
        <v>249</v>
      </c>
      <c r="BIK116" s="159" t="s">
        <v>249</v>
      </c>
      <c r="BIL116" s="159" t="s">
        <v>249</v>
      </c>
      <c r="BIM116" s="159" t="s">
        <v>249</v>
      </c>
      <c r="BIN116" s="159" t="s">
        <v>249</v>
      </c>
      <c r="BIO116" s="159" t="s">
        <v>249</v>
      </c>
      <c r="BIP116" s="159" t="s">
        <v>249</v>
      </c>
      <c r="BIQ116" s="159" t="s">
        <v>249</v>
      </c>
      <c r="BIR116" s="159" t="s">
        <v>249</v>
      </c>
      <c r="BIS116" s="159" t="s">
        <v>249</v>
      </c>
      <c r="BIT116" s="159" t="s">
        <v>249</v>
      </c>
      <c r="BIU116" s="159" t="s">
        <v>249</v>
      </c>
      <c r="BIV116" s="159" t="s">
        <v>249</v>
      </c>
      <c r="BIW116" s="159" t="s">
        <v>249</v>
      </c>
      <c r="BIX116" s="159" t="s">
        <v>249</v>
      </c>
      <c r="BIY116" s="159" t="s">
        <v>249</v>
      </c>
      <c r="BIZ116" s="159" t="s">
        <v>249</v>
      </c>
      <c r="BJA116" s="159" t="s">
        <v>249</v>
      </c>
      <c r="BJB116" s="159" t="s">
        <v>249</v>
      </c>
      <c r="BJC116" s="159" t="s">
        <v>249</v>
      </c>
      <c r="BJD116" s="159" t="s">
        <v>249</v>
      </c>
      <c r="BJE116" s="159" t="s">
        <v>249</v>
      </c>
      <c r="BJF116" s="159" t="s">
        <v>249</v>
      </c>
      <c r="BJG116" s="159" t="s">
        <v>249</v>
      </c>
      <c r="BJH116" s="159" t="s">
        <v>249</v>
      </c>
      <c r="BJI116" s="159" t="s">
        <v>249</v>
      </c>
      <c r="BJJ116" s="159" t="s">
        <v>249</v>
      </c>
      <c r="BJK116" s="159" t="s">
        <v>249</v>
      </c>
      <c r="BJL116" s="159" t="s">
        <v>249</v>
      </c>
      <c r="BJM116" s="159" t="s">
        <v>249</v>
      </c>
      <c r="BJN116" s="159" t="s">
        <v>249</v>
      </c>
      <c r="BJO116" s="159" t="s">
        <v>249</v>
      </c>
      <c r="BJP116" s="159" t="s">
        <v>249</v>
      </c>
      <c r="BJQ116" s="159" t="s">
        <v>249</v>
      </c>
      <c r="BJR116" s="159" t="s">
        <v>249</v>
      </c>
      <c r="BJS116" s="159" t="s">
        <v>249</v>
      </c>
      <c r="BJT116" s="159" t="s">
        <v>249</v>
      </c>
      <c r="BJU116" s="159" t="s">
        <v>249</v>
      </c>
      <c r="BJV116" s="159" t="s">
        <v>249</v>
      </c>
      <c r="BJW116" s="159" t="s">
        <v>249</v>
      </c>
      <c r="BJX116" s="159" t="s">
        <v>249</v>
      </c>
      <c r="BJY116" s="159" t="s">
        <v>249</v>
      </c>
      <c r="BJZ116" s="159" t="s">
        <v>249</v>
      </c>
      <c r="BKA116" s="159" t="s">
        <v>249</v>
      </c>
      <c r="BKB116" s="159" t="s">
        <v>249</v>
      </c>
      <c r="BKC116" s="159" t="s">
        <v>249</v>
      </c>
      <c r="BKD116" s="159" t="s">
        <v>249</v>
      </c>
      <c r="BKE116" s="159" t="s">
        <v>249</v>
      </c>
      <c r="BKF116" s="159" t="s">
        <v>249</v>
      </c>
      <c r="BKG116" s="159" t="s">
        <v>249</v>
      </c>
      <c r="BKH116" s="159" t="s">
        <v>249</v>
      </c>
      <c r="BKI116" s="159" t="s">
        <v>249</v>
      </c>
      <c r="BKJ116" s="159" t="s">
        <v>249</v>
      </c>
      <c r="BKK116" s="159" t="s">
        <v>249</v>
      </c>
      <c r="BKL116" s="159" t="s">
        <v>249</v>
      </c>
      <c r="BKM116" s="159" t="s">
        <v>249</v>
      </c>
      <c r="BKN116" s="159" t="s">
        <v>249</v>
      </c>
      <c r="BKO116" s="159" t="s">
        <v>249</v>
      </c>
      <c r="BKP116" s="159" t="s">
        <v>249</v>
      </c>
      <c r="BKQ116" s="159" t="s">
        <v>249</v>
      </c>
      <c r="BKR116" s="159" t="s">
        <v>249</v>
      </c>
      <c r="BKS116" s="159" t="s">
        <v>249</v>
      </c>
      <c r="BKT116" s="159" t="s">
        <v>249</v>
      </c>
      <c r="BKU116" s="159" t="s">
        <v>249</v>
      </c>
      <c r="BKV116" s="159" t="s">
        <v>249</v>
      </c>
      <c r="BKW116" s="159" t="s">
        <v>249</v>
      </c>
      <c r="BKX116" s="159" t="s">
        <v>249</v>
      </c>
      <c r="BKY116" s="159" t="s">
        <v>249</v>
      </c>
      <c r="BKZ116" s="159" t="s">
        <v>249</v>
      </c>
      <c r="BLA116" s="159" t="s">
        <v>249</v>
      </c>
      <c r="BLB116" s="159" t="s">
        <v>249</v>
      </c>
      <c r="BLC116" s="159" t="s">
        <v>249</v>
      </c>
      <c r="BLD116" s="159" t="s">
        <v>249</v>
      </c>
      <c r="BLE116" s="159" t="s">
        <v>249</v>
      </c>
      <c r="BLF116" s="159" t="s">
        <v>249</v>
      </c>
      <c r="BLG116" s="159" t="s">
        <v>249</v>
      </c>
      <c r="BLH116" s="159" t="s">
        <v>249</v>
      </c>
      <c r="BLI116" s="159" t="s">
        <v>249</v>
      </c>
      <c r="BLJ116" s="159" t="s">
        <v>249</v>
      </c>
      <c r="BLK116" s="159" t="s">
        <v>249</v>
      </c>
      <c r="BLL116" s="159" t="s">
        <v>249</v>
      </c>
      <c r="BLM116" s="159" t="s">
        <v>249</v>
      </c>
      <c r="BLN116" s="159" t="s">
        <v>249</v>
      </c>
      <c r="BLO116" s="159" t="s">
        <v>249</v>
      </c>
      <c r="BLP116" s="159" t="s">
        <v>249</v>
      </c>
      <c r="BLQ116" s="159" t="s">
        <v>249</v>
      </c>
      <c r="BLR116" s="159" t="s">
        <v>249</v>
      </c>
      <c r="BLS116" s="159" t="s">
        <v>249</v>
      </c>
      <c r="BLT116" s="159" t="s">
        <v>249</v>
      </c>
      <c r="BLU116" s="159" t="s">
        <v>249</v>
      </c>
      <c r="BLV116" s="159" t="s">
        <v>249</v>
      </c>
      <c r="BLW116" s="159" t="s">
        <v>249</v>
      </c>
      <c r="BLX116" s="159" t="s">
        <v>249</v>
      </c>
      <c r="BLY116" s="159" t="s">
        <v>249</v>
      </c>
      <c r="BLZ116" s="159" t="s">
        <v>249</v>
      </c>
      <c r="BMA116" s="159" t="s">
        <v>249</v>
      </c>
      <c r="BMB116" s="159" t="s">
        <v>249</v>
      </c>
      <c r="BMC116" s="159" t="s">
        <v>249</v>
      </c>
      <c r="BMD116" s="159" t="s">
        <v>249</v>
      </c>
      <c r="BME116" s="159" t="s">
        <v>249</v>
      </c>
      <c r="BMF116" s="159" t="s">
        <v>249</v>
      </c>
      <c r="BMG116" s="159" t="s">
        <v>249</v>
      </c>
      <c r="BMH116" s="159" t="s">
        <v>249</v>
      </c>
      <c r="BMI116" s="159" t="s">
        <v>249</v>
      </c>
      <c r="BMJ116" s="159" t="s">
        <v>249</v>
      </c>
      <c r="BMK116" s="159" t="s">
        <v>249</v>
      </c>
      <c r="BML116" s="159" t="s">
        <v>249</v>
      </c>
      <c r="BMM116" s="159" t="s">
        <v>249</v>
      </c>
      <c r="BMN116" s="159" t="s">
        <v>249</v>
      </c>
      <c r="BMO116" s="159" t="s">
        <v>249</v>
      </c>
      <c r="BMP116" s="159" t="s">
        <v>249</v>
      </c>
      <c r="BMQ116" s="159" t="s">
        <v>249</v>
      </c>
      <c r="BMR116" s="159" t="s">
        <v>249</v>
      </c>
      <c r="BMS116" s="159" t="s">
        <v>249</v>
      </c>
      <c r="BMT116" s="159" t="s">
        <v>249</v>
      </c>
      <c r="BMU116" s="159" t="s">
        <v>249</v>
      </c>
      <c r="BMV116" s="159" t="s">
        <v>249</v>
      </c>
      <c r="BMW116" s="159" t="s">
        <v>249</v>
      </c>
      <c r="BMX116" s="159" t="s">
        <v>249</v>
      </c>
      <c r="BMY116" s="159" t="s">
        <v>249</v>
      </c>
      <c r="BMZ116" s="159" t="s">
        <v>249</v>
      </c>
      <c r="BNA116" s="159" t="s">
        <v>249</v>
      </c>
      <c r="BNB116" s="159" t="s">
        <v>249</v>
      </c>
      <c r="BNC116" s="159" t="s">
        <v>249</v>
      </c>
      <c r="BND116" s="159" t="s">
        <v>249</v>
      </c>
      <c r="BNE116" s="159" t="s">
        <v>249</v>
      </c>
      <c r="BNF116" s="159" t="s">
        <v>249</v>
      </c>
      <c r="BNG116" s="159" t="s">
        <v>249</v>
      </c>
      <c r="BNH116" s="159" t="s">
        <v>249</v>
      </c>
      <c r="BNI116" s="159" t="s">
        <v>249</v>
      </c>
      <c r="BNJ116" s="159" t="s">
        <v>249</v>
      </c>
      <c r="BNK116" s="159" t="s">
        <v>249</v>
      </c>
      <c r="BNL116" s="159" t="s">
        <v>249</v>
      </c>
      <c r="BNM116" s="159" t="s">
        <v>249</v>
      </c>
      <c r="BNN116" s="159" t="s">
        <v>249</v>
      </c>
      <c r="BNO116" s="159" t="s">
        <v>249</v>
      </c>
      <c r="BNP116" s="159" t="s">
        <v>249</v>
      </c>
      <c r="BNQ116" s="159" t="s">
        <v>249</v>
      </c>
      <c r="BNR116" s="159" t="s">
        <v>249</v>
      </c>
      <c r="BNS116" s="159" t="s">
        <v>249</v>
      </c>
      <c r="BNT116" s="159" t="s">
        <v>249</v>
      </c>
      <c r="BNU116" s="159" t="s">
        <v>249</v>
      </c>
      <c r="BNV116" s="159" t="s">
        <v>249</v>
      </c>
      <c r="BNW116" s="159" t="s">
        <v>249</v>
      </c>
      <c r="BNX116" s="159" t="s">
        <v>249</v>
      </c>
      <c r="BNY116" s="159" t="s">
        <v>249</v>
      </c>
      <c r="BNZ116" s="159" t="s">
        <v>249</v>
      </c>
      <c r="BOA116" s="159" t="s">
        <v>249</v>
      </c>
      <c r="BOB116" s="159" t="s">
        <v>249</v>
      </c>
      <c r="BOC116" s="159" t="s">
        <v>249</v>
      </c>
      <c r="BOD116" s="159" t="s">
        <v>249</v>
      </c>
      <c r="BOE116" s="159" t="s">
        <v>249</v>
      </c>
      <c r="BOF116" s="159" t="s">
        <v>249</v>
      </c>
      <c r="BOG116" s="159" t="s">
        <v>249</v>
      </c>
      <c r="BOH116" s="159" t="s">
        <v>249</v>
      </c>
      <c r="BOI116" s="159" t="s">
        <v>249</v>
      </c>
      <c r="BOJ116" s="159" t="s">
        <v>249</v>
      </c>
      <c r="BOK116" s="159" t="s">
        <v>249</v>
      </c>
      <c r="BOL116" s="159" t="s">
        <v>249</v>
      </c>
      <c r="BOM116" s="159" t="s">
        <v>249</v>
      </c>
      <c r="BON116" s="159" t="s">
        <v>249</v>
      </c>
      <c r="BOO116" s="159" t="s">
        <v>249</v>
      </c>
      <c r="BOP116" s="159" t="s">
        <v>249</v>
      </c>
      <c r="BOQ116" s="159" t="s">
        <v>249</v>
      </c>
      <c r="BOR116" s="159" t="s">
        <v>249</v>
      </c>
      <c r="BOS116" s="159" t="s">
        <v>249</v>
      </c>
      <c r="BOT116" s="159" t="s">
        <v>249</v>
      </c>
      <c r="BOU116" s="159" t="s">
        <v>249</v>
      </c>
      <c r="BOV116" s="159" t="s">
        <v>249</v>
      </c>
      <c r="BOW116" s="159" t="s">
        <v>249</v>
      </c>
      <c r="BOX116" s="159" t="s">
        <v>249</v>
      </c>
      <c r="BOY116" s="159" t="s">
        <v>249</v>
      </c>
      <c r="BOZ116" s="159" t="s">
        <v>249</v>
      </c>
      <c r="BPA116" s="159" t="s">
        <v>249</v>
      </c>
      <c r="BPB116" s="159" t="s">
        <v>249</v>
      </c>
      <c r="BPC116" s="159" t="s">
        <v>249</v>
      </c>
      <c r="BPD116" s="159" t="s">
        <v>249</v>
      </c>
      <c r="BPE116" s="159" t="s">
        <v>249</v>
      </c>
      <c r="BPF116" s="159" t="s">
        <v>249</v>
      </c>
      <c r="BPG116" s="159" t="s">
        <v>249</v>
      </c>
      <c r="BPH116" s="159" t="s">
        <v>249</v>
      </c>
      <c r="BPI116" s="159" t="s">
        <v>249</v>
      </c>
      <c r="BPJ116" s="159" t="s">
        <v>249</v>
      </c>
      <c r="BPK116" s="159" t="s">
        <v>249</v>
      </c>
      <c r="BPL116" s="159" t="s">
        <v>249</v>
      </c>
      <c r="BPM116" s="159" t="s">
        <v>249</v>
      </c>
      <c r="BPN116" s="159" t="s">
        <v>249</v>
      </c>
      <c r="BPO116" s="159" t="s">
        <v>249</v>
      </c>
      <c r="BPP116" s="159" t="s">
        <v>249</v>
      </c>
      <c r="BPQ116" s="159" t="s">
        <v>249</v>
      </c>
      <c r="BPR116" s="159" t="s">
        <v>249</v>
      </c>
      <c r="BPS116" s="159" t="s">
        <v>249</v>
      </c>
      <c r="BPT116" s="159" t="s">
        <v>249</v>
      </c>
      <c r="BPU116" s="159" t="s">
        <v>249</v>
      </c>
      <c r="BPV116" s="159" t="s">
        <v>249</v>
      </c>
      <c r="BPW116" s="159" t="s">
        <v>249</v>
      </c>
      <c r="BPX116" s="159" t="s">
        <v>249</v>
      </c>
      <c r="BPY116" s="159" t="s">
        <v>249</v>
      </c>
      <c r="BPZ116" s="159" t="s">
        <v>249</v>
      </c>
      <c r="BQA116" s="159" t="s">
        <v>249</v>
      </c>
      <c r="BQB116" s="159" t="s">
        <v>249</v>
      </c>
      <c r="BQC116" s="159" t="s">
        <v>249</v>
      </c>
      <c r="BQD116" s="159" t="s">
        <v>249</v>
      </c>
      <c r="BQE116" s="159" t="s">
        <v>249</v>
      </c>
      <c r="BQF116" s="159" t="s">
        <v>249</v>
      </c>
      <c r="BQG116" s="159" t="s">
        <v>249</v>
      </c>
      <c r="BQH116" s="159" t="s">
        <v>249</v>
      </c>
      <c r="BQI116" s="159" t="s">
        <v>249</v>
      </c>
      <c r="BQJ116" s="159" t="s">
        <v>249</v>
      </c>
      <c r="BQK116" s="159" t="s">
        <v>249</v>
      </c>
      <c r="BQL116" s="159" t="s">
        <v>249</v>
      </c>
      <c r="BQM116" s="159" t="s">
        <v>249</v>
      </c>
      <c r="BQN116" s="159" t="s">
        <v>249</v>
      </c>
      <c r="BQO116" s="159" t="s">
        <v>249</v>
      </c>
      <c r="BQP116" s="159" t="s">
        <v>249</v>
      </c>
      <c r="BQQ116" s="159" t="s">
        <v>249</v>
      </c>
      <c r="BQR116" s="159" t="s">
        <v>249</v>
      </c>
      <c r="BQS116" s="159" t="s">
        <v>249</v>
      </c>
      <c r="BQT116" s="159" t="s">
        <v>249</v>
      </c>
      <c r="BQU116" s="159" t="s">
        <v>249</v>
      </c>
      <c r="BQV116" s="159" t="s">
        <v>249</v>
      </c>
      <c r="BQW116" s="159" t="s">
        <v>249</v>
      </c>
      <c r="BQX116" s="159" t="s">
        <v>249</v>
      </c>
      <c r="BQY116" s="159" t="s">
        <v>249</v>
      </c>
      <c r="BQZ116" s="159" t="s">
        <v>249</v>
      </c>
      <c r="BRA116" s="159" t="s">
        <v>249</v>
      </c>
      <c r="BRB116" s="159" t="s">
        <v>249</v>
      </c>
      <c r="BRC116" s="159" t="s">
        <v>249</v>
      </c>
      <c r="BRD116" s="159" t="s">
        <v>249</v>
      </c>
      <c r="BRE116" s="159" t="s">
        <v>249</v>
      </c>
      <c r="BRF116" s="159" t="s">
        <v>249</v>
      </c>
      <c r="BRG116" s="159" t="s">
        <v>249</v>
      </c>
      <c r="BRH116" s="159" t="s">
        <v>249</v>
      </c>
      <c r="BRI116" s="159" t="s">
        <v>249</v>
      </c>
      <c r="BRJ116" s="159" t="s">
        <v>249</v>
      </c>
      <c r="BRK116" s="159" t="s">
        <v>249</v>
      </c>
      <c r="BRL116" s="159" t="s">
        <v>249</v>
      </c>
      <c r="BRM116" s="159" t="s">
        <v>249</v>
      </c>
      <c r="BRN116" s="159" t="s">
        <v>249</v>
      </c>
      <c r="BRO116" s="159" t="s">
        <v>249</v>
      </c>
      <c r="BRP116" s="159" t="s">
        <v>249</v>
      </c>
      <c r="BRQ116" s="159" t="s">
        <v>249</v>
      </c>
      <c r="BRR116" s="159" t="s">
        <v>249</v>
      </c>
      <c r="BRS116" s="159" t="s">
        <v>249</v>
      </c>
      <c r="BRT116" s="159" t="s">
        <v>249</v>
      </c>
      <c r="BRU116" s="159" t="s">
        <v>249</v>
      </c>
      <c r="BRV116" s="159" t="s">
        <v>249</v>
      </c>
      <c r="BRW116" s="159" t="s">
        <v>249</v>
      </c>
      <c r="BRX116" s="159" t="s">
        <v>249</v>
      </c>
      <c r="BRY116" s="159" t="s">
        <v>249</v>
      </c>
      <c r="BRZ116" s="159" t="s">
        <v>249</v>
      </c>
      <c r="BSA116" s="159" t="s">
        <v>249</v>
      </c>
      <c r="BSB116" s="159" t="s">
        <v>249</v>
      </c>
      <c r="BSC116" s="159" t="s">
        <v>249</v>
      </c>
      <c r="BSD116" s="159" t="s">
        <v>249</v>
      </c>
      <c r="BSE116" s="159" t="s">
        <v>249</v>
      </c>
      <c r="BSF116" s="159" t="s">
        <v>249</v>
      </c>
      <c r="BSG116" s="159" t="s">
        <v>249</v>
      </c>
      <c r="BSH116" s="159" t="s">
        <v>249</v>
      </c>
      <c r="BSI116" s="159" t="s">
        <v>249</v>
      </c>
      <c r="BSJ116" s="159" t="s">
        <v>249</v>
      </c>
      <c r="BSK116" s="159" t="s">
        <v>249</v>
      </c>
      <c r="BSL116" s="159" t="s">
        <v>249</v>
      </c>
      <c r="BSM116" s="159" t="s">
        <v>249</v>
      </c>
      <c r="BSN116" s="159" t="s">
        <v>249</v>
      </c>
      <c r="BSO116" s="159" t="s">
        <v>249</v>
      </c>
      <c r="BSP116" s="159" t="s">
        <v>249</v>
      </c>
      <c r="BSQ116" s="159" t="s">
        <v>249</v>
      </c>
      <c r="BSR116" s="159" t="s">
        <v>249</v>
      </c>
      <c r="BSS116" s="159" t="s">
        <v>249</v>
      </c>
      <c r="BST116" s="159" t="s">
        <v>249</v>
      </c>
      <c r="BSU116" s="159" t="s">
        <v>249</v>
      </c>
      <c r="BSV116" s="159" t="s">
        <v>249</v>
      </c>
      <c r="BSW116" s="159" t="s">
        <v>249</v>
      </c>
      <c r="BSX116" s="159" t="s">
        <v>249</v>
      </c>
      <c r="BSY116" s="159" t="s">
        <v>249</v>
      </c>
      <c r="BSZ116" s="159" t="s">
        <v>249</v>
      </c>
      <c r="BTA116" s="159" t="s">
        <v>249</v>
      </c>
      <c r="BTB116" s="159" t="s">
        <v>249</v>
      </c>
      <c r="BTC116" s="159" t="s">
        <v>249</v>
      </c>
      <c r="BTD116" s="159" t="s">
        <v>249</v>
      </c>
      <c r="BTE116" s="159" t="s">
        <v>249</v>
      </c>
      <c r="BTF116" s="159" t="s">
        <v>249</v>
      </c>
      <c r="BTG116" s="159" t="s">
        <v>249</v>
      </c>
      <c r="BTH116" s="159" t="s">
        <v>249</v>
      </c>
      <c r="BTI116" s="159" t="s">
        <v>249</v>
      </c>
      <c r="BTJ116" s="159" t="s">
        <v>249</v>
      </c>
      <c r="BTK116" s="159" t="s">
        <v>249</v>
      </c>
      <c r="BTL116" s="159" t="s">
        <v>249</v>
      </c>
      <c r="BTM116" s="159" t="s">
        <v>249</v>
      </c>
      <c r="BTN116" s="159" t="s">
        <v>249</v>
      </c>
      <c r="BTO116" s="159" t="s">
        <v>249</v>
      </c>
      <c r="BTP116" s="159" t="s">
        <v>249</v>
      </c>
      <c r="BTQ116" s="159" t="s">
        <v>249</v>
      </c>
      <c r="BTR116" s="159" t="s">
        <v>249</v>
      </c>
      <c r="BTS116" s="159" t="s">
        <v>249</v>
      </c>
      <c r="BTT116" s="159" t="s">
        <v>249</v>
      </c>
      <c r="BTU116" s="159" t="s">
        <v>249</v>
      </c>
      <c r="BTV116" s="159" t="s">
        <v>249</v>
      </c>
      <c r="BTW116" s="159" t="s">
        <v>249</v>
      </c>
      <c r="BTX116" s="159" t="s">
        <v>249</v>
      </c>
      <c r="BTY116" s="159" t="s">
        <v>249</v>
      </c>
      <c r="BTZ116" s="159" t="s">
        <v>249</v>
      </c>
      <c r="BUA116" s="159" t="s">
        <v>249</v>
      </c>
      <c r="BUB116" s="159" t="s">
        <v>249</v>
      </c>
      <c r="BUC116" s="159" t="s">
        <v>249</v>
      </c>
      <c r="BUD116" s="159" t="s">
        <v>249</v>
      </c>
      <c r="BUE116" s="159" t="s">
        <v>249</v>
      </c>
      <c r="BUF116" s="159" t="s">
        <v>249</v>
      </c>
      <c r="BUG116" s="159" t="s">
        <v>249</v>
      </c>
      <c r="BUH116" s="159" t="s">
        <v>249</v>
      </c>
      <c r="BUI116" s="159" t="s">
        <v>249</v>
      </c>
      <c r="BUJ116" s="159" t="s">
        <v>249</v>
      </c>
      <c r="BUK116" s="159" t="s">
        <v>249</v>
      </c>
      <c r="BUL116" s="159" t="s">
        <v>249</v>
      </c>
      <c r="BUM116" s="159" t="s">
        <v>249</v>
      </c>
      <c r="BUN116" s="159" t="s">
        <v>249</v>
      </c>
      <c r="BUO116" s="159" t="s">
        <v>249</v>
      </c>
      <c r="BUP116" s="159" t="s">
        <v>249</v>
      </c>
      <c r="BUQ116" s="159" t="s">
        <v>249</v>
      </c>
      <c r="BUR116" s="159" t="s">
        <v>249</v>
      </c>
      <c r="BUS116" s="159" t="s">
        <v>249</v>
      </c>
      <c r="BUT116" s="159" t="s">
        <v>249</v>
      </c>
      <c r="BUU116" s="159" t="s">
        <v>249</v>
      </c>
      <c r="BUV116" s="159" t="s">
        <v>249</v>
      </c>
      <c r="BUW116" s="159" t="s">
        <v>249</v>
      </c>
      <c r="BUX116" s="159" t="s">
        <v>249</v>
      </c>
      <c r="BUY116" s="159" t="s">
        <v>249</v>
      </c>
      <c r="BUZ116" s="159" t="s">
        <v>249</v>
      </c>
      <c r="BVA116" s="159" t="s">
        <v>249</v>
      </c>
      <c r="BVB116" s="159" t="s">
        <v>249</v>
      </c>
      <c r="BVC116" s="159" t="s">
        <v>249</v>
      </c>
      <c r="BVD116" s="159" t="s">
        <v>249</v>
      </c>
      <c r="BVE116" s="159" t="s">
        <v>249</v>
      </c>
      <c r="BVF116" s="159" t="s">
        <v>249</v>
      </c>
      <c r="BVG116" s="159" t="s">
        <v>249</v>
      </c>
      <c r="BVH116" s="159" t="s">
        <v>249</v>
      </c>
      <c r="BVI116" s="159" t="s">
        <v>249</v>
      </c>
      <c r="BVJ116" s="159" t="s">
        <v>249</v>
      </c>
      <c r="BVK116" s="159" t="s">
        <v>249</v>
      </c>
      <c r="BVL116" s="159" t="s">
        <v>249</v>
      </c>
      <c r="BVM116" s="159" t="s">
        <v>249</v>
      </c>
      <c r="BVN116" s="159" t="s">
        <v>249</v>
      </c>
      <c r="BVO116" s="159" t="s">
        <v>249</v>
      </c>
      <c r="BVP116" s="159" t="s">
        <v>249</v>
      </c>
      <c r="BVQ116" s="159" t="s">
        <v>249</v>
      </c>
      <c r="BVR116" s="159" t="s">
        <v>249</v>
      </c>
      <c r="BVS116" s="159" t="s">
        <v>249</v>
      </c>
      <c r="BVT116" s="159" t="s">
        <v>249</v>
      </c>
      <c r="BVU116" s="159" t="s">
        <v>249</v>
      </c>
      <c r="BVV116" s="159" t="s">
        <v>249</v>
      </c>
      <c r="BVW116" s="159" t="s">
        <v>249</v>
      </c>
      <c r="BVX116" s="159" t="s">
        <v>249</v>
      </c>
      <c r="BVY116" s="159" t="s">
        <v>249</v>
      </c>
      <c r="BVZ116" s="159" t="s">
        <v>249</v>
      </c>
      <c r="BWA116" s="159" t="s">
        <v>249</v>
      </c>
      <c r="BWB116" s="159" t="s">
        <v>249</v>
      </c>
      <c r="BWC116" s="159" t="s">
        <v>249</v>
      </c>
      <c r="BWD116" s="159" t="s">
        <v>249</v>
      </c>
      <c r="BWE116" s="159" t="s">
        <v>249</v>
      </c>
      <c r="BWF116" s="159" t="s">
        <v>249</v>
      </c>
      <c r="BWG116" s="159" t="s">
        <v>249</v>
      </c>
      <c r="BWH116" s="159" t="s">
        <v>249</v>
      </c>
      <c r="BWI116" s="159" t="s">
        <v>249</v>
      </c>
      <c r="BWJ116" s="159" t="s">
        <v>249</v>
      </c>
      <c r="BWK116" s="159" t="s">
        <v>249</v>
      </c>
      <c r="BWL116" s="159" t="s">
        <v>249</v>
      </c>
      <c r="BWM116" s="159" t="s">
        <v>249</v>
      </c>
      <c r="BWN116" s="159" t="s">
        <v>249</v>
      </c>
      <c r="BWO116" s="159" t="s">
        <v>249</v>
      </c>
      <c r="BWP116" s="159" t="s">
        <v>249</v>
      </c>
      <c r="BWQ116" s="159" t="s">
        <v>249</v>
      </c>
      <c r="BWR116" s="159" t="s">
        <v>249</v>
      </c>
      <c r="BWS116" s="159" t="s">
        <v>249</v>
      </c>
      <c r="BWT116" s="159" t="s">
        <v>249</v>
      </c>
      <c r="BWU116" s="159" t="s">
        <v>249</v>
      </c>
      <c r="BWV116" s="159" t="s">
        <v>249</v>
      </c>
      <c r="BWW116" s="159" t="s">
        <v>249</v>
      </c>
      <c r="BWX116" s="159" t="s">
        <v>249</v>
      </c>
      <c r="BWY116" s="159" t="s">
        <v>249</v>
      </c>
      <c r="BWZ116" s="159" t="s">
        <v>249</v>
      </c>
      <c r="BXA116" s="159" t="s">
        <v>249</v>
      </c>
      <c r="BXB116" s="159" t="s">
        <v>249</v>
      </c>
      <c r="BXC116" s="159" t="s">
        <v>249</v>
      </c>
      <c r="BXD116" s="159" t="s">
        <v>249</v>
      </c>
      <c r="BXE116" s="159" t="s">
        <v>249</v>
      </c>
      <c r="BXF116" s="159" t="s">
        <v>249</v>
      </c>
      <c r="BXG116" s="159" t="s">
        <v>249</v>
      </c>
      <c r="BXH116" s="159" t="s">
        <v>249</v>
      </c>
      <c r="BXI116" s="159" t="s">
        <v>249</v>
      </c>
      <c r="BXJ116" s="159" t="s">
        <v>249</v>
      </c>
      <c r="BXK116" s="159" t="s">
        <v>249</v>
      </c>
      <c r="BXL116" s="159" t="s">
        <v>249</v>
      </c>
      <c r="BXM116" s="159" t="s">
        <v>249</v>
      </c>
      <c r="BXN116" s="159" t="s">
        <v>249</v>
      </c>
      <c r="BXO116" s="159" t="s">
        <v>249</v>
      </c>
      <c r="BXP116" s="159" t="s">
        <v>249</v>
      </c>
      <c r="BXQ116" s="159" t="s">
        <v>249</v>
      </c>
      <c r="BXR116" s="159" t="s">
        <v>249</v>
      </c>
      <c r="BXS116" s="159" t="s">
        <v>249</v>
      </c>
      <c r="BXT116" s="159" t="s">
        <v>249</v>
      </c>
      <c r="BXU116" s="159" t="s">
        <v>249</v>
      </c>
      <c r="BXV116" s="159" t="s">
        <v>249</v>
      </c>
      <c r="BXW116" s="159" t="s">
        <v>249</v>
      </c>
      <c r="BXX116" s="159" t="s">
        <v>249</v>
      </c>
      <c r="BXY116" s="159" t="s">
        <v>249</v>
      </c>
      <c r="BXZ116" s="159" t="s">
        <v>249</v>
      </c>
      <c r="BYA116" s="159" t="s">
        <v>249</v>
      </c>
      <c r="BYB116" s="159" t="s">
        <v>249</v>
      </c>
      <c r="BYC116" s="159" t="s">
        <v>249</v>
      </c>
      <c r="BYD116" s="159" t="s">
        <v>249</v>
      </c>
      <c r="BYE116" s="159" t="s">
        <v>249</v>
      </c>
      <c r="BYF116" s="159" t="s">
        <v>249</v>
      </c>
      <c r="BYG116" s="159" t="s">
        <v>249</v>
      </c>
      <c r="BYH116" s="159" t="s">
        <v>249</v>
      </c>
      <c r="BYI116" s="159" t="s">
        <v>249</v>
      </c>
      <c r="BYJ116" s="159" t="s">
        <v>249</v>
      </c>
      <c r="BYK116" s="159" t="s">
        <v>249</v>
      </c>
      <c r="BYL116" s="159" t="s">
        <v>249</v>
      </c>
      <c r="BYM116" s="159" t="s">
        <v>249</v>
      </c>
      <c r="BYN116" s="159" t="s">
        <v>249</v>
      </c>
      <c r="BYO116" s="159" t="s">
        <v>249</v>
      </c>
      <c r="BYP116" s="159" t="s">
        <v>249</v>
      </c>
      <c r="BYQ116" s="159" t="s">
        <v>249</v>
      </c>
      <c r="BYR116" s="159" t="s">
        <v>249</v>
      </c>
      <c r="BYS116" s="159" t="s">
        <v>249</v>
      </c>
      <c r="BYT116" s="159" t="s">
        <v>249</v>
      </c>
      <c r="BYU116" s="159" t="s">
        <v>249</v>
      </c>
      <c r="BYV116" s="159" t="s">
        <v>249</v>
      </c>
      <c r="BYW116" s="159" t="s">
        <v>249</v>
      </c>
      <c r="BYX116" s="159" t="s">
        <v>249</v>
      </c>
      <c r="BYY116" s="159" t="s">
        <v>249</v>
      </c>
      <c r="BYZ116" s="159" t="s">
        <v>249</v>
      </c>
      <c r="BZA116" s="159" t="s">
        <v>249</v>
      </c>
      <c r="BZB116" s="159" t="s">
        <v>249</v>
      </c>
      <c r="BZC116" s="159" t="s">
        <v>249</v>
      </c>
      <c r="BZD116" s="159" t="s">
        <v>249</v>
      </c>
      <c r="BZE116" s="159" t="s">
        <v>249</v>
      </c>
      <c r="BZF116" s="159" t="s">
        <v>249</v>
      </c>
      <c r="BZG116" s="159" t="s">
        <v>249</v>
      </c>
      <c r="BZH116" s="159" t="s">
        <v>249</v>
      </c>
      <c r="BZI116" s="159" t="s">
        <v>249</v>
      </c>
      <c r="BZJ116" s="159" t="s">
        <v>249</v>
      </c>
      <c r="BZK116" s="159" t="s">
        <v>249</v>
      </c>
      <c r="BZL116" s="159" t="s">
        <v>249</v>
      </c>
      <c r="BZM116" s="159" t="s">
        <v>249</v>
      </c>
      <c r="BZN116" s="159" t="s">
        <v>249</v>
      </c>
      <c r="BZO116" s="159" t="s">
        <v>249</v>
      </c>
      <c r="BZP116" s="159" t="s">
        <v>249</v>
      </c>
      <c r="BZQ116" s="159" t="s">
        <v>249</v>
      </c>
      <c r="BZR116" s="159" t="s">
        <v>249</v>
      </c>
      <c r="BZS116" s="159" t="s">
        <v>249</v>
      </c>
      <c r="BZT116" s="159" t="s">
        <v>249</v>
      </c>
      <c r="BZU116" s="159" t="s">
        <v>249</v>
      </c>
      <c r="BZV116" s="159" t="s">
        <v>249</v>
      </c>
      <c r="BZW116" s="159" t="s">
        <v>249</v>
      </c>
      <c r="BZX116" s="159" t="s">
        <v>249</v>
      </c>
      <c r="BZY116" s="159" t="s">
        <v>249</v>
      </c>
      <c r="BZZ116" s="159" t="s">
        <v>249</v>
      </c>
      <c r="CAA116" s="159" t="s">
        <v>249</v>
      </c>
      <c r="CAB116" s="159" t="s">
        <v>249</v>
      </c>
      <c r="CAC116" s="159" t="s">
        <v>249</v>
      </c>
      <c r="CAD116" s="159" t="s">
        <v>249</v>
      </c>
      <c r="CAE116" s="159" t="s">
        <v>249</v>
      </c>
      <c r="CAF116" s="159" t="s">
        <v>249</v>
      </c>
      <c r="CAG116" s="159" t="s">
        <v>249</v>
      </c>
      <c r="CAH116" s="159" t="s">
        <v>249</v>
      </c>
      <c r="CAI116" s="159" t="s">
        <v>249</v>
      </c>
      <c r="CAJ116" s="159" t="s">
        <v>249</v>
      </c>
      <c r="CAK116" s="159" t="s">
        <v>249</v>
      </c>
      <c r="CAL116" s="159" t="s">
        <v>249</v>
      </c>
      <c r="CAM116" s="159" t="s">
        <v>249</v>
      </c>
      <c r="CAN116" s="159" t="s">
        <v>249</v>
      </c>
      <c r="CAO116" s="159" t="s">
        <v>249</v>
      </c>
      <c r="CAP116" s="159" t="s">
        <v>249</v>
      </c>
      <c r="CAQ116" s="159" t="s">
        <v>249</v>
      </c>
      <c r="CAR116" s="159" t="s">
        <v>249</v>
      </c>
      <c r="CAS116" s="159" t="s">
        <v>249</v>
      </c>
      <c r="CAT116" s="159" t="s">
        <v>249</v>
      </c>
      <c r="CAU116" s="159" t="s">
        <v>249</v>
      </c>
      <c r="CAV116" s="159" t="s">
        <v>249</v>
      </c>
      <c r="CAW116" s="159" t="s">
        <v>249</v>
      </c>
      <c r="CAX116" s="159" t="s">
        <v>249</v>
      </c>
      <c r="CAY116" s="159" t="s">
        <v>249</v>
      </c>
      <c r="CAZ116" s="159" t="s">
        <v>249</v>
      </c>
      <c r="CBA116" s="159" t="s">
        <v>249</v>
      </c>
      <c r="CBB116" s="159" t="s">
        <v>249</v>
      </c>
      <c r="CBC116" s="159" t="s">
        <v>249</v>
      </c>
      <c r="CBD116" s="159" t="s">
        <v>249</v>
      </c>
      <c r="CBE116" s="159" t="s">
        <v>249</v>
      </c>
      <c r="CBF116" s="159" t="s">
        <v>249</v>
      </c>
      <c r="CBG116" s="159" t="s">
        <v>249</v>
      </c>
      <c r="CBH116" s="159" t="s">
        <v>249</v>
      </c>
      <c r="CBI116" s="159" t="s">
        <v>249</v>
      </c>
      <c r="CBJ116" s="159" t="s">
        <v>249</v>
      </c>
      <c r="CBK116" s="159" t="s">
        <v>249</v>
      </c>
      <c r="CBL116" s="159" t="s">
        <v>249</v>
      </c>
      <c r="CBM116" s="159" t="s">
        <v>249</v>
      </c>
      <c r="CBN116" s="159" t="s">
        <v>249</v>
      </c>
      <c r="CBO116" s="159" t="s">
        <v>249</v>
      </c>
      <c r="CBP116" s="159" t="s">
        <v>249</v>
      </c>
      <c r="CBQ116" s="159" t="s">
        <v>249</v>
      </c>
      <c r="CBR116" s="159" t="s">
        <v>249</v>
      </c>
      <c r="CBS116" s="159" t="s">
        <v>249</v>
      </c>
      <c r="CBT116" s="159" t="s">
        <v>249</v>
      </c>
      <c r="CBU116" s="159" t="s">
        <v>249</v>
      </c>
      <c r="CBV116" s="159" t="s">
        <v>249</v>
      </c>
      <c r="CBW116" s="159" t="s">
        <v>249</v>
      </c>
      <c r="CBX116" s="159" t="s">
        <v>249</v>
      </c>
      <c r="CBY116" s="159" t="s">
        <v>249</v>
      </c>
      <c r="CBZ116" s="159" t="s">
        <v>249</v>
      </c>
      <c r="CCA116" s="159" t="s">
        <v>249</v>
      </c>
      <c r="CCB116" s="159" t="s">
        <v>249</v>
      </c>
      <c r="CCC116" s="159" t="s">
        <v>249</v>
      </c>
      <c r="CCD116" s="159" t="s">
        <v>249</v>
      </c>
      <c r="CCE116" s="159" t="s">
        <v>249</v>
      </c>
      <c r="CCF116" s="159" t="s">
        <v>249</v>
      </c>
      <c r="CCG116" s="159" t="s">
        <v>249</v>
      </c>
      <c r="CCH116" s="159" t="s">
        <v>249</v>
      </c>
      <c r="CCI116" s="159" t="s">
        <v>249</v>
      </c>
      <c r="CCJ116" s="159" t="s">
        <v>249</v>
      </c>
      <c r="CCK116" s="159" t="s">
        <v>249</v>
      </c>
      <c r="CCL116" s="159" t="s">
        <v>249</v>
      </c>
      <c r="CCM116" s="159" t="s">
        <v>249</v>
      </c>
      <c r="CCN116" s="159" t="s">
        <v>249</v>
      </c>
      <c r="CCO116" s="159" t="s">
        <v>249</v>
      </c>
      <c r="CCP116" s="159" t="s">
        <v>249</v>
      </c>
      <c r="CCQ116" s="159" t="s">
        <v>249</v>
      </c>
      <c r="CCR116" s="159" t="s">
        <v>249</v>
      </c>
      <c r="CCS116" s="159" t="s">
        <v>249</v>
      </c>
      <c r="CCT116" s="159" t="s">
        <v>249</v>
      </c>
      <c r="CCU116" s="159" t="s">
        <v>249</v>
      </c>
      <c r="CCV116" s="159" t="s">
        <v>249</v>
      </c>
      <c r="CCW116" s="159" t="s">
        <v>249</v>
      </c>
      <c r="CCX116" s="159" t="s">
        <v>249</v>
      </c>
      <c r="CCY116" s="159" t="s">
        <v>249</v>
      </c>
      <c r="CCZ116" s="159" t="s">
        <v>249</v>
      </c>
      <c r="CDA116" s="159" t="s">
        <v>249</v>
      </c>
      <c r="CDB116" s="159" t="s">
        <v>249</v>
      </c>
      <c r="CDC116" s="159" t="s">
        <v>249</v>
      </c>
      <c r="CDD116" s="159" t="s">
        <v>249</v>
      </c>
      <c r="CDE116" s="159" t="s">
        <v>249</v>
      </c>
      <c r="CDF116" s="159" t="s">
        <v>249</v>
      </c>
      <c r="CDG116" s="159" t="s">
        <v>249</v>
      </c>
      <c r="CDH116" s="159" t="s">
        <v>249</v>
      </c>
      <c r="CDI116" s="159" t="s">
        <v>249</v>
      </c>
      <c r="CDJ116" s="159" t="s">
        <v>249</v>
      </c>
      <c r="CDK116" s="159" t="s">
        <v>249</v>
      </c>
      <c r="CDL116" s="159" t="s">
        <v>249</v>
      </c>
      <c r="CDM116" s="159" t="s">
        <v>249</v>
      </c>
      <c r="CDN116" s="159" t="s">
        <v>249</v>
      </c>
      <c r="CDO116" s="159" t="s">
        <v>249</v>
      </c>
      <c r="CDP116" s="159" t="s">
        <v>249</v>
      </c>
      <c r="CDQ116" s="159" t="s">
        <v>249</v>
      </c>
      <c r="CDR116" s="159" t="s">
        <v>249</v>
      </c>
      <c r="CDS116" s="159" t="s">
        <v>249</v>
      </c>
      <c r="CDT116" s="159" t="s">
        <v>249</v>
      </c>
      <c r="CDU116" s="159" t="s">
        <v>249</v>
      </c>
      <c r="CDV116" s="159" t="s">
        <v>249</v>
      </c>
      <c r="CDW116" s="159" t="s">
        <v>249</v>
      </c>
      <c r="CDX116" s="159" t="s">
        <v>249</v>
      </c>
      <c r="CDY116" s="159" t="s">
        <v>249</v>
      </c>
      <c r="CDZ116" s="159" t="s">
        <v>249</v>
      </c>
      <c r="CEA116" s="159" t="s">
        <v>249</v>
      </c>
      <c r="CEB116" s="159" t="s">
        <v>249</v>
      </c>
      <c r="CEC116" s="159" t="s">
        <v>249</v>
      </c>
      <c r="CED116" s="159" t="s">
        <v>249</v>
      </c>
      <c r="CEE116" s="159" t="s">
        <v>249</v>
      </c>
      <c r="CEF116" s="159" t="s">
        <v>249</v>
      </c>
      <c r="CEG116" s="159" t="s">
        <v>249</v>
      </c>
      <c r="CEH116" s="159" t="s">
        <v>249</v>
      </c>
      <c r="CEI116" s="159" t="s">
        <v>249</v>
      </c>
      <c r="CEJ116" s="159" t="s">
        <v>249</v>
      </c>
      <c r="CEK116" s="159" t="s">
        <v>249</v>
      </c>
      <c r="CEL116" s="159" t="s">
        <v>249</v>
      </c>
      <c r="CEM116" s="159" t="s">
        <v>249</v>
      </c>
      <c r="CEN116" s="159" t="s">
        <v>249</v>
      </c>
      <c r="CEO116" s="159" t="s">
        <v>249</v>
      </c>
      <c r="CEP116" s="159" t="s">
        <v>249</v>
      </c>
      <c r="CEQ116" s="159" t="s">
        <v>249</v>
      </c>
      <c r="CER116" s="159" t="s">
        <v>249</v>
      </c>
      <c r="CES116" s="159" t="s">
        <v>249</v>
      </c>
      <c r="CET116" s="159" t="s">
        <v>249</v>
      </c>
      <c r="CEU116" s="159" t="s">
        <v>249</v>
      </c>
      <c r="CEV116" s="159" t="s">
        <v>249</v>
      </c>
      <c r="CEW116" s="159" t="s">
        <v>249</v>
      </c>
      <c r="CEX116" s="159" t="s">
        <v>249</v>
      </c>
      <c r="CEY116" s="159" t="s">
        <v>249</v>
      </c>
      <c r="CEZ116" s="159" t="s">
        <v>249</v>
      </c>
      <c r="CFA116" s="159" t="s">
        <v>249</v>
      </c>
      <c r="CFB116" s="159" t="s">
        <v>249</v>
      </c>
      <c r="CFC116" s="159" t="s">
        <v>249</v>
      </c>
      <c r="CFD116" s="159" t="s">
        <v>249</v>
      </c>
      <c r="CFE116" s="159" t="s">
        <v>249</v>
      </c>
      <c r="CFF116" s="159" t="s">
        <v>249</v>
      </c>
      <c r="CFG116" s="159" t="s">
        <v>249</v>
      </c>
      <c r="CFH116" s="159" t="s">
        <v>249</v>
      </c>
      <c r="CFI116" s="159" t="s">
        <v>249</v>
      </c>
      <c r="CFJ116" s="159" t="s">
        <v>249</v>
      </c>
      <c r="CFK116" s="159" t="s">
        <v>249</v>
      </c>
      <c r="CFL116" s="159" t="s">
        <v>249</v>
      </c>
      <c r="CFM116" s="159" t="s">
        <v>249</v>
      </c>
      <c r="CFN116" s="159" t="s">
        <v>249</v>
      </c>
      <c r="CFO116" s="159" t="s">
        <v>249</v>
      </c>
      <c r="CFP116" s="159" t="s">
        <v>249</v>
      </c>
      <c r="CFQ116" s="159" t="s">
        <v>249</v>
      </c>
      <c r="CFR116" s="159" t="s">
        <v>249</v>
      </c>
      <c r="CFS116" s="159" t="s">
        <v>249</v>
      </c>
      <c r="CFT116" s="159" t="s">
        <v>249</v>
      </c>
      <c r="CFU116" s="159" t="s">
        <v>249</v>
      </c>
      <c r="CFV116" s="159" t="s">
        <v>249</v>
      </c>
      <c r="CFW116" s="159" t="s">
        <v>249</v>
      </c>
      <c r="CFX116" s="159" t="s">
        <v>249</v>
      </c>
      <c r="CFY116" s="159" t="s">
        <v>249</v>
      </c>
      <c r="CFZ116" s="159" t="s">
        <v>249</v>
      </c>
      <c r="CGA116" s="159" t="s">
        <v>249</v>
      </c>
      <c r="CGB116" s="159" t="s">
        <v>249</v>
      </c>
      <c r="CGC116" s="159" t="s">
        <v>249</v>
      </c>
      <c r="CGD116" s="159" t="s">
        <v>249</v>
      </c>
      <c r="CGE116" s="159" t="s">
        <v>249</v>
      </c>
      <c r="CGF116" s="159" t="s">
        <v>249</v>
      </c>
      <c r="CGG116" s="159" t="s">
        <v>249</v>
      </c>
      <c r="CGH116" s="159" t="s">
        <v>249</v>
      </c>
      <c r="CGI116" s="159" t="s">
        <v>249</v>
      </c>
      <c r="CGJ116" s="159" t="s">
        <v>249</v>
      </c>
      <c r="CGK116" s="159" t="s">
        <v>249</v>
      </c>
      <c r="CGL116" s="159" t="s">
        <v>249</v>
      </c>
      <c r="CGM116" s="159" t="s">
        <v>249</v>
      </c>
      <c r="CGN116" s="159" t="s">
        <v>249</v>
      </c>
      <c r="CGO116" s="159" t="s">
        <v>249</v>
      </c>
      <c r="CGP116" s="159" t="s">
        <v>249</v>
      </c>
      <c r="CGQ116" s="159" t="s">
        <v>249</v>
      </c>
      <c r="CGR116" s="159" t="s">
        <v>249</v>
      </c>
      <c r="CGS116" s="159" t="s">
        <v>249</v>
      </c>
      <c r="CGT116" s="159" t="s">
        <v>249</v>
      </c>
      <c r="CGU116" s="159" t="s">
        <v>249</v>
      </c>
      <c r="CGV116" s="159" t="s">
        <v>249</v>
      </c>
      <c r="CGW116" s="159" t="s">
        <v>249</v>
      </c>
      <c r="CGX116" s="159" t="s">
        <v>249</v>
      </c>
      <c r="CGY116" s="159" t="s">
        <v>249</v>
      </c>
      <c r="CGZ116" s="159" t="s">
        <v>249</v>
      </c>
      <c r="CHA116" s="159" t="s">
        <v>249</v>
      </c>
      <c r="CHB116" s="159" t="s">
        <v>249</v>
      </c>
      <c r="CHC116" s="159" t="s">
        <v>249</v>
      </c>
      <c r="CHD116" s="159" t="s">
        <v>249</v>
      </c>
      <c r="CHE116" s="159" t="s">
        <v>249</v>
      </c>
      <c r="CHF116" s="159" t="s">
        <v>249</v>
      </c>
      <c r="CHG116" s="159" t="s">
        <v>249</v>
      </c>
      <c r="CHH116" s="159" t="s">
        <v>249</v>
      </c>
      <c r="CHI116" s="159" t="s">
        <v>249</v>
      </c>
      <c r="CHJ116" s="159" t="s">
        <v>249</v>
      </c>
      <c r="CHK116" s="159" t="s">
        <v>249</v>
      </c>
      <c r="CHL116" s="159" t="s">
        <v>249</v>
      </c>
      <c r="CHM116" s="159" t="s">
        <v>249</v>
      </c>
      <c r="CHN116" s="159" t="s">
        <v>249</v>
      </c>
      <c r="CHO116" s="159" t="s">
        <v>249</v>
      </c>
      <c r="CHP116" s="159" t="s">
        <v>249</v>
      </c>
      <c r="CHQ116" s="159" t="s">
        <v>249</v>
      </c>
      <c r="CHR116" s="159" t="s">
        <v>249</v>
      </c>
      <c r="CHS116" s="159" t="s">
        <v>249</v>
      </c>
      <c r="CHT116" s="159" t="s">
        <v>249</v>
      </c>
      <c r="CHU116" s="159" t="s">
        <v>249</v>
      </c>
      <c r="CHV116" s="159" t="s">
        <v>249</v>
      </c>
      <c r="CHW116" s="159" t="s">
        <v>249</v>
      </c>
      <c r="CHX116" s="159" t="s">
        <v>249</v>
      </c>
      <c r="CHY116" s="159" t="s">
        <v>249</v>
      </c>
      <c r="CHZ116" s="159" t="s">
        <v>249</v>
      </c>
      <c r="CIA116" s="159" t="s">
        <v>249</v>
      </c>
      <c r="CIB116" s="159" t="s">
        <v>249</v>
      </c>
      <c r="CIC116" s="159" t="s">
        <v>249</v>
      </c>
      <c r="CID116" s="159" t="s">
        <v>249</v>
      </c>
      <c r="CIE116" s="159" t="s">
        <v>249</v>
      </c>
      <c r="CIF116" s="159" t="s">
        <v>249</v>
      </c>
      <c r="CIG116" s="159" t="s">
        <v>249</v>
      </c>
      <c r="CIH116" s="159" t="s">
        <v>249</v>
      </c>
      <c r="CII116" s="159" t="s">
        <v>249</v>
      </c>
      <c r="CIJ116" s="159" t="s">
        <v>249</v>
      </c>
      <c r="CIK116" s="159" t="s">
        <v>249</v>
      </c>
      <c r="CIL116" s="159" t="s">
        <v>249</v>
      </c>
      <c r="CIM116" s="159" t="s">
        <v>249</v>
      </c>
      <c r="CIN116" s="159" t="s">
        <v>249</v>
      </c>
      <c r="CIO116" s="159" t="s">
        <v>249</v>
      </c>
      <c r="CIP116" s="159" t="s">
        <v>249</v>
      </c>
      <c r="CIQ116" s="159" t="s">
        <v>249</v>
      </c>
      <c r="CIR116" s="159" t="s">
        <v>249</v>
      </c>
      <c r="CIS116" s="159" t="s">
        <v>249</v>
      </c>
      <c r="CIT116" s="159" t="s">
        <v>249</v>
      </c>
      <c r="CIU116" s="159" t="s">
        <v>249</v>
      </c>
      <c r="CIV116" s="159" t="s">
        <v>249</v>
      </c>
      <c r="CIW116" s="159" t="s">
        <v>249</v>
      </c>
      <c r="CIX116" s="159" t="s">
        <v>249</v>
      </c>
      <c r="CIY116" s="159" t="s">
        <v>249</v>
      </c>
      <c r="CIZ116" s="159" t="s">
        <v>249</v>
      </c>
      <c r="CJA116" s="159" t="s">
        <v>249</v>
      </c>
      <c r="CJB116" s="159" t="s">
        <v>249</v>
      </c>
      <c r="CJC116" s="159" t="s">
        <v>249</v>
      </c>
      <c r="CJD116" s="159" t="s">
        <v>249</v>
      </c>
      <c r="CJE116" s="159" t="s">
        <v>249</v>
      </c>
      <c r="CJF116" s="159" t="s">
        <v>249</v>
      </c>
      <c r="CJG116" s="159" t="s">
        <v>249</v>
      </c>
      <c r="CJH116" s="159" t="s">
        <v>249</v>
      </c>
      <c r="CJI116" s="159" t="s">
        <v>249</v>
      </c>
      <c r="CJJ116" s="159" t="s">
        <v>249</v>
      </c>
      <c r="CJK116" s="159" t="s">
        <v>249</v>
      </c>
      <c r="CJL116" s="159" t="s">
        <v>249</v>
      </c>
      <c r="CJM116" s="159" t="s">
        <v>249</v>
      </c>
      <c r="CJN116" s="159" t="s">
        <v>249</v>
      </c>
      <c r="CJO116" s="159" t="s">
        <v>249</v>
      </c>
      <c r="CJP116" s="159" t="s">
        <v>249</v>
      </c>
      <c r="CJQ116" s="159" t="s">
        <v>249</v>
      </c>
      <c r="CJR116" s="159" t="s">
        <v>249</v>
      </c>
      <c r="CJS116" s="159" t="s">
        <v>249</v>
      </c>
      <c r="CJT116" s="159" t="s">
        <v>249</v>
      </c>
      <c r="CJU116" s="159" t="s">
        <v>249</v>
      </c>
      <c r="CJV116" s="159" t="s">
        <v>249</v>
      </c>
      <c r="CJW116" s="159" t="s">
        <v>249</v>
      </c>
      <c r="CJX116" s="159" t="s">
        <v>249</v>
      </c>
      <c r="CJY116" s="159" t="s">
        <v>249</v>
      </c>
      <c r="CJZ116" s="159" t="s">
        <v>249</v>
      </c>
      <c r="CKA116" s="159" t="s">
        <v>249</v>
      </c>
      <c r="CKB116" s="159" t="s">
        <v>249</v>
      </c>
      <c r="CKC116" s="159" t="s">
        <v>249</v>
      </c>
      <c r="CKD116" s="159" t="s">
        <v>249</v>
      </c>
      <c r="CKE116" s="159" t="s">
        <v>249</v>
      </c>
      <c r="CKF116" s="159" t="s">
        <v>249</v>
      </c>
      <c r="CKG116" s="159" t="s">
        <v>249</v>
      </c>
      <c r="CKH116" s="159" t="s">
        <v>249</v>
      </c>
      <c r="CKI116" s="159" t="s">
        <v>249</v>
      </c>
      <c r="CKJ116" s="159" t="s">
        <v>249</v>
      </c>
      <c r="CKK116" s="159" t="s">
        <v>249</v>
      </c>
      <c r="CKL116" s="159" t="s">
        <v>249</v>
      </c>
      <c r="CKM116" s="159" t="s">
        <v>249</v>
      </c>
      <c r="CKN116" s="159" t="s">
        <v>249</v>
      </c>
      <c r="CKO116" s="159" t="s">
        <v>249</v>
      </c>
      <c r="CKP116" s="159" t="s">
        <v>249</v>
      </c>
      <c r="CKQ116" s="159" t="s">
        <v>249</v>
      </c>
      <c r="CKR116" s="159" t="s">
        <v>249</v>
      </c>
      <c r="CKS116" s="159" t="s">
        <v>249</v>
      </c>
      <c r="CKT116" s="159" t="s">
        <v>249</v>
      </c>
      <c r="CKU116" s="159" t="s">
        <v>249</v>
      </c>
      <c r="CKV116" s="159" t="s">
        <v>249</v>
      </c>
      <c r="CKW116" s="159" t="s">
        <v>249</v>
      </c>
      <c r="CKX116" s="159" t="s">
        <v>249</v>
      </c>
      <c r="CKY116" s="159" t="s">
        <v>249</v>
      </c>
      <c r="CKZ116" s="159" t="s">
        <v>249</v>
      </c>
      <c r="CLA116" s="159" t="s">
        <v>249</v>
      </c>
      <c r="CLB116" s="159" t="s">
        <v>249</v>
      </c>
      <c r="CLC116" s="159" t="s">
        <v>249</v>
      </c>
      <c r="CLD116" s="159" t="s">
        <v>249</v>
      </c>
      <c r="CLE116" s="159" t="s">
        <v>249</v>
      </c>
      <c r="CLF116" s="159" t="s">
        <v>249</v>
      </c>
      <c r="CLG116" s="159" t="s">
        <v>249</v>
      </c>
      <c r="CLH116" s="159" t="s">
        <v>249</v>
      </c>
      <c r="CLI116" s="159" t="s">
        <v>249</v>
      </c>
      <c r="CLJ116" s="159" t="s">
        <v>249</v>
      </c>
      <c r="CLK116" s="159" t="s">
        <v>249</v>
      </c>
      <c r="CLL116" s="159" t="s">
        <v>249</v>
      </c>
      <c r="CLM116" s="159" t="s">
        <v>249</v>
      </c>
      <c r="CLN116" s="159" t="s">
        <v>249</v>
      </c>
      <c r="CLO116" s="159" t="s">
        <v>249</v>
      </c>
      <c r="CLP116" s="159" t="s">
        <v>249</v>
      </c>
      <c r="CLQ116" s="159" t="s">
        <v>249</v>
      </c>
      <c r="CLR116" s="159" t="s">
        <v>249</v>
      </c>
      <c r="CLS116" s="159" t="s">
        <v>249</v>
      </c>
      <c r="CLT116" s="159" t="s">
        <v>249</v>
      </c>
      <c r="CLU116" s="159" t="s">
        <v>249</v>
      </c>
      <c r="CLV116" s="159" t="s">
        <v>249</v>
      </c>
      <c r="CLW116" s="159" t="s">
        <v>249</v>
      </c>
      <c r="CLX116" s="159" t="s">
        <v>249</v>
      </c>
      <c r="CLY116" s="159" t="s">
        <v>249</v>
      </c>
      <c r="CLZ116" s="159" t="s">
        <v>249</v>
      </c>
      <c r="CMA116" s="159" t="s">
        <v>249</v>
      </c>
      <c r="CMB116" s="159" t="s">
        <v>249</v>
      </c>
      <c r="CMC116" s="159" t="s">
        <v>249</v>
      </c>
      <c r="CMD116" s="159" t="s">
        <v>249</v>
      </c>
      <c r="CME116" s="159" t="s">
        <v>249</v>
      </c>
      <c r="CMF116" s="159" t="s">
        <v>249</v>
      </c>
      <c r="CMG116" s="159" t="s">
        <v>249</v>
      </c>
      <c r="CMH116" s="159" t="s">
        <v>249</v>
      </c>
      <c r="CMI116" s="159" t="s">
        <v>249</v>
      </c>
      <c r="CMJ116" s="159" t="s">
        <v>249</v>
      </c>
      <c r="CMK116" s="159" t="s">
        <v>249</v>
      </c>
      <c r="CML116" s="159" t="s">
        <v>249</v>
      </c>
      <c r="CMM116" s="159" t="s">
        <v>249</v>
      </c>
      <c r="CMN116" s="159" t="s">
        <v>249</v>
      </c>
      <c r="CMO116" s="159" t="s">
        <v>249</v>
      </c>
      <c r="CMP116" s="159" t="s">
        <v>249</v>
      </c>
      <c r="CMQ116" s="159" t="s">
        <v>249</v>
      </c>
      <c r="CMR116" s="159" t="s">
        <v>249</v>
      </c>
      <c r="CMS116" s="159" t="s">
        <v>249</v>
      </c>
      <c r="CMT116" s="159" t="s">
        <v>249</v>
      </c>
      <c r="CMU116" s="159" t="s">
        <v>249</v>
      </c>
      <c r="CMV116" s="159" t="s">
        <v>249</v>
      </c>
      <c r="CMW116" s="159" t="s">
        <v>249</v>
      </c>
      <c r="CMX116" s="159" t="s">
        <v>249</v>
      </c>
      <c r="CMY116" s="159" t="s">
        <v>249</v>
      </c>
      <c r="CMZ116" s="159" t="s">
        <v>249</v>
      </c>
      <c r="CNA116" s="159" t="s">
        <v>249</v>
      </c>
      <c r="CNB116" s="159" t="s">
        <v>249</v>
      </c>
      <c r="CNC116" s="159" t="s">
        <v>249</v>
      </c>
      <c r="CND116" s="159" t="s">
        <v>249</v>
      </c>
      <c r="CNE116" s="159" t="s">
        <v>249</v>
      </c>
      <c r="CNF116" s="159" t="s">
        <v>249</v>
      </c>
      <c r="CNG116" s="159" t="s">
        <v>249</v>
      </c>
      <c r="CNH116" s="159" t="s">
        <v>249</v>
      </c>
      <c r="CNI116" s="159" t="s">
        <v>249</v>
      </c>
      <c r="CNJ116" s="159" t="s">
        <v>249</v>
      </c>
      <c r="CNK116" s="159" t="s">
        <v>249</v>
      </c>
      <c r="CNL116" s="159" t="s">
        <v>249</v>
      </c>
      <c r="CNM116" s="159" t="s">
        <v>249</v>
      </c>
      <c r="CNN116" s="159" t="s">
        <v>249</v>
      </c>
      <c r="CNO116" s="159" t="s">
        <v>249</v>
      </c>
      <c r="CNP116" s="159" t="s">
        <v>249</v>
      </c>
      <c r="CNQ116" s="159" t="s">
        <v>249</v>
      </c>
      <c r="CNR116" s="159" t="s">
        <v>249</v>
      </c>
      <c r="CNS116" s="159" t="s">
        <v>249</v>
      </c>
      <c r="CNT116" s="159" t="s">
        <v>249</v>
      </c>
      <c r="CNU116" s="159" t="s">
        <v>249</v>
      </c>
      <c r="CNV116" s="159" t="s">
        <v>249</v>
      </c>
      <c r="CNW116" s="159" t="s">
        <v>249</v>
      </c>
      <c r="CNX116" s="159" t="s">
        <v>249</v>
      </c>
      <c r="CNY116" s="159" t="s">
        <v>249</v>
      </c>
      <c r="CNZ116" s="159" t="s">
        <v>249</v>
      </c>
      <c r="COA116" s="159" t="s">
        <v>249</v>
      </c>
      <c r="COB116" s="159" t="s">
        <v>249</v>
      </c>
      <c r="COC116" s="159" t="s">
        <v>249</v>
      </c>
      <c r="COD116" s="159" t="s">
        <v>249</v>
      </c>
      <c r="COE116" s="159" t="s">
        <v>249</v>
      </c>
      <c r="COF116" s="159" t="s">
        <v>249</v>
      </c>
      <c r="COG116" s="159" t="s">
        <v>249</v>
      </c>
      <c r="COH116" s="159" t="s">
        <v>249</v>
      </c>
      <c r="COI116" s="159" t="s">
        <v>249</v>
      </c>
      <c r="COJ116" s="159" t="s">
        <v>249</v>
      </c>
      <c r="COK116" s="159" t="s">
        <v>249</v>
      </c>
      <c r="COL116" s="159" t="s">
        <v>249</v>
      </c>
      <c r="COM116" s="159" t="s">
        <v>249</v>
      </c>
      <c r="CON116" s="159" t="s">
        <v>249</v>
      </c>
      <c r="COO116" s="159" t="s">
        <v>249</v>
      </c>
      <c r="COP116" s="159" t="s">
        <v>249</v>
      </c>
      <c r="COQ116" s="159" t="s">
        <v>249</v>
      </c>
      <c r="COR116" s="159" t="s">
        <v>249</v>
      </c>
      <c r="COS116" s="159" t="s">
        <v>249</v>
      </c>
      <c r="COT116" s="159" t="s">
        <v>249</v>
      </c>
      <c r="COU116" s="159" t="s">
        <v>249</v>
      </c>
      <c r="COV116" s="159" t="s">
        <v>249</v>
      </c>
      <c r="COW116" s="159" t="s">
        <v>249</v>
      </c>
      <c r="COX116" s="159" t="s">
        <v>249</v>
      </c>
      <c r="COY116" s="159" t="s">
        <v>249</v>
      </c>
      <c r="COZ116" s="159" t="s">
        <v>249</v>
      </c>
      <c r="CPA116" s="159" t="s">
        <v>249</v>
      </c>
      <c r="CPB116" s="159" t="s">
        <v>249</v>
      </c>
      <c r="CPC116" s="159" t="s">
        <v>249</v>
      </c>
      <c r="CPD116" s="159" t="s">
        <v>249</v>
      </c>
      <c r="CPE116" s="159" t="s">
        <v>249</v>
      </c>
      <c r="CPF116" s="159" t="s">
        <v>249</v>
      </c>
      <c r="CPG116" s="159" t="s">
        <v>249</v>
      </c>
      <c r="CPH116" s="159" t="s">
        <v>249</v>
      </c>
      <c r="CPI116" s="159" t="s">
        <v>249</v>
      </c>
      <c r="CPJ116" s="159" t="s">
        <v>249</v>
      </c>
      <c r="CPK116" s="159" t="s">
        <v>249</v>
      </c>
      <c r="CPL116" s="159" t="s">
        <v>249</v>
      </c>
      <c r="CPM116" s="159" t="s">
        <v>249</v>
      </c>
      <c r="CPN116" s="159" t="s">
        <v>249</v>
      </c>
      <c r="CPO116" s="159" t="s">
        <v>249</v>
      </c>
      <c r="CPP116" s="159" t="s">
        <v>249</v>
      </c>
      <c r="CPQ116" s="159" t="s">
        <v>249</v>
      </c>
      <c r="CPR116" s="159" t="s">
        <v>249</v>
      </c>
      <c r="CPS116" s="159" t="s">
        <v>249</v>
      </c>
      <c r="CPT116" s="159" t="s">
        <v>249</v>
      </c>
      <c r="CPU116" s="159" t="s">
        <v>249</v>
      </c>
      <c r="CPV116" s="159" t="s">
        <v>249</v>
      </c>
      <c r="CPW116" s="159" t="s">
        <v>249</v>
      </c>
      <c r="CPX116" s="159" t="s">
        <v>249</v>
      </c>
      <c r="CPY116" s="159" t="s">
        <v>249</v>
      </c>
      <c r="CPZ116" s="159" t="s">
        <v>249</v>
      </c>
      <c r="CQA116" s="159" t="s">
        <v>249</v>
      </c>
      <c r="CQB116" s="159" t="s">
        <v>249</v>
      </c>
      <c r="CQC116" s="159" t="s">
        <v>249</v>
      </c>
      <c r="CQD116" s="159" t="s">
        <v>249</v>
      </c>
      <c r="CQE116" s="159" t="s">
        <v>249</v>
      </c>
      <c r="CQF116" s="159" t="s">
        <v>249</v>
      </c>
      <c r="CQG116" s="159" t="s">
        <v>249</v>
      </c>
      <c r="CQH116" s="159" t="s">
        <v>249</v>
      </c>
      <c r="CQI116" s="159" t="s">
        <v>249</v>
      </c>
      <c r="CQJ116" s="159" t="s">
        <v>249</v>
      </c>
      <c r="CQK116" s="159" t="s">
        <v>249</v>
      </c>
      <c r="CQL116" s="159" t="s">
        <v>249</v>
      </c>
      <c r="CQM116" s="159" t="s">
        <v>249</v>
      </c>
      <c r="CQN116" s="159" t="s">
        <v>249</v>
      </c>
      <c r="CQO116" s="159" t="s">
        <v>249</v>
      </c>
      <c r="CQP116" s="159" t="s">
        <v>249</v>
      </c>
      <c r="CQQ116" s="159" t="s">
        <v>249</v>
      </c>
      <c r="CQR116" s="159" t="s">
        <v>249</v>
      </c>
      <c r="CQS116" s="159" t="s">
        <v>249</v>
      </c>
      <c r="CQT116" s="159" t="s">
        <v>249</v>
      </c>
      <c r="CQU116" s="159" t="s">
        <v>249</v>
      </c>
      <c r="CQV116" s="159" t="s">
        <v>249</v>
      </c>
      <c r="CQW116" s="159" t="s">
        <v>249</v>
      </c>
      <c r="CQX116" s="159" t="s">
        <v>249</v>
      </c>
      <c r="CQY116" s="159" t="s">
        <v>249</v>
      </c>
      <c r="CQZ116" s="159" t="s">
        <v>249</v>
      </c>
      <c r="CRA116" s="159" t="s">
        <v>249</v>
      </c>
      <c r="CRB116" s="159" t="s">
        <v>249</v>
      </c>
      <c r="CRC116" s="159" t="s">
        <v>249</v>
      </c>
      <c r="CRD116" s="159" t="s">
        <v>249</v>
      </c>
      <c r="CRE116" s="159" t="s">
        <v>249</v>
      </c>
      <c r="CRF116" s="159" t="s">
        <v>249</v>
      </c>
      <c r="CRG116" s="159" t="s">
        <v>249</v>
      </c>
      <c r="CRH116" s="159" t="s">
        <v>249</v>
      </c>
      <c r="CRI116" s="159" t="s">
        <v>249</v>
      </c>
      <c r="CRJ116" s="159" t="s">
        <v>249</v>
      </c>
      <c r="CRK116" s="159" t="s">
        <v>249</v>
      </c>
      <c r="CRL116" s="159" t="s">
        <v>249</v>
      </c>
      <c r="CRM116" s="159" t="s">
        <v>249</v>
      </c>
      <c r="CRN116" s="159" t="s">
        <v>249</v>
      </c>
      <c r="CRO116" s="159" t="s">
        <v>249</v>
      </c>
      <c r="CRP116" s="159" t="s">
        <v>249</v>
      </c>
      <c r="CRQ116" s="159" t="s">
        <v>249</v>
      </c>
      <c r="CRR116" s="159" t="s">
        <v>249</v>
      </c>
      <c r="CRS116" s="159" t="s">
        <v>249</v>
      </c>
      <c r="CRT116" s="159" t="s">
        <v>249</v>
      </c>
      <c r="CRU116" s="159" t="s">
        <v>249</v>
      </c>
      <c r="CRV116" s="159" t="s">
        <v>249</v>
      </c>
      <c r="CRW116" s="159" t="s">
        <v>249</v>
      </c>
      <c r="CRX116" s="159" t="s">
        <v>249</v>
      </c>
      <c r="CRY116" s="159" t="s">
        <v>249</v>
      </c>
      <c r="CRZ116" s="159" t="s">
        <v>249</v>
      </c>
      <c r="CSA116" s="159" t="s">
        <v>249</v>
      </c>
      <c r="CSB116" s="159" t="s">
        <v>249</v>
      </c>
      <c r="CSC116" s="159" t="s">
        <v>249</v>
      </c>
      <c r="CSD116" s="159" t="s">
        <v>249</v>
      </c>
      <c r="CSE116" s="159" t="s">
        <v>249</v>
      </c>
      <c r="CSF116" s="159" t="s">
        <v>249</v>
      </c>
      <c r="CSG116" s="159" t="s">
        <v>249</v>
      </c>
      <c r="CSH116" s="159" t="s">
        <v>249</v>
      </c>
      <c r="CSI116" s="159" t="s">
        <v>249</v>
      </c>
      <c r="CSJ116" s="159" t="s">
        <v>249</v>
      </c>
      <c r="CSK116" s="159" t="s">
        <v>249</v>
      </c>
      <c r="CSL116" s="159" t="s">
        <v>249</v>
      </c>
      <c r="CSM116" s="159" t="s">
        <v>249</v>
      </c>
      <c r="CSN116" s="159" t="s">
        <v>249</v>
      </c>
      <c r="CSO116" s="159" t="s">
        <v>249</v>
      </c>
      <c r="CSP116" s="159" t="s">
        <v>249</v>
      </c>
      <c r="CSQ116" s="159" t="s">
        <v>249</v>
      </c>
      <c r="CSR116" s="159" t="s">
        <v>249</v>
      </c>
      <c r="CSS116" s="159" t="s">
        <v>249</v>
      </c>
      <c r="CST116" s="159" t="s">
        <v>249</v>
      </c>
      <c r="CSU116" s="159" t="s">
        <v>249</v>
      </c>
      <c r="CSV116" s="159" t="s">
        <v>249</v>
      </c>
      <c r="CSW116" s="159" t="s">
        <v>249</v>
      </c>
      <c r="CSX116" s="159" t="s">
        <v>249</v>
      </c>
      <c r="CSY116" s="159" t="s">
        <v>249</v>
      </c>
      <c r="CSZ116" s="159" t="s">
        <v>249</v>
      </c>
      <c r="CTA116" s="159" t="s">
        <v>249</v>
      </c>
      <c r="CTB116" s="159" t="s">
        <v>249</v>
      </c>
      <c r="CTC116" s="159" t="s">
        <v>249</v>
      </c>
      <c r="CTD116" s="159" t="s">
        <v>249</v>
      </c>
      <c r="CTE116" s="159" t="s">
        <v>249</v>
      </c>
      <c r="CTF116" s="159" t="s">
        <v>249</v>
      </c>
      <c r="CTG116" s="159" t="s">
        <v>249</v>
      </c>
      <c r="CTH116" s="159" t="s">
        <v>249</v>
      </c>
      <c r="CTI116" s="159" t="s">
        <v>249</v>
      </c>
      <c r="CTJ116" s="159" t="s">
        <v>249</v>
      </c>
      <c r="CTK116" s="159" t="s">
        <v>249</v>
      </c>
      <c r="CTL116" s="159" t="s">
        <v>249</v>
      </c>
      <c r="CTM116" s="159" t="s">
        <v>249</v>
      </c>
      <c r="CTN116" s="159" t="s">
        <v>249</v>
      </c>
      <c r="CTO116" s="159" t="s">
        <v>249</v>
      </c>
      <c r="CTP116" s="159" t="s">
        <v>249</v>
      </c>
      <c r="CTQ116" s="159" t="s">
        <v>249</v>
      </c>
      <c r="CTR116" s="159" t="s">
        <v>249</v>
      </c>
      <c r="CTS116" s="159" t="s">
        <v>249</v>
      </c>
      <c r="CTT116" s="159" t="s">
        <v>249</v>
      </c>
      <c r="CTU116" s="159" t="s">
        <v>249</v>
      </c>
      <c r="CTV116" s="159" t="s">
        <v>249</v>
      </c>
      <c r="CTW116" s="159" t="s">
        <v>249</v>
      </c>
      <c r="CTX116" s="159" t="s">
        <v>249</v>
      </c>
      <c r="CTY116" s="159" t="s">
        <v>249</v>
      </c>
      <c r="CTZ116" s="159" t="s">
        <v>249</v>
      </c>
      <c r="CUA116" s="159" t="s">
        <v>249</v>
      </c>
      <c r="CUB116" s="159" t="s">
        <v>249</v>
      </c>
      <c r="CUC116" s="159" t="s">
        <v>249</v>
      </c>
      <c r="CUD116" s="159" t="s">
        <v>249</v>
      </c>
      <c r="CUE116" s="159" t="s">
        <v>249</v>
      </c>
      <c r="CUF116" s="159" t="s">
        <v>249</v>
      </c>
      <c r="CUG116" s="159" t="s">
        <v>249</v>
      </c>
      <c r="CUH116" s="159" t="s">
        <v>249</v>
      </c>
      <c r="CUI116" s="159" t="s">
        <v>249</v>
      </c>
      <c r="CUJ116" s="159" t="s">
        <v>249</v>
      </c>
      <c r="CUK116" s="159" t="s">
        <v>249</v>
      </c>
      <c r="CUL116" s="159" t="s">
        <v>249</v>
      </c>
      <c r="CUM116" s="159" t="s">
        <v>249</v>
      </c>
      <c r="CUN116" s="159" t="s">
        <v>249</v>
      </c>
      <c r="CUO116" s="159" t="s">
        <v>249</v>
      </c>
      <c r="CUP116" s="159" t="s">
        <v>249</v>
      </c>
      <c r="CUQ116" s="159" t="s">
        <v>249</v>
      </c>
      <c r="CUR116" s="159" t="s">
        <v>249</v>
      </c>
      <c r="CUS116" s="159" t="s">
        <v>249</v>
      </c>
      <c r="CUT116" s="159" t="s">
        <v>249</v>
      </c>
      <c r="CUU116" s="159" t="s">
        <v>249</v>
      </c>
      <c r="CUV116" s="159" t="s">
        <v>249</v>
      </c>
      <c r="CUW116" s="159" t="s">
        <v>249</v>
      </c>
      <c r="CUX116" s="159" t="s">
        <v>249</v>
      </c>
      <c r="CUY116" s="159" t="s">
        <v>249</v>
      </c>
      <c r="CUZ116" s="159" t="s">
        <v>249</v>
      </c>
      <c r="CVA116" s="159" t="s">
        <v>249</v>
      </c>
      <c r="CVB116" s="159" t="s">
        <v>249</v>
      </c>
      <c r="CVC116" s="159" t="s">
        <v>249</v>
      </c>
      <c r="CVD116" s="159" t="s">
        <v>249</v>
      </c>
      <c r="CVE116" s="159" t="s">
        <v>249</v>
      </c>
      <c r="CVF116" s="159" t="s">
        <v>249</v>
      </c>
      <c r="CVG116" s="159" t="s">
        <v>249</v>
      </c>
      <c r="CVH116" s="159" t="s">
        <v>249</v>
      </c>
      <c r="CVI116" s="159" t="s">
        <v>249</v>
      </c>
      <c r="CVJ116" s="159" t="s">
        <v>249</v>
      </c>
      <c r="CVK116" s="159" t="s">
        <v>249</v>
      </c>
      <c r="CVL116" s="159" t="s">
        <v>249</v>
      </c>
      <c r="CVM116" s="159" t="s">
        <v>249</v>
      </c>
      <c r="CVN116" s="159" t="s">
        <v>249</v>
      </c>
      <c r="CVO116" s="159" t="s">
        <v>249</v>
      </c>
      <c r="CVP116" s="159" t="s">
        <v>249</v>
      </c>
      <c r="CVQ116" s="159" t="s">
        <v>249</v>
      </c>
      <c r="CVR116" s="159" t="s">
        <v>249</v>
      </c>
      <c r="CVS116" s="159" t="s">
        <v>249</v>
      </c>
      <c r="CVT116" s="159" t="s">
        <v>249</v>
      </c>
      <c r="CVU116" s="159" t="s">
        <v>249</v>
      </c>
      <c r="CVV116" s="159" t="s">
        <v>249</v>
      </c>
      <c r="CVW116" s="159" t="s">
        <v>249</v>
      </c>
      <c r="CVX116" s="159" t="s">
        <v>249</v>
      </c>
      <c r="CVY116" s="159" t="s">
        <v>249</v>
      </c>
      <c r="CVZ116" s="159" t="s">
        <v>249</v>
      </c>
      <c r="CWA116" s="159" t="s">
        <v>249</v>
      </c>
      <c r="CWB116" s="159" t="s">
        <v>249</v>
      </c>
      <c r="CWC116" s="159" t="s">
        <v>249</v>
      </c>
      <c r="CWD116" s="159" t="s">
        <v>249</v>
      </c>
      <c r="CWE116" s="159" t="s">
        <v>249</v>
      </c>
      <c r="CWF116" s="159" t="s">
        <v>249</v>
      </c>
      <c r="CWG116" s="159" t="s">
        <v>249</v>
      </c>
      <c r="CWH116" s="159" t="s">
        <v>249</v>
      </c>
      <c r="CWI116" s="159" t="s">
        <v>249</v>
      </c>
      <c r="CWJ116" s="159" t="s">
        <v>249</v>
      </c>
      <c r="CWK116" s="159" t="s">
        <v>249</v>
      </c>
      <c r="CWL116" s="159" t="s">
        <v>249</v>
      </c>
      <c r="CWM116" s="159" t="s">
        <v>249</v>
      </c>
      <c r="CWN116" s="159" t="s">
        <v>249</v>
      </c>
      <c r="CWO116" s="159" t="s">
        <v>249</v>
      </c>
      <c r="CWP116" s="159" t="s">
        <v>249</v>
      </c>
      <c r="CWQ116" s="159" t="s">
        <v>249</v>
      </c>
      <c r="CWR116" s="159" t="s">
        <v>249</v>
      </c>
      <c r="CWS116" s="159" t="s">
        <v>249</v>
      </c>
      <c r="CWT116" s="159" t="s">
        <v>249</v>
      </c>
      <c r="CWU116" s="159" t="s">
        <v>249</v>
      </c>
      <c r="CWV116" s="159" t="s">
        <v>249</v>
      </c>
      <c r="CWW116" s="159" t="s">
        <v>249</v>
      </c>
      <c r="CWX116" s="159" t="s">
        <v>249</v>
      </c>
      <c r="CWY116" s="159" t="s">
        <v>249</v>
      </c>
      <c r="CWZ116" s="159" t="s">
        <v>249</v>
      </c>
      <c r="CXA116" s="159" t="s">
        <v>249</v>
      </c>
      <c r="CXB116" s="159" t="s">
        <v>249</v>
      </c>
      <c r="CXC116" s="159" t="s">
        <v>249</v>
      </c>
      <c r="CXD116" s="159" t="s">
        <v>249</v>
      </c>
      <c r="CXE116" s="159" t="s">
        <v>249</v>
      </c>
      <c r="CXF116" s="159" t="s">
        <v>249</v>
      </c>
      <c r="CXG116" s="159" t="s">
        <v>249</v>
      </c>
      <c r="CXH116" s="159" t="s">
        <v>249</v>
      </c>
      <c r="CXI116" s="159" t="s">
        <v>249</v>
      </c>
      <c r="CXJ116" s="159" t="s">
        <v>249</v>
      </c>
      <c r="CXK116" s="159" t="s">
        <v>249</v>
      </c>
      <c r="CXL116" s="159" t="s">
        <v>249</v>
      </c>
      <c r="CXM116" s="159" t="s">
        <v>249</v>
      </c>
      <c r="CXN116" s="159" t="s">
        <v>249</v>
      </c>
      <c r="CXO116" s="159" t="s">
        <v>249</v>
      </c>
      <c r="CXP116" s="159" t="s">
        <v>249</v>
      </c>
      <c r="CXQ116" s="159" t="s">
        <v>249</v>
      </c>
      <c r="CXR116" s="159" t="s">
        <v>249</v>
      </c>
      <c r="CXS116" s="159" t="s">
        <v>249</v>
      </c>
      <c r="CXT116" s="159" t="s">
        <v>249</v>
      </c>
      <c r="CXU116" s="159" t="s">
        <v>249</v>
      </c>
      <c r="CXV116" s="159" t="s">
        <v>249</v>
      </c>
      <c r="CXW116" s="159" t="s">
        <v>249</v>
      </c>
      <c r="CXX116" s="159" t="s">
        <v>249</v>
      </c>
      <c r="CXY116" s="159" t="s">
        <v>249</v>
      </c>
      <c r="CXZ116" s="159" t="s">
        <v>249</v>
      </c>
      <c r="CYA116" s="159" t="s">
        <v>249</v>
      </c>
      <c r="CYB116" s="159" t="s">
        <v>249</v>
      </c>
      <c r="CYC116" s="159" t="s">
        <v>249</v>
      </c>
      <c r="CYD116" s="159" t="s">
        <v>249</v>
      </c>
      <c r="CYE116" s="159" t="s">
        <v>249</v>
      </c>
      <c r="CYF116" s="159" t="s">
        <v>249</v>
      </c>
      <c r="CYG116" s="159" t="s">
        <v>249</v>
      </c>
      <c r="CYH116" s="159" t="s">
        <v>249</v>
      </c>
      <c r="CYI116" s="159" t="s">
        <v>249</v>
      </c>
      <c r="CYJ116" s="159" t="s">
        <v>249</v>
      </c>
      <c r="CYK116" s="159" t="s">
        <v>249</v>
      </c>
      <c r="CYL116" s="159" t="s">
        <v>249</v>
      </c>
      <c r="CYM116" s="159" t="s">
        <v>249</v>
      </c>
      <c r="CYN116" s="159" t="s">
        <v>249</v>
      </c>
      <c r="CYO116" s="159" t="s">
        <v>249</v>
      </c>
      <c r="CYP116" s="159" t="s">
        <v>249</v>
      </c>
      <c r="CYQ116" s="159" t="s">
        <v>249</v>
      </c>
      <c r="CYR116" s="159" t="s">
        <v>249</v>
      </c>
      <c r="CYS116" s="159" t="s">
        <v>249</v>
      </c>
      <c r="CYT116" s="159" t="s">
        <v>249</v>
      </c>
      <c r="CYU116" s="159" t="s">
        <v>249</v>
      </c>
      <c r="CYV116" s="159" t="s">
        <v>249</v>
      </c>
      <c r="CYW116" s="159" t="s">
        <v>249</v>
      </c>
      <c r="CYX116" s="159" t="s">
        <v>249</v>
      </c>
      <c r="CYY116" s="159" t="s">
        <v>249</v>
      </c>
      <c r="CYZ116" s="159" t="s">
        <v>249</v>
      </c>
      <c r="CZA116" s="159" t="s">
        <v>249</v>
      </c>
      <c r="CZB116" s="159" t="s">
        <v>249</v>
      </c>
      <c r="CZC116" s="159" t="s">
        <v>249</v>
      </c>
      <c r="CZD116" s="159" t="s">
        <v>249</v>
      </c>
      <c r="CZE116" s="159" t="s">
        <v>249</v>
      </c>
      <c r="CZF116" s="159" t="s">
        <v>249</v>
      </c>
      <c r="CZG116" s="159" t="s">
        <v>249</v>
      </c>
      <c r="CZH116" s="159" t="s">
        <v>249</v>
      </c>
      <c r="CZI116" s="159" t="s">
        <v>249</v>
      </c>
      <c r="CZJ116" s="159" t="s">
        <v>249</v>
      </c>
      <c r="CZK116" s="159" t="s">
        <v>249</v>
      </c>
      <c r="CZL116" s="159" t="s">
        <v>249</v>
      </c>
      <c r="CZM116" s="159" t="s">
        <v>249</v>
      </c>
      <c r="CZN116" s="159" t="s">
        <v>249</v>
      </c>
      <c r="CZO116" s="159" t="s">
        <v>249</v>
      </c>
      <c r="CZP116" s="159" t="s">
        <v>249</v>
      </c>
      <c r="CZQ116" s="159" t="s">
        <v>249</v>
      </c>
      <c r="CZR116" s="159" t="s">
        <v>249</v>
      </c>
      <c r="CZS116" s="159" t="s">
        <v>249</v>
      </c>
      <c r="CZT116" s="159" t="s">
        <v>249</v>
      </c>
      <c r="CZU116" s="159" t="s">
        <v>249</v>
      </c>
      <c r="CZV116" s="159" t="s">
        <v>249</v>
      </c>
      <c r="CZW116" s="159" t="s">
        <v>249</v>
      </c>
      <c r="CZX116" s="159" t="s">
        <v>249</v>
      </c>
      <c r="CZY116" s="159" t="s">
        <v>249</v>
      </c>
      <c r="CZZ116" s="159" t="s">
        <v>249</v>
      </c>
      <c r="DAA116" s="159" t="s">
        <v>249</v>
      </c>
      <c r="DAB116" s="159" t="s">
        <v>249</v>
      </c>
      <c r="DAC116" s="159" t="s">
        <v>249</v>
      </c>
      <c r="DAD116" s="159" t="s">
        <v>249</v>
      </c>
      <c r="DAE116" s="159" t="s">
        <v>249</v>
      </c>
      <c r="DAF116" s="159" t="s">
        <v>249</v>
      </c>
      <c r="DAG116" s="159" t="s">
        <v>249</v>
      </c>
      <c r="DAH116" s="159" t="s">
        <v>249</v>
      </c>
      <c r="DAI116" s="159" t="s">
        <v>249</v>
      </c>
      <c r="DAJ116" s="159" t="s">
        <v>249</v>
      </c>
      <c r="DAK116" s="159" t="s">
        <v>249</v>
      </c>
      <c r="DAL116" s="159" t="s">
        <v>249</v>
      </c>
      <c r="DAM116" s="159" t="s">
        <v>249</v>
      </c>
      <c r="DAN116" s="159" t="s">
        <v>249</v>
      </c>
      <c r="DAO116" s="159" t="s">
        <v>249</v>
      </c>
      <c r="DAP116" s="159" t="s">
        <v>249</v>
      </c>
      <c r="DAQ116" s="159" t="s">
        <v>249</v>
      </c>
      <c r="DAR116" s="159" t="s">
        <v>249</v>
      </c>
      <c r="DAS116" s="159" t="s">
        <v>249</v>
      </c>
      <c r="DAT116" s="159" t="s">
        <v>249</v>
      </c>
      <c r="DAU116" s="159" t="s">
        <v>249</v>
      </c>
      <c r="DAV116" s="159" t="s">
        <v>249</v>
      </c>
      <c r="DAW116" s="159" t="s">
        <v>249</v>
      </c>
      <c r="DAX116" s="159" t="s">
        <v>249</v>
      </c>
      <c r="DAY116" s="159" t="s">
        <v>249</v>
      </c>
      <c r="DAZ116" s="159" t="s">
        <v>249</v>
      </c>
      <c r="DBA116" s="159" t="s">
        <v>249</v>
      </c>
      <c r="DBB116" s="159" t="s">
        <v>249</v>
      </c>
      <c r="DBC116" s="159" t="s">
        <v>249</v>
      </c>
      <c r="DBD116" s="159" t="s">
        <v>249</v>
      </c>
      <c r="DBE116" s="159" t="s">
        <v>249</v>
      </c>
      <c r="DBF116" s="159" t="s">
        <v>249</v>
      </c>
      <c r="DBG116" s="159" t="s">
        <v>249</v>
      </c>
      <c r="DBH116" s="159" t="s">
        <v>249</v>
      </c>
      <c r="DBI116" s="159" t="s">
        <v>249</v>
      </c>
      <c r="DBJ116" s="159" t="s">
        <v>249</v>
      </c>
      <c r="DBK116" s="159" t="s">
        <v>249</v>
      </c>
      <c r="DBL116" s="159" t="s">
        <v>249</v>
      </c>
      <c r="DBM116" s="159" t="s">
        <v>249</v>
      </c>
      <c r="DBN116" s="159" t="s">
        <v>249</v>
      </c>
      <c r="DBO116" s="159" t="s">
        <v>249</v>
      </c>
      <c r="DBP116" s="159" t="s">
        <v>249</v>
      </c>
      <c r="DBQ116" s="159" t="s">
        <v>249</v>
      </c>
      <c r="DBR116" s="159" t="s">
        <v>249</v>
      </c>
      <c r="DBS116" s="159" t="s">
        <v>249</v>
      </c>
      <c r="DBT116" s="159" t="s">
        <v>249</v>
      </c>
      <c r="DBU116" s="159" t="s">
        <v>249</v>
      </c>
      <c r="DBV116" s="159" t="s">
        <v>249</v>
      </c>
      <c r="DBW116" s="159" t="s">
        <v>249</v>
      </c>
      <c r="DBX116" s="159" t="s">
        <v>249</v>
      </c>
      <c r="DBY116" s="159" t="s">
        <v>249</v>
      </c>
      <c r="DBZ116" s="159" t="s">
        <v>249</v>
      </c>
      <c r="DCA116" s="159" t="s">
        <v>249</v>
      </c>
      <c r="DCB116" s="159" t="s">
        <v>249</v>
      </c>
      <c r="DCC116" s="159" t="s">
        <v>249</v>
      </c>
      <c r="DCD116" s="159" t="s">
        <v>249</v>
      </c>
      <c r="DCE116" s="159" t="s">
        <v>249</v>
      </c>
      <c r="DCF116" s="159" t="s">
        <v>249</v>
      </c>
      <c r="DCG116" s="159" t="s">
        <v>249</v>
      </c>
      <c r="DCH116" s="159" t="s">
        <v>249</v>
      </c>
      <c r="DCI116" s="159" t="s">
        <v>249</v>
      </c>
      <c r="DCJ116" s="159" t="s">
        <v>249</v>
      </c>
      <c r="DCK116" s="159" t="s">
        <v>249</v>
      </c>
      <c r="DCL116" s="159" t="s">
        <v>249</v>
      </c>
      <c r="DCM116" s="159" t="s">
        <v>249</v>
      </c>
      <c r="DCN116" s="159" t="s">
        <v>249</v>
      </c>
      <c r="DCO116" s="159" t="s">
        <v>249</v>
      </c>
      <c r="DCP116" s="159" t="s">
        <v>249</v>
      </c>
      <c r="DCQ116" s="159" t="s">
        <v>249</v>
      </c>
      <c r="DCR116" s="159" t="s">
        <v>249</v>
      </c>
      <c r="DCS116" s="159" t="s">
        <v>249</v>
      </c>
      <c r="DCT116" s="159" t="s">
        <v>249</v>
      </c>
      <c r="DCU116" s="159" t="s">
        <v>249</v>
      </c>
      <c r="DCV116" s="159" t="s">
        <v>249</v>
      </c>
      <c r="DCW116" s="159" t="s">
        <v>249</v>
      </c>
      <c r="DCX116" s="159" t="s">
        <v>249</v>
      </c>
      <c r="DCY116" s="159" t="s">
        <v>249</v>
      </c>
      <c r="DCZ116" s="159" t="s">
        <v>249</v>
      </c>
      <c r="DDA116" s="159" t="s">
        <v>249</v>
      </c>
      <c r="DDB116" s="159" t="s">
        <v>249</v>
      </c>
      <c r="DDC116" s="159" t="s">
        <v>249</v>
      </c>
      <c r="DDD116" s="159" t="s">
        <v>249</v>
      </c>
      <c r="DDE116" s="159" t="s">
        <v>249</v>
      </c>
      <c r="DDF116" s="159" t="s">
        <v>249</v>
      </c>
      <c r="DDG116" s="159" t="s">
        <v>249</v>
      </c>
      <c r="DDH116" s="159" t="s">
        <v>249</v>
      </c>
      <c r="DDI116" s="159" t="s">
        <v>249</v>
      </c>
      <c r="DDJ116" s="159" t="s">
        <v>249</v>
      </c>
      <c r="DDK116" s="159" t="s">
        <v>249</v>
      </c>
      <c r="DDL116" s="159" t="s">
        <v>249</v>
      </c>
      <c r="DDM116" s="159" t="s">
        <v>249</v>
      </c>
      <c r="DDN116" s="159" t="s">
        <v>249</v>
      </c>
      <c r="DDO116" s="159" t="s">
        <v>249</v>
      </c>
      <c r="DDP116" s="159" t="s">
        <v>249</v>
      </c>
      <c r="DDQ116" s="159" t="s">
        <v>249</v>
      </c>
      <c r="DDR116" s="159" t="s">
        <v>249</v>
      </c>
      <c r="DDS116" s="159" t="s">
        <v>249</v>
      </c>
      <c r="DDT116" s="159" t="s">
        <v>249</v>
      </c>
      <c r="DDU116" s="159" t="s">
        <v>249</v>
      </c>
      <c r="DDV116" s="159" t="s">
        <v>249</v>
      </c>
      <c r="DDW116" s="159" t="s">
        <v>249</v>
      </c>
      <c r="DDX116" s="159" t="s">
        <v>249</v>
      </c>
      <c r="DDY116" s="159" t="s">
        <v>249</v>
      </c>
      <c r="DDZ116" s="159" t="s">
        <v>249</v>
      </c>
      <c r="DEA116" s="159" t="s">
        <v>249</v>
      </c>
      <c r="DEB116" s="159" t="s">
        <v>249</v>
      </c>
      <c r="DEC116" s="159" t="s">
        <v>249</v>
      </c>
      <c r="DED116" s="159" t="s">
        <v>249</v>
      </c>
      <c r="DEE116" s="159" t="s">
        <v>249</v>
      </c>
      <c r="DEF116" s="159" t="s">
        <v>249</v>
      </c>
      <c r="DEG116" s="159" t="s">
        <v>249</v>
      </c>
      <c r="DEH116" s="159" t="s">
        <v>249</v>
      </c>
      <c r="DEI116" s="159" t="s">
        <v>249</v>
      </c>
      <c r="DEJ116" s="159" t="s">
        <v>249</v>
      </c>
      <c r="DEK116" s="159" t="s">
        <v>249</v>
      </c>
      <c r="DEL116" s="159" t="s">
        <v>249</v>
      </c>
      <c r="DEM116" s="159" t="s">
        <v>249</v>
      </c>
      <c r="DEN116" s="159" t="s">
        <v>249</v>
      </c>
      <c r="DEO116" s="159" t="s">
        <v>249</v>
      </c>
      <c r="DEP116" s="159" t="s">
        <v>249</v>
      </c>
      <c r="DEQ116" s="159" t="s">
        <v>249</v>
      </c>
      <c r="DER116" s="159" t="s">
        <v>249</v>
      </c>
      <c r="DES116" s="159" t="s">
        <v>249</v>
      </c>
      <c r="DET116" s="159" t="s">
        <v>249</v>
      </c>
      <c r="DEU116" s="159" t="s">
        <v>249</v>
      </c>
      <c r="DEV116" s="159" t="s">
        <v>249</v>
      </c>
      <c r="DEW116" s="159" t="s">
        <v>249</v>
      </c>
      <c r="DEX116" s="159" t="s">
        <v>249</v>
      </c>
      <c r="DEY116" s="159" t="s">
        <v>249</v>
      </c>
      <c r="DEZ116" s="159" t="s">
        <v>249</v>
      </c>
      <c r="DFA116" s="159" t="s">
        <v>249</v>
      </c>
      <c r="DFB116" s="159" t="s">
        <v>249</v>
      </c>
      <c r="DFC116" s="159" t="s">
        <v>249</v>
      </c>
      <c r="DFD116" s="159" t="s">
        <v>249</v>
      </c>
      <c r="DFE116" s="159" t="s">
        <v>249</v>
      </c>
      <c r="DFF116" s="159" t="s">
        <v>249</v>
      </c>
      <c r="DFG116" s="159" t="s">
        <v>249</v>
      </c>
      <c r="DFH116" s="159" t="s">
        <v>249</v>
      </c>
      <c r="DFI116" s="159" t="s">
        <v>249</v>
      </c>
      <c r="DFJ116" s="159" t="s">
        <v>249</v>
      </c>
      <c r="DFK116" s="159" t="s">
        <v>249</v>
      </c>
      <c r="DFL116" s="159" t="s">
        <v>249</v>
      </c>
      <c r="DFM116" s="159" t="s">
        <v>249</v>
      </c>
      <c r="DFN116" s="159" t="s">
        <v>249</v>
      </c>
      <c r="DFO116" s="159" t="s">
        <v>249</v>
      </c>
      <c r="DFP116" s="159" t="s">
        <v>249</v>
      </c>
      <c r="DFQ116" s="159" t="s">
        <v>249</v>
      </c>
      <c r="DFR116" s="159" t="s">
        <v>249</v>
      </c>
      <c r="DFS116" s="159" t="s">
        <v>249</v>
      </c>
      <c r="DFT116" s="159" t="s">
        <v>249</v>
      </c>
      <c r="DFU116" s="159" t="s">
        <v>249</v>
      </c>
      <c r="DFV116" s="159" t="s">
        <v>249</v>
      </c>
      <c r="DFW116" s="159" t="s">
        <v>249</v>
      </c>
      <c r="DFX116" s="159" t="s">
        <v>249</v>
      </c>
      <c r="DFY116" s="159" t="s">
        <v>249</v>
      </c>
      <c r="DFZ116" s="159" t="s">
        <v>249</v>
      </c>
      <c r="DGA116" s="159" t="s">
        <v>249</v>
      </c>
      <c r="DGB116" s="159" t="s">
        <v>249</v>
      </c>
      <c r="DGC116" s="159" t="s">
        <v>249</v>
      </c>
      <c r="DGD116" s="159" t="s">
        <v>249</v>
      </c>
      <c r="DGE116" s="159" t="s">
        <v>249</v>
      </c>
      <c r="DGF116" s="159" t="s">
        <v>249</v>
      </c>
      <c r="DGG116" s="159" t="s">
        <v>249</v>
      </c>
      <c r="DGH116" s="159" t="s">
        <v>249</v>
      </c>
      <c r="DGI116" s="159" t="s">
        <v>249</v>
      </c>
      <c r="DGJ116" s="159" t="s">
        <v>249</v>
      </c>
      <c r="DGK116" s="159" t="s">
        <v>249</v>
      </c>
      <c r="DGL116" s="159" t="s">
        <v>249</v>
      </c>
      <c r="DGM116" s="159" t="s">
        <v>249</v>
      </c>
      <c r="DGN116" s="159" t="s">
        <v>249</v>
      </c>
      <c r="DGO116" s="159" t="s">
        <v>249</v>
      </c>
      <c r="DGP116" s="159" t="s">
        <v>249</v>
      </c>
      <c r="DGQ116" s="159" t="s">
        <v>249</v>
      </c>
      <c r="DGR116" s="159" t="s">
        <v>249</v>
      </c>
      <c r="DGS116" s="159" t="s">
        <v>249</v>
      </c>
      <c r="DGT116" s="159" t="s">
        <v>249</v>
      </c>
      <c r="DGU116" s="159" t="s">
        <v>249</v>
      </c>
      <c r="DGV116" s="159" t="s">
        <v>249</v>
      </c>
      <c r="DGW116" s="159" t="s">
        <v>249</v>
      </c>
      <c r="DGX116" s="159" t="s">
        <v>249</v>
      </c>
      <c r="DGY116" s="159" t="s">
        <v>249</v>
      </c>
      <c r="DGZ116" s="159" t="s">
        <v>249</v>
      </c>
      <c r="DHA116" s="159" t="s">
        <v>249</v>
      </c>
      <c r="DHB116" s="159" t="s">
        <v>249</v>
      </c>
      <c r="DHC116" s="159" t="s">
        <v>249</v>
      </c>
      <c r="DHD116" s="159" t="s">
        <v>249</v>
      </c>
      <c r="DHE116" s="159" t="s">
        <v>249</v>
      </c>
      <c r="DHF116" s="159" t="s">
        <v>249</v>
      </c>
      <c r="DHG116" s="159" t="s">
        <v>249</v>
      </c>
      <c r="DHH116" s="159" t="s">
        <v>249</v>
      </c>
      <c r="DHI116" s="159" t="s">
        <v>249</v>
      </c>
      <c r="DHJ116" s="159" t="s">
        <v>249</v>
      </c>
      <c r="DHK116" s="159" t="s">
        <v>249</v>
      </c>
      <c r="DHL116" s="159" t="s">
        <v>249</v>
      </c>
      <c r="DHM116" s="159" t="s">
        <v>249</v>
      </c>
      <c r="DHN116" s="159" t="s">
        <v>249</v>
      </c>
      <c r="DHO116" s="159" t="s">
        <v>249</v>
      </c>
      <c r="DHP116" s="159" t="s">
        <v>249</v>
      </c>
      <c r="DHQ116" s="159" t="s">
        <v>249</v>
      </c>
      <c r="DHR116" s="159" t="s">
        <v>249</v>
      </c>
      <c r="DHS116" s="159" t="s">
        <v>249</v>
      </c>
      <c r="DHT116" s="159" t="s">
        <v>249</v>
      </c>
      <c r="DHU116" s="159" t="s">
        <v>249</v>
      </c>
      <c r="DHV116" s="159" t="s">
        <v>249</v>
      </c>
      <c r="DHW116" s="159" t="s">
        <v>249</v>
      </c>
      <c r="DHX116" s="159" t="s">
        <v>249</v>
      </c>
      <c r="DHY116" s="159" t="s">
        <v>249</v>
      </c>
      <c r="DHZ116" s="159" t="s">
        <v>249</v>
      </c>
      <c r="DIA116" s="159" t="s">
        <v>249</v>
      </c>
      <c r="DIB116" s="159" t="s">
        <v>249</v>
      </c>
      <c r="DIC116" s="159" t="s">
        <v>249</v>
      </c>
      <c r="DID116" s="159" t="s">
        <v>249</v>
      </c>
      <c r="DIE116" s="159" t="s">
        <v>249</v>
      </c>
      <c r="DIF116" s="159" t="s">
        <v>249</v>
      </c>
      <c r="DIG116" s="159" t="s">
        <v>249</v>
      </c>
      <c r="DIH116" s="159" t="s">
        <v>249</v>
      </c>
      <c r="DII116" s="159" t="s">
        <v>249</v>
      </c>
      <c r="DIJ116" s="159" t="s">
        <v>249</v>
      </c>
      <c r="DIK116" s="159" t="s">
        <v>249</v>
      </c>
      <c r="DIL116" s="159" t="s">
        <v>249</v>
      </c>
      <c r="DIM116" s="159" t="s">
        <v>249</v>
      </c>
      <c r="DIN116" s="159" t="s">
        <v>249</v>
      </c>
      <c r="DIO116" s="159" t="s">
        <v>249</v>
      </c>
      <c r="DIP116" s="159" t="s">
        <v>249</v>
      </c>
      <c r="DIQ116" s="159" t="s">
        <v>249</v>
      </c>
      <c r="DIR116" s="159" t="s">
        <v>249</v>
      </c>
      <c r="DIS116" s="159" t="s">
        <v>249</v>
      </c>
      <c r="DIT116" s="159" t="s">
        <v>249</v>
      </c>
      <c r="DIU116" s="159" t="s">
        <v>249</v>
      </c>
      <c r="DIV116" s="159" t="s">
        <v>249</v>
      </c>
      <c r="DIW116" s="159" t="s">
        <v>249</v>
      </c>
      <c r="DIX116" s="159" t="s">
        <v>249</v>
      </c>
      <c r="DIY116" s="159" t="s">
        <v>249</v>
      </c>
      <c r="DIZ116" s="159" t="s">
        <v>249</v>
      </c>
      <c r="DJA116" s="159" t="s">
        <v>249</v>
      </c>
      <c r="DJB116" s="159" t="s">
        <v>249</v>
      </c>
      <c r="DJC116" s="159" t="s">
        <v>249</v>
      </c>
      <c r="DJD116" s="159" t="s">
        <v>249</v>
      </c>
      <c r="DJE116" s="159" t="s">
        <v>249</v>
      </c>
      <c r="DJF116" s="159" t="s">
        <v>249</v>
      </c>
      <c r="DJG116" s="159" t="s">
        <v>249</v>
      </c>
      <c r="DJH116" s="159" t="s">
        <v>249</v>
      </c>
      <c r="DJI116" s="159" t="s">
        <v>249</v>
      </c>
      <c r="DJJ116" s="159" t="s">
        <v>249</v>
      </c>
      <c r="DJK116" s="159" t="s">
        <v>249</v>
      </c>
      <c r="DJL116" s="159" t="s">
        <v>249</v>
      </c>
      <c r="DJM116" s="159" t="s">
        <v>249</v>
      </c>
      <c r="DJN116" s="159" t="s">
        <v>249</v>
      </c>
      <c r="DJO116" s="159" t="s">
        <v>249</v>
      </c>
      <c r="DJP116" s="159" t="s">
        <v>249</v>
      </c>
      <c r="DJQ116" s="159" t="s">
        <v>249</v>
      </c>
      <c r="DJR116" s="159" t="s">
        <v>249</v>
      </c>
      <c r="DJS116" s="159" t="s">
        <v>249</v>
      </c>
      <c r="DJT116" s="159" t="s">
        <v>249</v>
      </c>
      <c r="DJU116" s="159" t="s">
        <v>249</v>
      </c>
      <c r="DJV116" s="159" t="s">
        <v>249</v>
      </c>
      <c r="DJW116" s="159" t="s">
        <v>249</v>
      </c>
      <c r="DJX116" s="159" t="s">
        <v>249</v>
      </c>
      <c r="DJY116" s="159" t="s">
        <v>249</v>
      </c>
      <c r="DJZ116" s="159" t="s">
        <v>249</v>
      </c>
      <c r="DKA116" s="159" t="s">
        <v>249</v>
      </c>
      <c r="DKB116" s="159" t="s">
        <v>249</v>
      </c>
      <c r="DKC116" s="159" t="s">
        <v>249</v>
      </c>
      <c r="DKD116" s="159" t="s">
        <v>249</v>
      </c>
      <c r="DKE116" s="159" t="s">
        <v>249</v>
      </c>
      <c r="DKF116" s="159" t="s">
        <v>249</v>
      </c>
      <c r="DKG116" s="159" t="s">
        <v>249</v>
      </c>
      <c r="DKH116" s="159" t="s">
        <v>249</v>
      </c>
      <c r="DKI116" s="159" t="s">
        <v>249</v>
      </c>
      <c r="DKJ116" s="159" t="s">
        <v>249</v>
      </c>
      <c r="DKK116" s="159" t="s">
        <v>249</v>
      </c>
      <c r="DKL116" s="159" t="s">
        <v>249</v>
      </c>
      <c r="DKM116" s="159" t="s">
        <v>249</v>
      </c>
      <c r="DKN116" s="159" t="s">
        <v>249</v>
      </c>
      <c r="DKO116" s="159" t="s">
        <v>249</v>
      </c>
      <c r="DKP116" s="159" t="s">
        <v>249</v>
      </c>
      <c r="DKQ116" s="159" t="s">
        <v>249</v>
      </c>
      <c r="DKR116" s="159" t="s">
        <v>249</v>
      </c>
      <c r="DKS116" s="159" t="s">
        <v>249</v>
      </c>
      <c r="DKT116" s="159" t="s">
        <v>249</v>
      </c>
      <c r="DKU116" s="159" t="s">
        <v>249</v>
      </c>
      <c r="DKV116" s="159" t="s">
        <v>249</v>
      </c>
      <c r="DKW116" s="159" t="s">
        <v>249</v>
      </c>
      <c r="DKX116" s="159" t="s">
        <v>249</v>
      </c>
      <c r="DKY116" s="159" t="s">
        <v>249</v>
      </c>
      <c r="DKZ116" s="159" t="s">
        <v>249</v>
      </c>
      <c r="DLA116" s="159" t="s">
        <v>249</v>
      </c>
      <c r="DLB116" s="159" t="s">
        <v>249</v>
      </c>
      <c r="DLC116" s="159" t="s">
        <v>249</v>
      </c>
      <c r="DLD116" s="159" t="s">
        <v>249</v>
      </c>
      <c r="DLE116" s="159" t="s">
        <v>249</v>
      </c>
      <c r="DLF116" s="159" t="s">
        <v>249</v>
      </c>
      <c r="DLG116" s="159" t="s">
        <v>249</v>
      </c>
      <c r="DLH116" s="159" t="s">
        <v>249</v>
      </c>
      <c r="DLI116" s="159" t="s">
        <v>249</v>
      </c>
      <c r="DLJ116" s="159" t="s">
        <v>249</v>
      </c>
      <c r="DLK116" s="159" t="s">
        <v>249</v>
      </c>
      <c r="DLL116" s="159" t="s">
        <v>249</v>
      </c>
      <c r="DLM116" s="159" t="s">
        <v>249</v>
      </c>
      <c r="DLN116" s="159" t="s">
        <v>249</v>
      </c>
      <c r="DLO116" s="159" t="s">
        <v>249</v>
      </c>
      <c r="DLP116" s="159" t="s">
        <v>249</v>
      </c>
      <c r="DLQ116" s="159" t="s">
        <v>249</v>
      </c>
      <c r="DLR116" s="159" t="s">
        <v>249</v>
      </c>
      <c r="DLS116" s="159" t="s">
        <v>249</v>
      </c>
      <c r="DLT116" s="159" t="s">
        <v>249</v>
      </c>
      <c r="DLU116" s="159" t="s">
        <v>249</v>
      </c>
      <c r="DLV116" s="159" t="s">
        <v>249</v>
      </c>
      <c r="DLW116" s="159" t="s">
        <v>249</v>
      </c>
      <c r="DLX116" s="159" t="s">
        <v>249</v>
      </c>
      <c r="DLY116" s="159" t="s">
        <v>249</v>
      </c>
      <c r="DLZ116" s="159" t="s">
        <v>249</v>
      </c>
      <c r="DMA116" s="159" t="s">
        <v>249</v>
      </c>
      <c r="DMB116" s="159" t="s">
        <v>249</v>
      </c>
      <c r="DMC116" s="159" t="s">
        <v>249</v>
      </c>
      <c r="DMD116" s="159" t="s">
        <v>249</v>
      </c>
      <c r="DME116" s="159" t="s">
        <v>249</v>
      </c>
      <c r="DMF116" s="159" t="s">
        <v>249</v>
      </c>
      <c r="DMG116" s="159" t="s">
        <v>249</v>
      </c>
      <c r="DMH116" s="159" t="s">
        <v>249</v>
      </c>
      <c r="DMI116" s="159" t="s">
        <v>249</v>
      </c>
      <c r="DMJ116" s="159" t="s">
        <v>249</v>
      </c>
      <c r="DMK116" s="159" t="s">
        <v>249</v>
      </c>
      <c r="DML116" s="159" t="s">
        <v>249</v>
      </c>
      <c r="DMM116" s="159" t="s">
        <v>249</v>
      </c>
      <c r="DMN116" s="159" t="s">
        <v>249</v>
      </c>
      <c r="DMO116" s="159" t="s">
        <v>249</v>
      </c>
      <c r="DMP116" s="159" t="s">
        <v>249</v>
      </c>
      <c r="DMQ116" s="159" t="s">
        <v>249</v>
      </c>
      <c r="DMR116" s="159" t="s">
        <v>249</v>
      </c>
      <c r="DMS116" s="159" t="s">
        <v>249</v>
      </c>
      <c r="DMT116" s="159" t="s">
        <v>249</v>
      </c>
      <c r="DMU116" s="159" t="s">
        <v>249</v>
      </c>
      <c r="DMV116" s="159" t="s">
        <v>249</v>
      </c>
      <c r="DMW116" s="159" t="s">
        <v>249</v>
      </c>
      <c r="DMX116" s="159" t="s">
        <v>249</v>
      </c>
      <c r="DMY116" s="159" t="s">
        <v>249</v>
      </c>
      <c r="DMZ116" s="159" t="s">
        <v>249</v>
      </c>
      <c r="DNA116" s="159" t="s">
        <v>249</v>
      </c>
      <c r="DNB116" s="159" t="s">
        <v>249</v>
      </c>
      <c r="DNC116" s="159" t="s">
        <v>249</v>
      </c>
      <c r="DND116" s="159" t="s">
        <v>249</v>
      </c>
      <c r="DNE116" s="159" t="s">
        <v>249</v>
      </c>
      <c r="DNF116" s="159" t="s">
        <v>249</v>
      </c>
      <c r="DNG116" s="159" t="s">
        <v>249</v>
      </c>
      <c r="DNH116" s="159" t="s">
        <v>249</v>
      </c>
      <c r="DNI116" s="159" t="s">
        <v>249</v>
      </c>
      <c r="DNJ116" s="159" t="s">
        <v>249</v>
      </c>
      <c r="DNK116" s="159" t="s">
        <v>249</v>
      </c>
      <c r="DNL116" s="159" t="s">
        <v>249</v>
      </c>
      <c r="DNM116" s="159" t="s">
        <v>249</v>
      </c>
      <c r="DNN116" s="159" t="s">
        <v>249</v>
      </c>
      <c r="DNO116" s="159" t="s">
        <v>249</v>
      </c>
      <c r="DNP116" s="159" t="s">
        <v>249</v>
      </c>
      <c r="DNQ116" s="159" t="s">
        <v>249</v>
      </c>
      <c r="DNR116" s="159" t="s">
        <v>249</v>
      </c>
      <c r="DNS116" s="159" t="s">
        <v>249</v>
      </c>
      <c r="DNT116" s="159" t="s">
        <v>249</v>
      </c>
      <c r="DNU116" s="159" t="s">
        <v>249</v>
      </c>
      <c r="DNV116" s="159" t="s">
        <v>249</v>
      </c>
      <c r="DNW116" s="159" t="s">
        <v>249</v>
      </c>
      <c r="DNX116" s="159" t="s">
        <v>249</v>
      </c>
      <c r="DNY116" s="159" t="s">
        <v>249</v>
      </c>
      <c r="DNZ116" s="159" t="s">
        <v>249</v>
      </c>
      <c r="DOA116" s="159" t="s">
        <v>249</v>
      </c>
      <c r="DOB116" s="159" t="s">
        <v>249</v>
      </c>
      <c r="DOC116" s="159" t="s">
        <v>249</v>
      </c>
      <c r="DOD116" s="159" t="s">
        <v>249</v>
      </c>
      <c r="DOE116" s="159" t="s">
        <v>249</v>
      </c>
      <c r="DOF116" s="159" t="s">
        <v>249</v>
      </c>
      <c r="DOG116" s="159" t="s">
        <v>249</v>
      </c>
      <c r="DOH116" s="159" t="s">
        <v>249</v>
      </c>
      <c r="DOI116" s="159" t="s">
        <v>249</v>
      </c>
      <c r="DOJ116" s="159" t="s">
        <v>249</v>
      </c>
      <c r="DOK116" s="159" t="s">
        <v>249</v>
      </c>
      <c r="DOL116" s="159" t="s">
        <v>249</v>
      </c>
      <c r="DOM116" s="159" t="s">
        <v>249</v>
      </c>
      <c r="DON116" s="159" t="s">
        <v>249</v>
      </c>
      <c r="DOO116" s="159" t="s">
        <v>249</v>
      </c>
      <c r="DOP116" s="159" t="s">
        <v>249</v>
      </c>
      <c r="DOQ116" s="159" t="s">
        <v>249</v>
      </c>
      <c r="DOR116" s="159" t="s">
        <v>249</v>
      </c>
      <c r="DOS116" s="159" t="s">
        <v>249</v>
      </c>
      <c r="DOT116" s="159" t="s">
        <v>249</v>
      </c>
      <c r="DOU116" s="159" t="s">
        <v>249</v>
      </c>
      <c r="DOV116" s="159" t="s">
        <v>249</v>
      </c>
      <c r="DOW116" s="159" t="s">
        <v>249</v>
      </c>
      <c r="DOX116" s="159" t="s">
        <v>249</v>
      </c>
      <c r="DOY116" s="159" t="s">
        <v>249</v>
      </c>
      <c r="DOZ116" s="159" t="s">
        <v>249</v>
      </c>
      <c r="DPA116" s="159" t="s">
        <v>249</v>
      </c>
      <c r="DPB116" s="159" t="s">
        <v>249</v>
      </c>
      <c r="DPC116" s="159" t="s">
        <v>249</v>
      </c>
      <c r="DPD116" s="159" t="s">
        <v>249</v>
      </c>
      <c r="DPE116" s="159" t="s">
        <v>249</v>
      </c>
      <c r="DPF116" s="159" t="s">
        <v>249</v>
      </c>
      <c r="DPG116" s="159" t="s">
        <v>249</v>
      </c>
      <c r="DPH116" s="159" t="s">
        <v>249</v>
      </c>
      <c r="DPI116" s="159" t="s">
        <v>249</v>
      </c>
      <c r="DPJ116" s="159" t="s">
        <v>249</v>
      </c>
      <c r="DPK116" s="159" t="s">
        <v>249</v>
      </c>
      <c r="DPL116" s="159" t="s">
        <v>249</v>
      </c>
      <c r="DPM116" s="159" t="s">
        <v>249</v>
      </c>
      <c r="DPN116" s="159" t="s">
        <v>249</v>
      </c>
      <c r="DPO116" s="159" t="s">
        <v>249</v>
      </c>
      <c r="DPP116" s="159" t="s">
        <v>249</v>
      </c>
      <c r="DPQ116" s="159" t="s">
        <v>249</v>
      </c>
      <c r="DPR116" s="159" t="s">
        <v>249</v>
      </c>
      <c r="DPS116" s="159" t="s">
        <v>249</v>
      </c>
      <c r="DPT116" s="159" t="s">
        <v>249</v>
      </c>
      <c r="DPU116" s="159" t="s">
        <v>249</v>
      </c>
      <c r="DPV116" s="159" t="s">
        <v>249</v>
      </c>
      <c r="DPW116" s="159" t="s">
        <v>249</v>
      </c>
      <c r="DPX116" s="159" t="s">
        <v>249</v>
      </c>
      <c r="DPY116" s="159" t="s">
        <v>249</v>
      </c>
      <c r="DPZ116" s="159" t="s">
        <v>249</v>
      </c>
      <c r="DQA116" s="159" t="s">
        <v>249</v>
      </c>
      <c r="DQB116" s="159" t="s">
        <v>249</v>
      </c>
      <c r="DQC116" s="159" t="s">
        <v>249</v>
      </c>
      <c r="DQD116" s="159" t="s">
        <v>249</v>
      </c>
      <c r="DQE116" s="159" t="s">
        <v>249</v>
      </c>
      <c r="DQF116" s="159" t="s">
        <v>249</v>
      </c>
      <c r="DQG116" s="159" t="s">
        <v>249</v>
      </c>
      <c r="DQH116" s="159" t="s">
        <v>249</v>
      </c>
      <c r="DQI116" s="159" t="s">
        <v>249</v>
      </c>
      <c r="DQJ116" s="159" t="s">
        <v>249</v>
      </c>
      <c r="DQK116" s="159" t="s">
        <v>249</v>
      </c>
      <c r="DQL116" s="159" t="s">
        <v>249</v>
      </c>
      <c r="DQM116" s="159" t="s">
        <v>249</v>
      </c>
      <c r="DQN116" s="159" t="s">
        <v>249</v>
      </c>
      <c r="DQO116" s="159" t="s">
        <v>249</v>
      </c>
      <c r="DQP116" s="159" t="s">
        <v>249</v>
      </c>
      <c r="DQQ116" s="159" t="s">
        <v>249</v>
      </c>
      <c r="DQR116" s="159" t="s">
        <v>249</v>
      </c>
      <c r="DQS116" s="159" t="s">
        <v>249</v>
      </c>
      <c r="DQT116" s="159" t="s">
        <v>249</v>
      </c>
      <c r="DQU116" s="159" t="s">
        <v>249</v>
      </c>
      <c r="DQV116" s="159" t="s">
        <v>249</v>
      </c>
      <c r="DQW116" s="159" t="s">
        <v>249</v>
      </c>
      <c r="DQX116" s="159" t="s">
        <v>249</v>
      </c>
      <c r="DQY116" s="159" t="s">
        <v>249</v>
      </c>
      <c r="DQZ116" s="159" t="s">
        <v>249</v>
      </c>
      <c r="DRA116" s="159" t="s">
        <v>249</v>
      </c>
      <c r="DRB116" s="159" t="s">
        <v>249</v>
      </c>
      <c r="DRC116" s="159" t="s">
        <v>249</v>
      </c>
      <c r="DRD116" s="159" t="s">
        <v>249</v>
      </c>
      <c r="DRE116" s="159" t="s">
        <v>249</v>
      </c>
      <c r="DRF116" s="159" t="s">
        <v>249</v>
      </c>
      <c r="DRG116" s="159" t="s">
        <v>249</v>
      </c>
      <c r="DRH116" s="159" t="s">
        <v>249</v>
      </c>
      <c r="DRI116" s="159" t="s">
        <v>249</v>
      </c>
      <c r="DRJ116" s="159" t="s">
        <v>249</v>
      </c>
      <c r="DRK116" s="159" t="s">
        <v>249</v>
      </c>
      <c r="DRL116" s="159" t="s">
        <v>249</v>
      </c>
      <c r="DRM116" s="159" t="s">
        <v>249</v>
      </c>
      <c r="DRN116" s="159" t="s">
        <v>249</v>
      </c>
      <c r="DRO116" s="159" t="s">
        <v>249</v>
      </c>
      <c r="DRP116" s="159" t="s">
        <v>249</v>
      </c>
      <c r="DRQ116" s="159" t="s">
        <v>249</v>
      </c>
      <c r="DRR116" s="159" t="s">
        <v>249</v>
      </c>
      <c r="DRS116" s="159" t="s">
        <v>249</v>
      </c>
      <c r="DRT116" s="159" t="s">
        <v>249</v>
      </c>
      <c r="DRU116" s="159" t="s">
        <v>249</v>
      </c>
      <c r="DRV116" s="159" t="s">
        <v>249</v>
      </c>
      <c r="DRW116" s="159" t="s">
        <v>249</v>
      </c>
      <c r="DRX116" s="159" t="s">
        <v>249</v>
      </c>
      <c r="DRY116" s="159" t="s">
        <v>249</v>
      </c>
      <c r="DRZ116" s="159" t="s">
        <v>249</v>
      </c>
      <c r="DSA116" s="159" t="s">
        <v>249</v>
      </c>
      <c r="DSB116" s="159" t="s">
        <v>249</v>
      </c>
      <c r="DSC116" s="159" t="s">
        <v>249</v>
      </c>
      <c r="DSD116" s="159" t="s">
        <v>249</v>
      </c>
      <c r="DSE116" s="159" t="s">
        <v>249</v>
      </c>
      <c r="DSF116" s="159" t="s">
        <v>249</v>
      </c>
      <c r="DSG116" s="159" t="s">
        <v>249</v>
      </c>
      <c r="DSH116" s="159" t="s">
        <v>249</v>
      </c>
      <c r="DSI116" s="159" t="s">
        <v>249</v>
      </c>
      <c r="DSJ116" s="159" t="s">
        <v>249</v>
      </c>
      <c r="DSK116" s="159" t="s">
        <v>249</v>
      </c>
      <c r="DSL116" s="159" t="s">
        <v>249</v>
      </c>
      <c r="DSM116" s="159" t="s">
        <v>249</v>
      </c>
      <c r="DSN116" s="159" t="s">
        <v>249</v>
      </c>
      <c r="DSO116" s="159" t="s">
        <v>249</v>
      </c>
      <c r="DSP116" s="159" t="s">
        <v>249</v>
      </c>
      <c r="DSQ116" s="159" t="s">
        <v>249</v>
      </c>
      <c r="DSR116" s="159" t="s">
        <v>249</v>
      </c>
      <c r="DSS116" s="159" t="s">
        <v>249</v>
      </c>
      <c r="DST116" s="159" t="s">
        <v>249</v>
      </c>
      <c r="DSU116" s="159" t="s">
        <v>249</v>
      </c>
      <c r="DSV116" s="159" t="s">
        <v>249</v>
      </c>
      <c r="DSW116" s="159" t="s">
        <v>249</v>
      </c>
      <c r="DSX116" s="159" t="s">
        <v>249</v>
      </c>
      <c r="DSY116" s="159" t="s">
        <v>249</v>
      </c>
      <c r="DSZ116" s="159" t="s">
        <v>249</v>
      </c>
      <c r="DTA116" s="159" t="s">
        <v>249</v>
      </c>
      <c r="DTB116" s="159" t="s">
        <v>249</v>
      </c>
      <c r="DTC116" s="159" t="s">
        <v>249</v>
      </c>
      <c r="DTD116" s="159" t="s">
        <v>249</v>
      </c>
      <c r="DTE116" s="159" t="s">
        <v>249</v>
      </c>
      <c r="DTF116" s="159" t="s">
        <v>249</v>
      </c>
      <c r="DTG116" s="159" t="s">
        <v>249</v>
      </c>
      <c r="DTH116" s="159" t="s">
        <v>249</v>
      </c>
      <c r="DTI116" s="159" t="s">
        <v>249</v>
      </c>
      <c r="DTJ116" s="159" t="s">
        <v>249</v>
      </c>
      <c r="DTK116" s="159" t="s">
        <v>249</v>
      </c>
      <c r="DTL116" s="159" t="s">
        <v>249</v>
      </c>
      <c r="DTM116" s="159" t="s">
        <v>249</v>
      </c>
      <c r="DTN116" s="159" t="s">
        <v>249</v>
      </c>
      <c r="DTO116" s="159" t="s">
        <v>249</v>
      </c>
      <c r="DTP116" s="159" t="s">
        <v>249</v>
      </c>
      <c r="DTQ116" s="159" t="s">
        <v>249</v>
      </c>
      <c r="DTR116" s="159" t="s">
        <v>249</v>
      </c>
      <c r="DTS116" s="159" t="s">
        <v>249</v>
      </c>
      <c r="DTT116" s="159" t="s">
        <v>249</v>
      </c>
      <c r="DTU116" s="159" t="s">
        <v>249</v>
      </c>
      <c r="DTV116" s="159" t="s">
        <v>249</v>
      </c>
      <c r="DTW116" s="159" t="s">
        <v>249</v>
      </c>
      <c r="DTX116" s="159" t="s">
        <v>249</v>
      </c>
      <c r="DTY116" s="159" t="s">
        <v>249</v>
      </c>
      <c r="DTZ116" s="159" t="s">
        <v>249</v>
      </c>
      <c r="DUA116" s="159" t="s">
        <v>249</v>
      </c>
      <c r="DUB116" s="159" t="s">
        <v>249</v>
      </c>
      <c r="DUC116" s="159" t="s">
        <v>249</v>
      </c>
      <c r="DUD116" s="159" t="s">
        <v>249</v>
      </c>
      <c r="DUE116" s="159" t="s">
        <v>249</v>
      </c>
      <c r="DUF116" s="159" t="s">
        <v>249</v>
      </c>
      <c r="DUG116" s="159" t="s">
        <v>249</v>
      </c>
      <c r="DUH116" s="159" t="s">
        <v>249</v>
      </c>
      <c r="DUI116" s="159" t="s">
        <v>249</v>
      </c>
      <c r="DUJ116" s="159" t="s">
        <v>249</v>
      </c>
      <c r="DUK116" s="159" t="s">
        <v>249</v>
      </c>
      <c r="DUL116" s="159" t="s">
        <v>249</v>
      </c>
      <c r="DUM116" s="159" t="s">
        <v>249</v>
      </c>
      <c r="DUN116" s="159" t="s">
        <v>249</v>
      </c>
      <c r="DUO116" s="159" t="s">
        <v>249</v>
      </c>
      <c r="DUP116" s="159" t="s">
        <v>249</v>
      </c>
      <c r="DUQ116" s="159" t="s">
        <v>249</v>
      </c>
      <c r="DUR116" s="159" t="s">
        <v>249</v>
      </c>
      <c r="DUS116" s="159" t="s">
        <v>249</v>
      </c>
      <c r="DUT116" s="159" t="s">
        <v>249</v>
      </c>
      <c r="DUU116" s="159" t="s">
        <v>249</v>
      </c>
      <c r="DUV116" s="159" t="s">
        <v>249</v>
      </c>
      <c r="DUW116" s="159" t="s">
        <v>249</v>
      </c>
      <c r="DUX116" s="159" t="s">
        <v>249</v>
      </c>
      <c r="DUY116" s="159" t="s">
        <v>249</v>
      </c>
      <c r="DUZ116" s="159" t="s">
        <v>249</v>
      </c>
      <c r="DVA116" s="159" t="s">
        <v>249</v>
      </c>
      <c r="DVB116" s="159" t="s">
        <v>249</v>
      </c>
      <c r="DVC116" s="159" t="s">
        <v>249</v>
      </c>
      <c r="DVD116" s="159" t="s">
        <v>249</v>
      </c>
      <c r="DVE116" s="159" t="s">
        <v>249</v>
      </c>
      <c r="DVF116" s="159" t="s">
        <v>249</v>
      </c>
      <c r="DVG116" s="159" t="s">
        <v>249</v>
      </c>
      <c r="DVH116" s="159" t="s">
        <v>249</v>
      </c>
      <c r="DVI116" s="159" t="s">
        <v>249</v>
      </c>
      <c r="DVJ116" s="159" t="s">
        <v>249</v>
      </c>
      <c r="DVK116" s="159" t="s">
        <v>249</v>
      </c>
      <c r="DVL116" s="159" t="s">
        <v>249</v>
      </c>
      <c r="DVM116" s="159" t="s">
        <v>249</v>
      </c>
      <c r="DVN116" s="159" t="s">
        <v>249</v>
      </c>
      <c r="DVO116" s="159" t="s">
        <v>249</v>
      </c>
      <c r="DVP116" s="159" t="s">
        <v>249</v>
      </c>
      <c r="DVQ116" s="159" t="s">
        <v>249</v>
      </c>
      <c r="DVR116" s="159" t="s">
        <v>249</v>
      </c>
      <c r="DVS116" s="159" t="s">
        <v>249</v>
      </c>
      <c r="DVT116" s="159" t="s">
        <v>249</v>
      </c>
      <c r="DVU116" s="159" t="s">
        <v>249</v>
      </c>
      <c r="DVV116" s="159" t="s">
        <v>249</v>
      </c>
      <c r="DVW116" s="159" t="s">
        <v>249</v>
      </c>
      <c r="DVX116" s="159" t="s">
        <v>249</v>
      </c>
      <c r="DVY116" s="159" t="s">
        <v>249</v>
      </c>
      <c r="DVZ116" s="159" t="s">
        <v>249</v>
      </c>
      <c r="DWA116" s="159" t="s">
        <v>249</v>
      </c>
      <c r="DWB116" s="159" t="s">
        <v>249</v>
      </c>
      <c r="DWC116" s="159" t="s">
        <v>249</v>
      </c>
      <c r="DWD116" s="159" t="s">
        <v>249</v>
      </c>
      <c r="DWE116" s="159" t="s">
        <v>249</v>
      </c>
      <c r="DWF116" s="159" t="s">
        <v>249</v>
      </c>
      <c r="DWG116" s="159" t="s">
        <v>249</v>
      </c>
      <c r="DWH116" s="159" t="s">
        <v>249</v>
      </c>
      <c r="DWI116" s="159" t="s">
        <v>249</v>
      </c>
      <c r="DWJ116" s="159" t="s">
        <v>249</v>
      </c>
      <c r="DWK116" s="159" t="s">
        <v>249</v>
      </c>
      <c r="DWL116" s="159" t="s">
        <v>249</v>
      </c>
      <c r="DWM116" s="159" t="s">
        <v>249</v>
      </c>
      <c r="DWN116" s="159" t="s">
        <v>249</v>
      </c>
      <c r="DWO116" s="159" t="s">
        <v>249</v>
      </c>
      <c r="DWP116" s="159" t="s">
        <v>249</v>
      </c>
      <c r="DWQ116" s="159" t="s">
        <v>249</v>
      </c>
      <c r="DWR116" s="159" t="s">
        <v>249</v>
      </c>
      <c r="DWS116" s="159" t="s">
        <v>249</v>
      </c>
      <c r="DWT116" s="159" t="s">
        <v>249</v>
      </c>
      <c r="DWU116" s="159" t="s">
        <v>249</v>
      </c>
      <c r="DWV116" s="159" t="s">
        <v>249</v>
      </c>
      <c r="DWW116" s="159" t="s">
        <v>249</v>
      </c>
      <c r="DWX116" s="159" t="s">
        <v>249</v>
      </c>
      <c r="DWY116" s="159" t="s">
        <v>249</v>
      </c>
      <c r="DWZ116" s="159" t="s">
        <v>249</v>
      </c>
      <c r="DXA116" s="159" t="s">
        <v>249</v>
      </c>
      <c r="DXB116" s="159" t="s">
        <v>249</v>
      </c>
      <c r="DXC116" s="159" t="s">
        <v>249</v>
      </c>
      <c r="DXD116" s="159" t="s">
        <v>249</v>
      </c>
      <c r="DXE116" s="159" t="s">
        <v>249</v>
      </c>
      <c r="DXF116" s="159" t="s">
        <v>249</v>
      </c>
      <c r="DXG116" s="159" t="s">
        <v>249</v>
      </c>
      <c r="DXH116" s="159" t="s">
        <v>249</v>
      </c>
      <c r="DXI116" s="159" t="s">
        <v>249</v>
      </c>
      <c r="DXJ116" s="159" t="s">
        <v>249</v>
      </c>
      <c r="DXK116" s="159" t="s">
        <v>249</v>
      </c>
      <c r="DXL116" s="159" t="s">
        <v>249</v>
      </c>
      <c r="DXM116" s="159" t="s">
        <v>249</v>
      </c>
      <c r="DXN116" s="159" t="s">
        <v>249</v>
      </c>
      <c r="DXO116" s="159" t="s">
        <v>249</v>
      </c>
      <c r="DXP116" s="159" t="s">
        <v>249</v>
      </c>
      <c r="DXQ116" s="159" t="s">
        <v>249</v>
      </c>
      <c r="DXR116" s="159" t="s">
        <v>249</v>
      </c>
      <c r="DXS116" s="159" t="s">
        <v>249</v>
      </c>
      <c r="DXT116" s="159" t="s">
        <v>249</v>
      </c>
      <c r="DXU116" s="159" t="s">
        <v>249</v>
      </c>
      <c r="DXV116" s="159" t="s">
        <v>249</v>
      </c>
      <c r="DXW116" s="159" t="s">
        <v>249</v>
      </c>
      <c r="DXX116" s="159" t="s">
        <v>249</v>
      </c>
      <c r="DXY116" s="159" t="s">
        <v>249</v>
      </c>
      <c r="DXZ116" s="159" t="s">
        <v>249</v>
      </c>
      <c r="DYA116" s="159" t="s">
        <v>249</v>
      </c>
      <c r="DYB116" s="159" t="s">
        <v>249</v>
      </c>
      <c r="DYC116" s="159" t="s">
        <v>249</v>
      </c>
      <c r="DYD116" s="159" t="s">
        <v>249</v>
      </c>
      <c r="DYE116" s="159" t="s">
        <v>249</v>
      </c>
      <c r="DYF116" s="159" t="s">
        <v>249</v>
      </c>
      <c r="DYG116" s="159" t="s">
        <v>249</v>
      </c>
      <c r="DYH116" s="159" t="s">
        <v>249</v>
      </c>
      <c r="DYI116" s="159" t="s">
        <v>249</v>
      </c>
      <c r="DYJ116" s="159" t="s">
        <v>249</v>
      </c>
      <c r="DYK116" s="159" t="s">
        <v>249</v>
      </c>
      <c r="DYL116" s="159" t="s">
        <v>249</v>
      </c>
      <c r="DYM116" s="159" t="s">
        <v>249</v>
      </c>
      <c r="DYN116" s="159" t="s">
        <v>249</v>
      </c>
      <c r="DYO116" s="159" t="s">
        <v>249</v>
      </c>
      <c r="DYP116" s="159" t="s">
        <v>249</v>
      </c>
      <c r="DYQ116" s="159" t="s">
        <v>249</v>
      </c>
      <c r="DYR116" s="159" t="s">
        <v>249</v>
      </c>
      <c r="DYS116" s="159" t="s">
        <v>249</v>
      </c>
      <c r="DYT116" s="159" t="s">
        <v>249</v>
      </c>
      <c r="DYU116" s="159" t="s">
        <v>249</v>
      </c>
      <c r="DYV116" s="159" t="s">
        <v>249</v>
      </c>
      <c r="DYW116" s="159" t="s">
        <v>249</v>
      </c>
      <c r="DYX116" s="159" t="s">
        <v>249</v>
      </c>
      <c r="DYY116" s="159" t="s">
        <v>249</v>
      </c>
      <c r="DYZ116" s="159" t="s">
        <v>249</v>
      </c>
      <c r="DZA116" s="159" t="s">
        <v>249</v>
      </c>
      <c r="DZB116" s="159" t="s">
        <v>249</v>
      </c>
      <c r="DZC116" s="159" t="s">
        <v>249</v>
      </c>
      <c r="DZD116" s="159" t="s">
        <v>249</v>
      </c>
      <c r="DZE116" s="159" t="s">
        <v>249</v>
      </c>
      <c r="DZF116" s="159" t="s">
        <v>249</v>
      </c>
      <c r="DZG116" s="159" t="s">
        <v>249</v>
      </c>
      <c r="DZH116" s="159" t="s">
        <v>249</v>
      </c>
      <c r="DZI116" s="159" t="s">
        <v>249</v>
      </c>
      <c r="DZJ116" s="159" t="s">
        <v>249</v>
      </c>
      <c r="DZK116" s="159" t="s">
        <v>249</v>
      </c>
      <c r="DZL116" s="159" t="s">
        <v>249</v>
      </c>
      <c r="DZM116" s="159" t="s">
        <v>249</v>
      </c>
      <c r="DZN116" s="159" t="s">
        <v>249</v>
      </c>
      <c r="DZO116" s="159" t="s">
        <v>249</v>
      </c>
      <c r="DZP116" s="159" t="s">
        <v>249</v>
      </c>
      <c r="DZQ116" s="159" t="s">
        <v>249</v>
      </c>
      <c r="DZR116" s="159" t="s">
        <v>249</v>
      </c>
      <c r="DZS116" s="159" t="s">
        <v>249</v>
      </c>
      <c r="DZT116" s="159" t="s">
        <v>249</v>
      </c>
      <c r="DZU116" s="159" t="s">
        <v>249</v>
      </c>
      <c r="DZV116" s="159" t="s">
        <v>249</v>
      </c>
      <c r="DZW116" s="159" t="s">
        <v>249</v>
      </c>
      <c r="DZX116" s="159" t="s">
        <v>249</v>
      </c>
      <c r="DZY116" s="159" t="s">
        <v>249</v>
      </c>
      <c r="DZZ116" s="159" t="s">
        <v>249</v>
      </c>
      <c r="EAA116" s="159" t="s">
        <v>249</v>
      </c>
      <c r="EAB116" s="159" t="s">
        <v>249</v>
      </c>
      <c r="EAC116" s="159" t="s">
        <v>249</v>
      </c>
      <c r="EAD116" s="159" t="s">
        <v>249</v>
      </c>
      <c r="EAE116" s="159" t="s">
        <v>249</v>
      </c>
      <c r="EAF116" s="159" t="s">
        <v>249</v>
      </c>
      <c r="EAG116" s="159" t="s">
        <v>249</v>
      </c>
      <c r="EAH116" s="159" t="s">
        <v>249</v>
      </c>
      <c r="EAI116" s="159" t="s">
        <v>249</v>
      </c>
      <c r="EAJ116" s="159" t="s">
        <v>249</v>
      </c>
      <c r="EAK116" s="159" t="s">
        <v>249</v>
      </c>
      <c r="EAL116" s="159" t="s">
        <v>249</v>
      </c>
      <c r="EAM116" s="159" t="s">
        <v>249</v>
      </c>
      <c r="EAN116" s="159" t="s">
        <v>249</v>
      </c>
      <c r="EAO116" s="159" t="s">
        <v>249</v>
      </c>
      <c r="EAP116" s="159" t="s">
        <v>249</v>
      </c>
      <c r="EAQ116" s="159" t="s">
        <v>249</v>
      </c>
      <c r="EAR116" s="159" t="s">
        <v>249</v>
      </c>
      <c r="EAS116" s="159" t="s">
        <v>249</v>
      </c>
      <c r="EAT116" s="159" t="s">
        <v>249</v>
      </c>
      <c r="EAU116" s="159" t="s">
        <v>249</v>
      </c>
      <c r="EAV116" s="159" t="s">
        <v>249</v>
      </c>
      <c r="EAW116" s="159" t="s">
        <v>249</v>
      </c>
      <c r="EAX116" s="159" t="s">
        <v>249</v>
      </c>
      <c r="EAY116" s="159" t="s">
        <v>249</v>
      </c>
      <c r="EAZ116" s="159" t="s">
        <v>249</v>
      </c>
      <c r="EBA116" s="159" t="s">
        <v>249</v>
      </c>
      <c r="EBB116" s="159" t="s">
        <v>249</v>
      </c>
      <c r="EBC116" s="159" t="s">
        <v>249</v>
      </c>
      <c r="EBD116" s="159" t="s">
        <v>249</v>
      </c>
      <c r="EBE116" s="159" t="s">
        <v>249</v>
      </c>
      <c r="EBF116" s="159" t="s">
        <v>249</v>
      </c>
      <c r="EBG116" s="159" t="s">
        <v>249</v>
      </c>
      <c r="EBH116" s="159" t="s">
        <v>249</v>
      </c>
      <c r="EBI116" s="159" t="s">
        <v>249</v>
      </c>
      <c r="EBJ116" s="159" t="s">
        <v>249</v>
      </c>
      <c r="EBK116" s="159" t="s">
        <v>249</v>
      </c>
      <c r="EBL116" s="159" t="s">
        <v>249</v>
      </c>
      <c r="EBM116" s="159" t="s">
        <v>249</v>
      </c>
      <c r="EBN116" s="159" t="s">
        <v>249</v>
      </c>
      <c r="EBO116" s="159" t="s">
        <v>249</v>
      </c>
      <c r="EBP116" s="159" t="s">
        <v>249</v>
      </c>
      <c r="EBQ116" s="159" t="s">
        <v>249</v>
      </c>
      <c r="EBR116" s="159" t="s">
        <v>249</v>
      </c>
      <c r="EBS116" s="159" t="s">
        <v>249</v>
      </c>
      <c r="EBT116" s="159" t="s">
        <v>249</v>
      </c>
      <c r="EBU116" s="159" t="s">
        <v>249</v>
      </c>
      <c r="EBV116" s="159" t="s">
        <v>249</v>
      </c>
      <c r="EBW116" s="159" t="s">
        <v>249</v>
      </c>
      <c r="EBX116" s="159" t="s">
        <v>249</v>
      </c>
      <c r="EBY116" s="159" t="s">
        <v>249</v>
      </c>
      <c r="EBZ116" s="159" t="s">
        <v>249</v>
      </c>
      <c r="ECA116" s="159" t="s">
        <v>249</v>
      </c>
      <c r="ECB116" s="159" t="s">
        <v>249</v>
      </c>
      <c r="ECC116" s="159" t="s">
        <v>249</v>
      </c>
      <c r="ECD116" s="159" t="s">
        <v>249</v>
      </c>
      <c r="ECE116" s="159" t="s">
        <v>249</v>
      </c>
      <c r="ECF116" s="159" t="s">
        <v>249</v>
      </c>
      <c r="ECG116" s="159" t="s">
        <v>249</v>
      </c>
      <c r="ECH116" s="159" t="s">
        <v>249</v>
      </c>
      <c r="ECI116" s="159" t="s">
        <v>249</v>
      </c>
      <c r="ECJ116" s="159" t="s">
        <v>249</v>
      </c>
      <c r="ECK116" s="159" t="s">
        <v>249</v>
      </c>
      <c r="ECL116" s="159" t="s">
        <v>249</v>
      </c>
      <c r="ECM116" s="159" t="s">
        <v>249</v>
      </c>
      <c r="ECN116" s="159" t="s">
        <v>249</v>
      </c>
      <c r="ECO116" s="159" t="s">
        <v>249</v>
      </c>
      <c r="ECP116" s="159" t="s">
        <v>249</v>
      </c>
      <c r="ECQ116" s="159" t="s">
        <v>249</v>
      </c>
      <c r="ECR116" s="159" t="s">
        <v>249</v>
      </c>
      <c r="ECS116" s="159" t="s">
        <v>249</v>
      </c>
      <c r="ECT116" s="159" t="s">
        <v>249</v>
      </c>
      <c r="ECU116" s="159" t="s">
        <v>249</v>
      </c>
      <c r="ECV116" s="159" t="s">
        <v>249</v>
      </c>
      <c r="ECW116" s="159" t="s">
        <v>249</v>
      </c>
      <c r="ECX116" s="159" t="s">
        <v>249</v>
      </c>
      <c r="ECY116" s="159" t="s">
        <v>249</v>
      </c>
      <c r="ECZ116" s="159" t="s">
        <v>249</v>
      </c>
      <c r="EDA116" s="159" t="s">
        <v>249</v>
      </c>
      <c r="EDB116" s="159" t="s">
        <v>249</v>
      </c>
      <c r="EDC116" s="159" t="s">
        <v>249</v>
      </c>
      <c r="EDD116" s="159" t="s">
        <v>249</v>
      </c>
      <c r="EDE116" s="159" t="s">
        <v>249</v>
      </c>
      <c r="EDF116" s="159" t="s">
        <v>249</v>
      </c>
      <c r="EDG116" s="159" t="s">
        <v>249</v>
      </c>
      <c r="EDH116" s="159" t="s">
        <v>249</v>
      </c>
      <c r="EDI116" s="159" t="s">
        <v>249</v>
      </c>
      <c r="EDJ116" s="159" t="s">
        <v>249</v>
      </c>
      <c r="EDK116" s="159" t="s">
        <v>249</v>
      </c>
      <c r="EDL116" s="159" t="s">
        <v>249</v>
      </c>
      <c r="EDM116" s="159" t="s">
        <v>249</v>
      </c>
      <c r="EDN116" s="159" t="s">
        <v>249</v>
      </c>
      <c r="EDO116" s="159" t="s">
        <v>249</v>
      </c>
      <c r="EDP116" s="159" t="s">
        <v>249</v>
      </c>
      <c r="EDQ116" s="159" t="s">
        <v>249</v>
      </c>
      <c r="EDR116" s="159" t="s">
        <v>249</v>
      </c>
      <c r="EDS116" s="159" t="s">
        <v>249</v>
      </c>
      <c r="EDT116" s="159" t="s">
        <v>249</v>
      </c>
      <c r="EDU116" s="159" t="s">
        <v>249</v>
      </c>
      <c r="EDV116" s="159" t="s">
        <v>249</v>
      </c>
      <c r="EDW116" s="159" t="s">
        <v>249</v>
      </c>
      <c r="EDX116" s="159" t="s">
        <v>249</v>
      </c>
      <c r="EDY116" s="159" t="s">
        <v>249</v>
      </c>
      <c r="EDZ116" s="159" t="s">
        <v>249</v>
      </c>
      <c r="EEA116" s="159" t="s">
        <v>249</v>
      </c>
      <c r="EEB116" s="159" t="s">
        <v>249</v>
      </c>
      <c r="EEC116" s="159" t="s">
        <v>249</v>
      </c>
      <c r="EED116" s="159" t="s">
        <v>249</v>
      </c>
      <c r="EEE116" s="159" t="s">
        <v>249</v>
      </c>
      <c r="EEF116" s="159" t="s">
        <v>249</v>
      </c>
      <c r="EEG116" s="159" t="s">
        <v>249</v>
      </c>
      <c r="EEH116" s="159" t="s">
        <v>249</v>
      </c>
      <c r="EEI116" s="159" t="s">
        <v>249</v>
      </c>
      <c r="EEJ116" s="159" t="s">
        <v>249</v>
      </c>
      <c r="EEK116" s="159" t="s">
        <v>249</v>
      </c>
      <c r="EEL116" s="159" t="s">
        <v>249</v>
      </c>
      <c r="EEM116" s="159" t="s">
        <v>249</v>
      </c>
      <c r="EEN116" s="159" t="s">
        <v>249</v>
      </c>
      <c r="EEO116" s="159" t="s">
        <v>249</v>
      </c>
      <c r="EEP116" s="159" t="s">
        <v>249</v>
      </c>
      <c r="EEQ116" s="159" t="s">
        <v>249</v>
      </c>
      <c r="EER116" s="159" t="s">
        <v>249</v>
      </c>
      <c r="EES116" s="159" t="s">
        <v>249</v>
      </c>
      <c r="EET116" s="159" t="s">
        <v>249</v>
      </c>
      <c r="EEU116" s="159" t="s">
        <v>249</v>
      </c>
      <c r="EEV116" s="159" t="s">
        <v>249</v>
      </c>
      <c r="EEW116" s="159" t="s">
        <v>249</v>
      </c>
      <c r="EEX116" s="159" t="s">
        <v>249</v>
      </c>
      <c r="EEY116" s="159" t="s">
        <v>249</v>
      </c>
      <c r="EEZ116" s="159" t="s">
        <v>249</v>
      </c>
      <c r="EFA116" s="159" t="s">
        <v>249</v>
      </c>
      <c r="EFB116" s="159" t="s">
        <v>249</v>
      </c>
      <c r="EFC116" s="159" t="s">
        <v>249</v>
      </c>
      <c r="EFD116" s="159" t="s">
        <v>249</v>
      </c>
      <c r="EFE116" s="159" t="s">
        <v>249</v>
      </c>
      <c r="EFF116" s="159" t="s">
        <v>249</v>
      </c>
      <c r="EFG116" s="159" t="s">
        <v>249</v>
      </c>
      <c r="EFH116" s="159" t="s">
        <v>249</v>
      </c>
      <c r="EFI116" s="159" t="s">
        <v>249</v>
      </c>
      <c r="EFJ116" s="159" t="s">
        <v>249</v>
      </c>
      <c r="EFK116" s="159" t="s">
        <v>249</v>
      </c>
      <c r="EFL116" s="159" t="s">
        <v>249</v>
      </c>
      <c r="EFM116" s="159" t="s">
        <v>249</v>
      </c>
      <c r="EFN116" s="159" t="s">
        <v>249</v>
      </c>
      <c r="EFO116" s="159" t="s">
        <v>249</v>
      </c>
      <c r="EFP116" s="159" t="s">
        <v>249</v>
      </c>
      <c r="EFQ116" s="159" t="s">
        <v>249</v>
      </c>
      <c r="EFR116" s="159" t="s">
        <v>249</v>
      </c>
      <c r="EFS116" s="159" t="s">
        <v>249</v>
      </c>
      <c r="EFT116" s="159" t="s">
        <v>249</v>
      </c>
      <c r="EFU116" s="159" t="s">
        <v>249</v>
      </c>
      <c r="EFV116" s="159" t="s">
        <v>249</v>
      </c>
      <c r="EFW116" s="159" t="s">
        <v>249</v>
      </c>
      <c r="EFX116" s="159" t="s">
        <v>249</v>
      </c>
      <c r="EFY116" s="159" t="s">
        <v>249</v>
      </c>
      <c r="EFZ116" s="159" t="s">
        <v>249</v>
      </c>
      <c r="EGA116" s="159" t="s">
        <v>249</v>
      </c>
      <c r="EGB116" s="159" t="s">
        <v>249</v>
      </c>
      <c r="EGC116" s="159" t="s">
        <v>249</v>
      </c>
      <c r="EGD116" s="159" t="s">
        <v>249</v>
      </c>
      <c r="EGE116" s="159" t="s">
        <v>249</v>
      </c>
      <c r="EGF116" s="159" t="s">
        <v>249</v>
      </c>
      <c r="EGG116" s="159" t="s">
        <v>249</v>
      </c>
      <c r="EGH116" s="159" t="s">
        <v>249</v>
      </c>
      <c r="EGI116" s="159" t="s">
        <v>249</v>
      </c>
      <c r="EGJ116" s="159" t="s">
        <v>249</v>
      </c>
      <c r="EGK116" s="159" t="s">
        <v>249</v>
      </c>
      <c r="EGL116" s="159" t="s">
        <v>249</v>
      </c>
      <c r="EGM116" s="159" t="s">
        <v>249</v>
      </c>
      <c r="EGN116" s="159" t="s">
        <v>249</v>
      </c>
      <c r="EGO116" s="159" t="s">
        <v>249</v>
      </c>
      <c r="EGP116" s="159" t="s">
        <v>249</v>
      </c>
      <c r="EGQ116" s="159" t="s">
        <v>249</v>
      </c>
      <c r="EGR116" s="159" t="s">
        <v>249</v>
      </c>
      <c r="EGS116" s="159" t="s">
        <v>249</v>
      </c>
      <c r="EGT116" s="159" t="s">
        <v>249</v>
      </c>
      <c r="EGU116" s="159" t="s">
        <v>249</v>
      </c>
      <c r="EGV116" s="159" t="s">
        <v>249</v>
      </c>
      <c r="EGW116" s="159" t="s">
        <v>249</v>
      </c>
      <c r="EGX116" s="159" t="s">
        <v>249</v>
      </c>
      <c r="EGY116" s="159" t="s">
        <v>249</v>
      </c>
      <c r="EGZ116" s="159" t="s">
        <v>249</v>
      </c>
      <c r="EHA116" s="159" t="s">
        <v>249</v>
      </c>
      <c r="EHB116" s="159" t="s">
        <v>249</v>
      </c>
      <c r="EHC116" s="159" t="s">
        <v>249</v>
      </c>
      <c r="EHD116" s="159" t="s">
        <v>249</v>
      </c>
      <c r="EHE116" s="159" t="s">
        <v>249</v>
      </c>
      <c r="EHF116" s="159" t="s">
        <v>249</v>
      </c>
      <c r="EHG116" s="159" t="s">
        <v>249</v>
      </c>
      <c r="EHH116" s="159" t="s">
        <v>249</v>
      </c>
      <c r="EHI116" s="159" t="s">
        <v>249</v>
      </c>
      <c r="EHJ116" s="159" t="s">
        <v>249</v>
      </c>
      <c r="EHK116" s="159" t="s">
        <v>249</v>
      </c>
      <c r="EHL116" s="159" t="s">
        <v>249</v>
      </c>
      <c r="EHM116" s="159" t="s">
        <v>249</v>
      </c>
      <c r="EHN116" s="159" t="s">
        <v>249</v>
      </c>
      <c r="EHO116" s="159" t="s">
        <v>249</v>
      </c>
      <c r="EHP116" s="159" t="s">
        <v>249</v>
      </c>
      <c r="EHQ116" s="159" t="s">
        <v>249</v>
      </c>
      <c r="EHR116" s="159" t="s">
        <v>249</v>
      </c>
      <c r="EHS116" s="159" t="s">
        <v>249</v>
      </c>
      <c r="EHT116" s="159" t="s">
        <v>249</v>
      </c>
      <c r="EHU116" s="159" t="s">
        <v>249</v>
      </c>
      <c r="EHV116" s="159" t="s">
        <v>249</v>
      </c>
      <c r="EHW116" s="159" t="s">
        <v>249</v>
      </c>
      <c r="EHX116" s="159" t="s">
        <v>249</v>
      </c>
      <c r="EHY116" s="159" t="s">
        <v>249</v>
      </c>
      <c r="EHZ116" s="159" t="s">
        <v>249</v>
      </c>
      <c r="EIA116" s="159" t="s">
        <v>249</v>
      </c>
      <c r="EIB116" s="159" t="s">
        <v>249</v>
      </c>
      <c r="EIC116" s="159" t="s">
        <v>249</v>
      </c>
      <c r="EID116" s="159" t="s">
        <v>249</v>
      </c>
      <c r="EIE116" s="159" t="s">
        <v>249</v>
      </c>
      <c r="EIF116" s="159" t="s">
        <v>249</v>
      </c>
      <c r="EIG116" s="159" t="s">
        <v>249</v>
      </c>
      <c r="EIH116" s="159" t="s">
        <v>249</v>
      </c>
      <c r="EII116" s="159" t="s">
        <v>249</v>
      </c>
      <c r="EIJ116" s="159" t="s">
        <v>249</v>
      </c>
      <c r="EIK116" s="159" t="s">
        <v>249</v>
      </c>
      <c r="EIL116" s="159" t="s">
        <v>249</v>
      </c>
      <c r="EIM116" s="159" t="s">
        <v>249</v>
      </c>
      <c r="EIN116" s="159" t="s">
        <v>249</v>
      </c>
      <c r="EIO116" s="159" t="s">
        <v>249</v>
      </c>
      <c r="EIP116" s="159" t="s">
        <v>249</v>
      </c>
      <c r="EIQ116" s="159" t="s">
        <v>249</v>
      </c>
      <c r="EIR116" s="159" t="s">
        <v>249</v>
      </c>
      <c r="EIS116" s="159" t="s">
        <v>249</v>
      </c>
      <c r="EIT116" s="159" t="s">
        <v>249</v>
      </c>
      <c r="EIU116" s="159" t="s">
        <v>249</v>
      </c>
      <c r="EIV116" s="159" t="s">
        <v>249</v>
      </c>
      <c r="EIW116" s="159" t="s">
        <v>249</v>
      </c>
      <c r="EIX116" s="159" t="s">
        <v>249</v>
      </c>
      <c r="EIY116" s="159" t="s">
        <v>249</v>
      </c>
      <c r="EIZ116" s="159" t="s">
        <v>249</v>
      </c>
      <c r="EJA116" s="159" t="s">
        <v>249</v>
      </c>
      <c r="EJB116" s="159" t="s">
        <v>249</v>
      </c>
      <c r="EJC116" s="159" t="s">
        <v>249</v>
      </c>
      <c r="EJD116" s="159" t="s">
        <v>249</v>
      </c>
      <c r="EJE116" s="159" t="s">
        <v>249</v>
      </c>
      <c r="EJF116" s="159" t="s">
        <v>249</v>
      </c>
      <c r="EJG116" s="159" t="s">
        <v>249</v>
      </c>
      <c r="EJH116" s="159" t="s">
        <v>249</v>
      </c>
      <c r="EJI116" s="159" t="s">
        <v>249</v>
      </c>
      <c r="EJJ116" s="159" t="s">
        <v>249</v>
      </c>
      <c r="EJK116" s="159" t="s">
        <v>249</v>
      </c>
      <c r="EJL116" s="159" t="s">
        <v>249</v>
      </c>
      <c r="EJM116" s="159" t="s">
        <v>249</v>
      </c>
      <c r="EJN116" s="159" t="s">
        <v>249</v>
      </c>
      <c r="EJO116" s="159" t="s">
        <v>249</v>
      </c>
      <c r="EJP116" s="159" t="s">
        <v>249</v>
      </c>
      <c r="EJQ116" s="159" t="s">
        <v>249</v>
      </c>
      <c r="EJR116" s="159" t="s">
        <v>249</v>
      </c>
      <c r="EJS116" s="159" t="s">
        <v>249</v>
      </c>
      <c r="EJT116" s="159" t="s">
        <v>249</v>
      </c>
      <c r="EJU116" s="159" t="s">
        <v>249</v>
      </c>
      <c r="EJV116" s="159" t="s">
        <v>249</v>
      </c>
      <c r="EJW116" s="159" t="s">
        <v>249</v>
      </c>
      <c r="EJX116" s="159" t="s">
        <v>249</v>
      </c>
      <c r="EJY116" s="159" t="s">
        <v>249</v>
      </c>
      <c r="EJZ116" s="159" t="s">
        <v>249</v>
      </c>
      <c r="EKA116" s="159" t="s">
        <v>249</v>
      </c>
      <c r="EKB116" s="159" t="s">
        <v>249</v>
      </c>
      <c r="EKC116" s="159" t="s">
        <v>249</v>
      </c>
      <c r="EKD116" s="159" t="s">
        <v>249</v>
      </c>
      <c r="EKE116" s="159" t="s">
        <v>249</v>
      </c>
      <c r="EKF116" s="159" t="s">
        <v>249</v>
      </c>
      <c r="EKG116" s="159" t="s">
        <v>249</v>
      </c>
      <c r="EKH116" s="159" t="s">
        <v>249</v>
      </c>
      <c r="EKI116" s="159" t="s">
        <v>249</v>
      </c>
      <c r="EKJ116" s="159" t="s">
        <v>249</v>
      </c>
      <c r="EKK116" s="159" t="s">
        <v>249</v>
      </c>
      <c r="EKL116" s="159" t="s">
        <v>249</v>
      </c>
      <c r="EKM116" s="159" t="s">
        <v>249</v>
      </c>
      <c r="EKN116" s="159" t="s">
        <v>249</v>
      </c>
      <c r="EKO116" s="159" t="s">
        <v>249</v>
      </c>
      <c r="EKP116" s="159" t="s">
        <v>249</v>
      </c>
      <c r="EKQ116" s="159" t="s">
        <v>249</v>
      </c>
      <c r="EKR116" s="159" t="s">
        <v>249</v>
      </c>
      <c r="EKS116" s="159" t="s">
        <v>249</v>
      </c>
      <c r="EKT116" s="159" t="s">
        <v>249</v>
      </c>
      <c r="EKU116" s="159" t="s">
        <v>249</v>
      </c>
      <c r="EKV116" s="159" t="s">
        <v>249</v>
      </c>
      <c r="EKW116" s="159" t="s">
        <v>249</v>
      </c>
      <c r="EKX116" s="159" t="s">
        <v>249</v>
      </c>
      <c r="EKY116" s="159" t="s">
        <v>249</v>
      </c>
      <c r="EKZ116" s="159" t="s">
        <v>249</v>
      </c>
      <c r="ELA116" s="159" t="s">
        <v>249</v>
      </c>
      <c r="ELB116" s="159" t="s">
        <v>249</v>
      </c>
      <c r="ELC116" s="159" t="s">
        <v>249</v>
      </c>
      <c r="ELD116" s="159" t="s">
        <v>249</v>
      </c>
      <c r="ELE116" s="159" t="s">
        <v>249</v>
      </c>
      <c r="ELF116" s="159" t="s">
        <v>249</v>
      </c>
      <c r="ELG116" s="159" t="s">
        <v>249</v>
      </c>
      <c r="ELH116" s="159" t="s">
        <v>249</v>
      </c>
      <c r="ELI116" s="159" t="s">
        <v>249</v>
      </c>
      <c r="ELJ116" s="159" t="s">
        <v>249</v>
      </c>
      <c r="ELK116" s="159" t="s">
        <v>249</v>
      </c>
      <c r="ELL116" s="159" t="s">
        <v>249</v>
      </c>
      <c r="ELM116" s="159" t="s">
        <v>249</v>
      </c>
      <c r="ELN116" s="159" t="s">
        <v>249</v>
      </c>
      <c r="ELO116" s="159" t="s">
        <v>249</v>
      </c>
      <c r="ELP116" s="159" t="s">
        <v>249</v>
      </c>
      <c r="ELQ116" s="159" t="s">
        <v>249</v>
      </c>
      <c r="ELR116" s="159" t="s">
        <v>249</v>
      </c>
      <c r="ELS116" s="159" t="s">
        <v>249</v>
      </c>
      <c r="ELT116" s="159" t="s">
        <v>249</v>
      </c>
      <c r="ELU116" s="159" t="s">
        <v>249</v>
      </c>
      <c r="ELV116" s="159" t="s">
        <v>249</v>
      </c>
      <c r="ELW116" s="159" t="s">
        <v>249</v>
      </c>
      <c r="ELX116" s="159" t="s">
        <v>249</v>
      </c>
      <c r="ELY116" s="159" t="s">
        <v>249</v>
      </c>
      <c r="ELZ116" s="159" t="s">
        <v>249</v>
      </c>
      <c r="EMA116" s="159" t="s">
        <v>249</v>
      </c>
      <c r="EMB116" s="159" t="s">
        <v>249</v>
      </c>
      <c r="EMC116" s="159" t="s">
        <v>249</v>
      </c>
      <c r="EMD116" s="159" t="s">
        <v>249</v>
      </c>
      <c r="EME116" s="159" t="s">
        <v>249</v>
      </c>
      <c r="EMF116" s="159" t="s">
        <v>249</v>
      </c>
      <c r="EMG116" s="159" t="s">
        <v>249</v>
      </c>
      <c r="EMH116" s="159" t="s">
        <v>249</v>
      </c>
      <c r="EMI116" s="159" t="s">
        <v>249</v>
      </c>
      <c r="EMJ116" s="159" t="s">
        <v>249</v>
      </c>
      <c r="EMK116" s="159" t="s">
        <v>249</v>
      </c>
      <c r="EML116" s="159" t="s">
        <v>249</v>
      </c>
      <c r="EMM116" s="159" t="s">
        <v>249</v>
      </c>
      <c r="EMN116" s="159" t="s">
        <v>249</v>
      </c>
      <c r="EMO116" s="159" t="s">
        <v>249</v>
      </c>
      <c r="EMP116" s="159" t="s">
        <v>249</v>
      </c>
      <c r="EMQ116" s="159" t="s">
        <v>249</v>
      </c>
      <c r="EMR116" s="159" t="s">
        <v>249</v>
      </c>
      <c r="EMS116" s="159" t="s">
        <v>249</v>
      </c>
      <c r="EMT116" s="159" t="s">
        <v>249</v>
      </c>
      <c r="EMU116" s="159" t="s">
        <v>249</v>
      </c>
      <c r="EMV116" s="159" t="s">
        <v>249</v>
      </c>
      <c r="EMW116" s="159" t="s">
        <v>249</v>
      </c>
      <c r="EMX116" s="159" t="s">
        <v>249</v>
      </c>
      <c r="EMY116" s="159" t="s">
        <v>249</v>
      </c>
      <c r="EMZ116" s="159" t="s">
        <v>249</v>
      </c>
      <c r="ENA116" s="159" t="s">
        <v>249</v>
      </c>
      <c r="ENB116" s="159" t="s">
        <v>249</v>
      </c>
      <c r="ENC116" s="159" t="s">
        <v>249</v>
      </c>
      <c r="END116" s="159" t="s">
        <v>249</v>
      </c>
      <c r="ENE116" s="159" t="s">
        <v>249</v>
      </c>
      <c r="ENF116" s="159" t="s">
        <v>249</v>
      </c>
      <c r="ENG116" s="159" t="s">
        <v>249</v>
      </c>
      <c r="ENH116" s="159" t="s">
        <v>249</v>
      </c>
      <c r="ENI116" s="159" t="s">
        <v>249</v>
      </c>
      <c r="ENJ116" s="159" t="s">
        <v>249</v>
      </c>
      <c r="ENK116" s="159" t="s">
        <v>249</v>
      </c>
      <c r="ENL116" s="159" t="s">
        <v>249</v>
      </c>
      <c r="ENM116" s="159" t="s">
        <v>249</v>
      </c>
      <c r="ENN116" s="159" t="s">
        <v>249</v>
      </c>
      <c r="ENO116" s="159" t="s">
        <v>249</v>
      </c>
      <c r="ENP116" s="159" t="s">
        <v>249</v>
      </c>
      <c r="ENQ116" s="159" t="s">
        <v>249</v>
      </c>
      <c r="ENR116" s="159" t="s">
        <v>249</v>
      </c>
      <c r="ENS116" s="159" t="s">
        <v>249</v>
      </c>
      <c r="ENT116" s="159" t="s">
        <v>249</v>
      </c>
      <c r="ENU116" s="159" t="s">
        <v>249</v>
      </c>
      <c r="ENV116" s="159" t="s">
        <v>249</v>
      </c>
      <c r="ENW116" s="159" t="s">
        <v>249</v>
      </c>
      <c r="ENX116" s="159" t="s">
        <v>249</v>
      </c>
      <c r="ENY116" s="159" t="s">
        <v>249</v>
      </c>
      <c r="ENZ116" s="159" t="s">
        <v>249</v>
      </c>
      <c r="EOA116" s="159" t="s">
        <v>249</v>
      </c>
      <c r="EOB116" s="159" t="s">
        <v>249</v>
      </c>
      <c r="EOC116" s="159" t="s">
        <v>249</v>
      </c>
      <c r="EOD116" s="159" t="s">
        <v>249</v>
      </c>
      <c r="EOE116" s="159" t="s">
        <v>249</v>
      </c>
      <c r="EOF116" s="159" t="s">
        <v>249</v>
      </c>
      <c r="EOG116" s="159" t="s">
        <v>249</v>
      </c>
      <c r="EOH116" s="159" t="s">
        <v>249</v>
      </c>
      <c r="EOI116" s="159" t="s">
        <v>249</v>
      </c>
      <c r="EOJ116" s="159" t="s">
        <v>249</v>
      </c>
      <c r="EOK116" s="159" t="s">
        <v>249</v>
      </c>
      <c r="EOL116" s="159" t="s">
        <v>249</v>
      </c>
      <c r="EOM116" s="159" t="s">
        <v>249</v>
      </c>
      <c r="EON116" s="159" t="s">
        <v>249</v>
      </c>
      <c r="EOO116" s="159" t="s">
        <v>249</v>
      </c>
      <c r="EOP116" s="159" t="s">
        <v>249</v>
      </c>
      <c r="EOQ116" s="159" t="s">
        <v>249</v>
      </c>
      <c r="EOR116" s="159" t="s">
        <v>249</v>
      </c>
      <c r="EOS116" s="159" t="s">
        <v>249</v>
      </c>
      <c r="EOT116" s="159" t="s">
        <v>249</v>
      </c>
      <c r="EOU116" s="159" t="s">
        <v>249</v>
      </c>
      <c r="EOV116" s="159" t="s">
        <v>249</v>
      </c>
      <c r="EOW116" s="159" t="s">
        <v>249</v>
      </c>
      <c r="EOX116" s="159" t="s">
        <v>249</v>
      </c>
      <c r="EOY116" s="159" t="s">
        <v>249</v>
      </c>
      <c r="EOZ116" s="159" t="s">
        <v>249</v>
      </c>
      <c r="EPA116" s="159" t="s">
        <v>249</v>
      </c>
      <c r="EPB116" s="159" t="s">
        <v>249</v>
      </c>
      <c r="EPC116" s="159" t="s">
        <v>249</v>
      </c>
      <c r="EPD116" s="159" t="s">
        <v>249</v>
      </c>
      <c r="EPE116" s="159" t="s">
        <v>249</v>
      </c>
      <c r="EPF116" s="159" t="s">
        <v>249</v>
      </c>
      <c r="EPG116" s="159" t="s">
        <v>249</v>
      </c>
      <c r="EPH116" s="159" t="s">
        <v>249</v>
      </c>
      <c r="EPI116" s="159" t="s">
        <v>249</v>
      </c>
      <c r="EPJ116" s="159" t="s">
        <v>249</v>
      </c>
      <c r="EPK116" s="159" t="s">
        <v>249</v>
      </c>
      <c r="EPL116" s="159" t="s">
        <v>249</v>
      </c>
      <c r="EPM116" s="159" t="s">
        <v>249</v>
      </c>
      <c r="EPN116" s="159" t="s">
        <v>249</v>
      </c>
      <c r="EPO116" s="159" t="s">
        <v>249</v>
      </c>
      <c r="EPP116" s="159" t="s">
        <v>249</v>
      </c>
      <c r="EPQ116" s="159" t="s">
        <v>249</v>
      </c>
      <c r="EPR116" s="159" t="s">
        <v>249</v>
      </c>
      <c r="EPS116" s="159" t="s">
        <v>249</v>
      </c>
      <c r="EPT116" s="159" t="s">
        <v>249</v>
      </c>
      <c r="EPU116" s="159" t="s">
        <v>249</v>
      </c>
      <c r="EPV116" s="159" t="s">
        <v>249</v>
      </c>
      <c r="EPW116" s="159" t="s">
        <v>249</v>
      </c>
      <c r="EPX116" s="159" t="s">
        <v>249</v>
      </c>
      <c r="EPY116" s="159" t="s">
        <v>249</v>
      </c>
      <c r="EPZ116" s="159" t="s">
        <v>249</v>
      </c>
      <c r="EQA116" s="159" t="s">
        <v>249</v>
      </c>
      <c r="EQB116" s="159" t="s">
        <v>249</v>
      </c>
      <c r="EQC116" s="159" t="s">
        <v>249</v>
      </c>
      <c r="EQD116" s="159" t="s">
        <v>249</v>
      </c>
      <c r="EQE116" s="159" t="s">
        <v>249</v>
      </c>
      <c r="EQF116" s="159" t="s">
        <v>249</v>
      </c>
      <c r="EQG116" s="159" t="s">
        <v>249</v>
      </c>
      <c r="EQH116" s="159" t="s">
        <v>249</v>
      </c>
      <c r="EQI116" s="159" t="s">
        <v>249</v>
      </c>
      <c r="EQJ116" s="159" t="s">
        <v>249</v>
      </c>
      <c r="EQK116" s="159" t="s">
        <v>249</v>
      </c>
      <c r="EQL116" s="159" t="s">
        <v>249</v>
      </c>
      <c r="EQM116" s="159" t="s">
        <v>249</v>
      </c>
      <c r="EQN116" s="159" t="s">
        <v>249</v>
      </c>
      <c r="EQO116" s="159" t="s">
        <v>249</v>
      </c>
      <c r="EQP116" s="159" t="s">
        <v>249</v>
      </c>
      <c r="EQQ116" s="159" t="s">
        <v>249</v>
      </c>
      <c r="EQR116" s="159" t="s">
        <v>249</v>
      </c>
      <c r="EQS116" s="159" t="s">
        <v>249</v>
      </c>
      <c r="EQT116" s="159" t="s">
        <v>249</v>
      </c>
      <c r="EQU116" s="159" t="s">
        <v>249</v>
      </c>
      <c r="EQV116" s="159" t="s">
        <v>249</v>
      </c>
      <c r="EQW116" s="159" t="s">
        <v>249</v>
      </c>
      <c r="EQX116" s="159" t="s">
        <v>249</v>
      </c>
      <c r="EQY116" s="159" t="s">
        <v>249</v>
      </c>
      <c r="EQZ116" s="159" t="s">
        <v>249</v>
      </c>
      <c r="ERA116" s="159" t="s">
        <v>249</v>
      </c>
      <c r="ERB116" s="159" t="s">
        <v>249</v>
      </c>
      <c r="ERC116" s="159" t="s">
        <v>249</v>
      </c>
      <c r="ERD116" s="159" t="s">
        <v>249</v>
      </c>
      <c r="ERE116" s="159" t="s">
        <v>249</v>
      </c>
      <c r="ERF116" s="159" t="s">
        <v>249</v>
      </c>
      <c r="ERG116" s="159" t="s">
        <v>249</v>
      </c>
      <c r="ERH116" s="159" t="s">
        <v>249</v>
      </c>
      <c r="ERI116" s="159" t="s">
        <v>249</v>
      </c>
      <c r="ERJ116" s="159" t="s">
        <v>249</v>
      </c>
      <c r="ERK116" s="159" t="s">
        <v>249</v>
      </c>
      <c r="ERL116" s="159" t="s">
        <v>249</v>
      </c>
      <c r="ERM116" s="159" t="s">
        <v>249</v>
      </c>
      <c r="ERN116" s="159" t="s">
        <v>249</v>
      </c>
      <c r="ERO116" s="159" t="s">
        <v>249</v>
      </c>
      <c r="ERP116" s="159" t="s">
        <v>249</v>
      </c>
      <c r="ERQ116" s="159" t="s">
        <v>249</v>
      </c>
      <c r="ERR116" s="159" t="s">
        <v>249</v>
      </c>
      <c r="ERS116" s="159" t="s">
        <v>249</v>
      </c>
      <c r="ERT116" s="159" t="s">
        <v>249</v>
      </c>
      <c r="ERU116" s="159" t="s">
        <v>249</v>
      </c>
      <c r="ERV116" s="159" t="s">
        <v>249</v>
      </c>
      <c r="ERW116" s="159" t="s">
        <v>249</v>
      </c>
      <c r="ERX116" s="159" t="s">
        <v>249</v>
      </c>
      <c r="ERY116" s="159" t="s">
        <v>249</v>
      </c>
      <c r="ERZ116" s="159" t="s">
        <v>249</v>
      </c>
      <c r="ESA116" s="159" t="s">
        <v>249</v>
      </c>
      <c r="ESB116" s="159" t="s">
        <v>249</v>
      </c>
      <c r="ESC116" s="159" t="s">
        <v>249</v>
      </c>
      <c r="ESD116" s="159" t="s">
        <v>249</v>
      </c>
      <c r="ESE116" s="159" t="s">
        <v>249</v>
      </c>
      <c r="ESF116" s="159" t="s">
        <v>249</v>
      </c>
      <c r="ESG116" s="159" t="s">
        <v>249</v>
      </c>
      <c r="ESH116" s="159" t="s">
        <v>249</v>
      </c>
      <c r="ESI116" s="159" t="s">
        <v>249</v>
      </c>
      <c r="ESJ116" s="159" t="s">
        <v>249</v>
      </c>
      <c r="ESK116" s="159" t="s">
        <v>249</v>
      </c>
      <c r="ESL116" s="159" t="s">
        <v>249</v>
      </c>
      <c r="ESM116" s="159" t="s">
        <v>249</v>
      </c>
      <c r="ESN116" s="159" t="s">
        <v>249</v>
      </c>
      <c r="ESO116" s="159" t="s">
        <v>249</v>
      </c>
      <c r="ESP116" s="159" t="s">
        <v>249</v>
      </c>
      <c r="ESQ116" s="159" t="s">
        <v>249</v>
      </c>
      <c r="ESR116" s="159" t="s">
        <v>249</v>
      </c>
      <c r="ESS116" s="159" t="s">
        <v>249</v>
      </c>
      <c r="EST116" s="159" t="s">
        <v>249</v>
      </c>
      <c r="ESU116" s="159" t="s">
        <v>249</v>
      </c>
      <c r="ESV116" s="159" t="s">
        <v>249</v>
      </c>
      <c r="ESW116" s="159" t="s">
        <v>249</v>
      </c>
      <c r="ESX116" s="159" t="s">
        <v>249</v>
      </c>
      <c r="ESY116" s="159" t="s">
        <v>249</v>
      </c>
      <c r="ESZ116" s="159" t="s">
        <v>249</v>
      </c>
      <c r="ETA116" s="159" t="s">
        <v>249</v>
      </c>
      <c r="ETB116" s="159" t="s">
        <v>249</v>
      </c>
      <c r="ETC116" s="159" t="s">
        <v>249</v>
      </c>
      <c r="ETD116" s="159" t="s">
        <v>249</v>
      </c>
      <c r="ETE116" s="159" t="s">
        <v>249</v>
      </c>
      <c r="ETF116" s="159" t="s">
        <v>249</v>
      </c>
      <c r="ETG116" s="159" t="s">
        <v>249</v>
      </c>
      <c r="ETH116" s="159" t="s">
        <v>249</v>
      </c>
      <c r="ETI116" s="159" t="s">
        <v>249</v>
      </c>
      <c r="ETJ116" s="159" t="s">
        <v>249</v>
      </c>
      <c r="ETK116" s="159" t="s">
        <v>249</v>
      </c>
      <c r="ETL116" s="159" t="s">
        <v>249</v>
      </c>
      <c r="ETM116" s="159" t="s">
        <v>249</v>
      </c>
      <c r="ETN116" s="159" t="s">
        <v>249</v>
      </c>
      <c r="ETO116" s="159" t="s">
        <v>249</v>
      </c>
      <c r="ETP116" s="159" t="s">
        <v>249</v>
      </c>
      <c r="ETQ116" s="159" t="s">
        <v>249</v>
      </c>
      <c r="ETR116" s="159" t="s">
        <v>249</v>
      </c>
      <c r="ETS116" s="159" t="s">
        <v>249</v>
      </c>
      <c r="ETT116" s="159" t="s">
        <v>249</v>
      </c>
      <c r="ETU116" s="159" t="s">
        <v>249</v>
      </c>
      <c r="ETV116" s="159" t="s">
        <v>249</v>
      </c>
      <c r="ETW116" s="159" t="s">
        <v>249</v>
      </c>
      <c r="ETX116" s="159" t="s">
        <v>249</v>
      </c>
      <c r="ETY116" s="159" t="s">
        <v>249</v>
      </c>
      <c r="ETZ116" s="159" t="s">
        <v>249</v>
      </c>
      <c r="EUA116" s="159" t="s">
        <v>249</v>
      </c>
      <c r="EUB116" s="159" t="s">
        <v>249</v>
      </c>
      <c r="EUC116" s="159" t="s">
        <v>249</v>
      </c>
      <c r="EUD116" s="159" t="s">
        <v>249</v>
      </c>
      <c r="EUE116" s="159" t="s">
        <v>249</v>
      </c>
      <c r="EUF116" s="159" t="s">
        <v>249</v>
      </c>
      <c r="EUG116" s="159" t="s">
        <v>249</v>
      </c>
      <c r="EUH116" s="159" t="s">
        <v>249</v>
      </c>
      <c r="EUI116" s="159" t="s">
        <v>249</v>
      </c>
      <c r="EUJ116" s="159" t="s">
        <v>249</v>
      </c>
      <c r="EUK116" s="159" t="s">
        <v>249</v>
      </c>
      <c r="EUL116" s="159" t="s">
        <v>249</v>
      </c>
      <c r="EUM116" s="159" t="s">
        <v>249</v>
      </c>
      <c r="EUN116" s="159" t="s">
        <v>249</v>
      </c>
      <c r="EUO116" s="159" t="s">
        <v>249</v>
      </c>
      <c r="EUP116" s="159" t="s">
        <v>249</v>
      </c>
      <c r="EUQ116" s="159" t="s">
        <v>249</v>
      </c>
      <c r="EUR116" s="159" t="s">
        <v>249</v>
      </c>
      <c r="EUS116" s="159" t="s">
        <v>249</v>
      </c>
      <c r="EUT116" s="159" t="s">
        <v>249</v>
      </c>
      <c r="EUU116" s="159" t="s">
        <v>249</v>
      </c>
      <c r="EUV116" s="159" t="s">
        <v>249</v>
      </c>
      <c r="EUW116" s="159" t="s">
        <v>249</v>
      </c>
      <c r="EUX116" s="159" t="s">
        <v>249</v>
      </c>
      <c r="EUY116" s="159" t="s">
        <v>249</v>
      </c>
      <c r="EUZ116" s="159" t="s">
        <v>249</v>
      </c>
      <c r="EVA116" s="159" t="s">
        <v>249</v>
      </c>
      <c r="EVB116" s="159" t="s">
        <v>249</v>
      </c>
      <c r="EVC116" s="159" t="s">
        <v>249</v>
      </c>
      <c r="EVD116" s="159" t="s">
        <v>249</v>
      </c>
      <c r="EVE116" s="159" t="s">
        <v>249</v>
      </c>
      <c r="EVF116" s="159" t="s">
        <v>249</v>
      </c>
      <c r="EVG116" s="159" t="s">
        <v>249</v>
      </c>
      <c r="EVH116" s="159" t="s">
        <v>249</v>
      </c>
      <c r="EVI116" s="159" t="s">
        <v>249</v>
      </c>
      <c r="EVJ116" s="159" t="s">
        <v>249</v>
      </c>
      <c r="EVK116" s="159" t="s">
        <v>249</v>
      </c>
      <c r="EVL116" s="159" t="s">
        <v>249</v>
      </c>
      <c r="EVM116" s="159" t="s">
        <v>249</v>
      </c>
      <c r="EVN116" s="159" t="s">
        <v>249</v>
      </c>
      <c r="EVO116" s="159" t="s">
        <v>249</v>
      </c>
      <c r="EVP116" s="159" t="s">
        <v>249</v>
      </c>
      <c r="EVQ116" s="159" t="s">
        <v>249</v>
      </c>
      <c r="EVR116" s="159" t="s">
        <v>249</v>
      </c>
      <c r="EVS116" s="159" t="s">
        <v>249</v>
      </c>
      <c r="EVT116" s="159" t="s">
        <v>249</v>
      </c>
      <c r="EVU116" s="159" t="s">
        <v>249</v>
      </c>
      <c r="EVV116" s="159" t="s">
        <v>249</v>
      </c>
      <c r="EVW116" s="159" t="s">
        <v>249</v>
      </c>
      <c r="EVX116" s="159" t="s">
        <v>249</v>
      </c>
      <c r="EVY116" s="159" t="s">
        <v>249</v>
      </c>
      <c r="EVZ116" s="159" t="s">
        <v>249</v>
      </c>
      <c r="EWA116" s="159" t="s">
        <v>249</v>
      </c>
      <c r="EWB116" s="159" t="s">
        <v>249</v>
      </c>
      <c r="EWC116" s="159" t="s">
        <v>249</v>
      </c>
      <c r="EWD116" s="159" t="s">
        <v>249</v>
      </c>
      <c r="EWE116" s="159" t="s">
        <v>249</v>
      </c>
      <c r="EWF116" s="159" t="s">
        <v>249</v>
      </c>
      <c r="EWG116" s="159" t="s">
        <v>249</v>
      </c>
      <c r="EWH116" s="159" t="s">
        <v>249</v>
      </c>
      <c r="EWI116" s="159" t="s">
        <v>249</v>
      </c>
      <c r="EWJ116" s="159" t="s">
        <v>249</v>
      </c>
      <c r="EWK116" s="159" t="s">
        <v>249</v>
      </c>
      <c r="EWL116" s="159" t="s">
        <v>249</v>
      </c>
      <c r="EWM116" s="159" t="s">
        <v>249</v>
      </c>
      <c r="EWN116" s="159" t="s">
        <v>249</v>
      </c>
      <c r="EWO116" s="159" t="s">
        <v>249</v>
      </c>
      <c r="EWP116" s="159" t="s">
        <v>249</v>
      </c>
      <c r="EWQ116" s="159" t="s">
        <v>249</v>
      </c>
      <c r="EWR116" s="159" t="s">
        <v>249</v>
      </c>
      <c r="EWS116" s="159" t="s">
        <v>249</v>
      </c>
      <c r="EWT116" s="159" t="s">
        <v>249</v>
      </c>
      <c r="EWU116" s="159" t="s">
        <v>249</v>
      </c>
      <c r="EWV116" s="159" t="s">
        <v>249</v>
      </c>
      <c r="EWW116" s="159" t="s">
        <v>249</v>
      </c>
      <c r="EWX116" s="159" t="s">
        <v>249</v>
      </c>
      <c r="EWY116" s="159" t="s">
        <v>249</v>
      </c>
      <c r="EWZ116" s="159" t="s">
        <v>249</v>
      </c>
      <c r="EXA116" s="159" t="s">
        <v>249</v>
      </c>
      <c r="EXB116" s="159" t="s">
        <v>249</v>
      </c>
      <c r="EXC116" s="159" t="s">
        <v>249</v>
      </c>
      <c r="EXD116" s="159" t="s">
        <v>249</v>
      </c>
      <c r="EXE116" s="159" t="s">
        <v>249</v>
      </c>
      <c r="EXF116" s="159" t="s">
        <v>249</v>
      </c>
      <c r="EXG116" s="159" t="s">
        <v>249</v>
      </c>
      <c r="EXH116" s="159" t="s">
        <v>249</v>
      </c>
      <c r="EXI116" s="159" t="s">
        <v>249</v>
      </c>
      <c r="EXJ116" s="159" t="s">
        <v>249</v>
      </c>
      <c r="EXK116" s="159" t="s">
        <v>249</v>
      </c>
      <c r="EXL116" s="159" t="s">
        <v>249</v>
      </c>
      <c r="EXM116" s="159" t="s">
        <v>249</v>
      </c>
      <c r="EXN116" s="159" t="s">
        <v>249</v>
      </c>
      <c r="EXO116" s="159" t="s">
        <v>249</v>
      </c>
      <c r="EXP116" s="159" t="s">
        <v>249</v>
      </c>
      <c r="EXQ116" s="159" t="s">
        <v>249</v>
      </c>
      <c r="EXR116" s="159" t="s">
        <v>249</v>
      </c>
      <c r="EXS116" s="159" t="s">
        <v>249</v>
      </c>
      <c r="EXT116" s="159" t="s">
        <v>249</v>
      </c>
      <c r="EXU116" s="159" t="s">
        <v>249</v>
      </c>
      <c r="EXV116" s="159" t="s">
        <v>249</v>
      </c>
      <c r="EXW116" s="159" t="s">
        <v>249</v>
      </c>
      <c r="EXX116" s="159" t="s">
        <v>249</v>
      </c>
      <c r="EXY116" s="159" t="s">
        <v>249</v>
      </c>
      <c r="EXZ116" s="159" t="s">
        <v>249</v>
      </c>
      <c r="EYA116" s="159" t="s">
        <v>249</v>
      </c>
      <c r="EYB116" s="159" t="s">
        <v>249</v>
      </c>
      <c r="EYC116" s="159" t="s">
        <v>249</v>
      </c>
      <c r="EYD116" s="159" t="s">
        <v>249</v>
      </c>
      <c r="EYE116" s="159" t="s">
        <v>249</v>
      </c>
      <c r="EYF116" s="159" t="s">
        <v>249</v>
      </c>
      <c r="EYG116" s="159" t="s">
        <v>249</v>
      </c>
      <c r="EYH116" s="159" t="s">
        <v>249</v>
      </c>
      <c r="EYI116" s="159" t="s">
        <v>249</v>
      </c>
      <c r="EYJ116" s="159" t="s">
        <v>249</v>
      </c>
      <c r="EYK116" s="159" t="s">
        <v>249</v>
      </c>
      <c r="EYL116" s="159" t="s">
        <v>249</v>
      </c>
      <c r="EYM116" s="159" t="s">
        <v>249</v>
      </c>
      <c r="EYN116" s="159" t="s">
        <v>249</v>
      </c>
      <c r="EYO116" s="159" t="s">
        <v>249</v>
      </c>
      <c r="EYP116" s="159" t="s">
        <v>249</v>
      </c>
      <c r="EYQ116" s="159" t="s">
        <v>249</v>
      </c>
      <c r="EYR116" s="159" t="s">
        <v>249</v>
      </c>
      <c r="EYS116" s="159" t="s">
        <v>249</v>
      </c>
      <c r="EYT116" s="159" t="s">
        <v>249</v>
      </c>
      <c r="EYU116" s="159" t="s">
        <v>249</v>
      </c>
      <c r="EYV116" s="159" t="s">
        <v>249</v>
      </c>
      <c r="EYW116" s="159" t="s">
        <v>249</v>
      </c>
      <c r="EYX116" s="159" t="s">
        <v>249</v>
      </c>
      <c r="EYY116" s="159" t="s">
        <v>249</v>
      </c>
      <c r="EYZ116" s="159" t="s">
        <v>249</v>
      </c>
      <c r="EZA116" s="159" t="s">
        <v>249</v>
      </c>
      <c r="EZB116" s="159" t="s">
        <v>249</v>
      </c>
      <c r="EZC116" s="159" t="s">
        <v>249</v>
      </c>
      <c r="EZD116" s="159" t="s">
        <v>249</v>
      </c>
      <c r="EZE116" s="159" t="s">
        <v>249</v>
      </c>
      <c r="EZF116" s="159" t="s">
        <v>249</v>
      </c>
      <c r="EZG116" s="159" t="s">
        <v>249</v>
      </c>
      <c r="EZH116" s="159" t="s">
        <v>249</v>
      </c>
      <c r="EZI116" s="159" t="s">
        <v>249</v>
      </c>
      <c r="EZJ116" s="159" t="s">
        <v>249</v>
      </c>
      <c r="EZK116" s="159" t="s">
        <v>249</v>
      </c>
      <c r="EZL116" s="159" t="s">
        <v>249</v>
      </c>
      <c r="EZM116" s="159" t="s">
        <v>249</v>
      </c>
      <c r="EZN116" s="159" t="s">
        <v>249</v>
      </c>
      <c r="EZO116" s="159" t="s">
        <v>249</v>
      </c>
      <c r="EZP116" s="159" t="s">
        <v>249</v>
      </c>
      <c r="EZQ116" s="159" t="s">
        <v>249</v>
      </c>
      <c r="EZR116" s="159" t="s">
        <v>249</v>
      </c>
      <c r="EZS116" s="159" t="s">
        <v>249</v>
      </c>
      <c r="EZT116" s="159" t="s">
        <v>249</v>
      </c>
      <c r="EZU116" s="159" t="s">
        <v>249</v>
      </c>
      <c r="EZV116" s="159" t="s">
        <v>249</v>
      </c>
      <c r="EZW116" s="159" t="s">
        <v>249</v>
      </c>
      <c r="EZX116" s="159" t="s">
        <v>249</v>
      </c>
      <c r="EZY116" s="159" t="s">
        <v>249</v>
      </c>
      <c r="EZZ116" s="159" t="s">
        <v>249</v>
      </c>
      <c r="FAA116" s="159" t="s">
        <v>249</v>
      </c>
      <c r="FAB116" s="159" t="s">
        <v>249</v>
      </c>
      <c r="FAC116" s="159" t="s">
        <v>249</v>
      </c>
      <c r="FAD116" s="159" t="s">
        <v>249</v>
      </c>
      <c r="FAE116" s="159" t="s">
        <v>249</v>
      </c>
      <c r="FAF116" s="159" t="s">
        <v>249</v>
      </c>
      <c r="FAG116" s="159" t="s">
        <v>249</v>
      </c>
      <c r="FAH116" s="159" t="s">
        <v>249</v>
      </c>
      <c r="FAI116" s="159" t="s">
        <v>249</v>
      </c>
      <c r="FAJ116" s="159" t="s">
        <v>249</v>
      </c>
      <c r="FAK116" s="159" t="s">
        <v>249</v>
      </c>
      <c r="FAL116" s="159" t="s">
        <v>249</v>
      </c>
      <c r="FAM116" s="159" t="s">
        <v>249</v>
      </c>
      <c r="FAN116" s="159" t="s">
        <v>249</v>
      </c>
      <c r="FAO116" s="159" t="s">
        <v>249</v>
      </c>
      <c r="FAP116" s="159" t="s">
        <v>249</v>
      </c>
      <c r="FAQ116" s="159" t="s">
        <v>249</v>
      </c>
      <c r="FAR116" s="159" t="s">
        <v>249</v>
      </c>
      <c r="FAS116" s="159" t="s">
        <v>249</v>
      </c>
      <c r="FAT116" s="159" t="s">
        <v>249</v>
      </c>
      <c r="FAU116" s="159" t="s">
        <v>249</v>
      </c>
      <c r="FAV116" s="159" t="s">
        <v>249</v>
      </c>
      <c r="FAW116" s="159" t="s">
        <v>249</v>
      </c>
      <c r="FAX116" s="159" t="s">
        <v>249</v>
      </c>
      <c r="FAY116" s="159" t="s">
        <v>249</v>
      </c>
      <c r="FAZ116" s="159" t="s">
        <v>249</v>
      </c>
      <c r="FBA116" s="159" t="s">
        <v>249</v>
      </c>
      <c r="FBB116" s="159" t="s">
        <v>249</v>
      </c>
      <c r="FBC116" s="159" t="s">
        <v>249</v>
      </c>
      <c r="FBD116" s="159" t="s">
        <v>249</v>
      </c>
      <c r="FBE116" s="159" t="s">
        <v>249</v>
      </c>
      <c r="FBF116" s="159" t="s">
        <v>249</v>
      </c>
      <c r="FBG116" s="159" t="s">
        <v>249</v>
      </c>
      <c r="FBH116" s="159" t="s">
        <v>249</v>
      </c>
      <c r="FBI116" s="159" t="s">
        <v>249</v>
      </c>
      <c r="FBJ116" s="159" t="s">
        <v>249</v>
      </c>
      <c r="FBK116" s="159" t="s">
        <v>249</v>
      </c>
      <c r="FBL116" s="159" t="s">
        <v>249</v>
      </c>
      <c r="FBM116" s="159" t="s">
        <v>249</v>
      </c>
      <c r="FBN116" s="159" t="s">
        <v>249</v>
      </c>
      <c r="FBO116" s="159" t="s">
        <v>249</v>
      </c>
      <c r="FBP116" s="159" t="s">
        <v>249</v>
      </c>
      <c r="FBQ116" s="159" t="s">
        <v>249</v>
      </c>
      <c r="FBR116" s="159" t="s">
        <v>249</v>
      </c>
      <c r="FBS116" s="159" t="s">
        <v>249</v>
      </c>
      <c r="FBT116" s="159" t="s">
        <v>249</v>
      </c>
      <c r="FBU116" s="159" t="s">
        <v>249</v>
      </c>
      <c r="FBV116" s="159" t="s">
        <v>249</v>
      </c>
      <c r="FBW116" s="159" t="s">
        <v>249</v>
      </c>
      <c r="FBX116" s="159" t="s">
        <v>249</v>
      </c>
      <c r="FBY116" s="159" t="s">
        <v>249</v>
      </c>
      <c r="FBZ116" s="159" t="s">
        <v>249</v>
      </c>
      <c r="FCA116" s="159" t="s">
        <v>249</v>
      </c>
      <c r="FCB116" s="159" t="s">
        <v>249</v>
      </c>
      <c r="FCC116" s="159" t="s">
        <v>249</v>
      </c>
      <c r="FCD116" s="159" t="s">
        <v>249</v>
      </c>
      <c r="FCE116" s="159" t="s">
        <v>249</v>
      </c>
      <c r="FCF116" s="159" t="s">
        <v>249</v>
      </c>
      <c r="FCG116" s="159" t="s">
        <v>249</v>
      </c>
      <c r="FCH116" s="159" t="s">
        <v>249</v>
      </c>
      <c r="FCI116" s="159" t="s">
        <v>249</v>
      </c>
      <c r="FCJ116" s="159" t="s">
        <v>249</v>
      </c>
      <c r="FCK116" s="159" t="s">
        <v>249</v>
      </c>
      <c r="FCL116" s="159" t="s">
        <v>249</v>
      </c>
      <c r="FCM116" s="159" t="s">
        <v>249</v>
      </c>
      <c r="FCN116" s="159" t="s">
        <v>249</v>
      </c>
      <c r="FCO116" s="159" t="s">
        <v>249</v>
      </c>
      <c r="FCP116" s="159" t="s">
        <v>249</v>
      </c>
      <c r="FCQ116" s="159" t="s">
        <v>249</v>
      </c>
      <c r="FCR116" s="159" t="s">
        <v>249</v>
      </c>
      <c r="FCS116" s="159" t="s">
        <v>249</v>
      </c>
      <c r="FCT116" s="159" t="s">
        <v>249</v>
      </c>
      <c r="FCU116" s="159" t="s">
        <v>249</v>
      </c>
      <c r="FCV116" s="159" t="s">
        <v>249</v>
      </c>
      <c r="FCW116" s="159" t="s">
        <v>249</v>
      </c>
      <c r="FCX116" s="159" t="s">
        <v>249</v>
      </c>
      <c r="FCY116" s="159" t="s">
        <v>249</v>
      </c>
      <c r="FCZ116" s="159" t="s">
        <v>249</v>
      </c>
      <c r="FDA116" s="159" t="s">
        <v>249</v>
      </c>
      <c r="FDB116" s="159" t="s">
        <v>249</v>
      </c>
      <c r="FDC116" s="159" t="s">
        <v>249</v>
      </c>
      <c r="FDD116" s="159" t="s">
        <v>249</v>
      </c>
      <c r="FDE116" s="159" t="s">
        <v>249</v>
      </c>
      <c r="FDF116" s="159" t="s">
        <v>249</v>
      </c>
      <c r="FDG116" s="159" t="s">
        <v>249</v>
      </c>
      <c r="FDH116" s="159" t="s">
        <v>249</v>
      </c>
      <c r="FDI116" s="159" t="s">
        <v>249</v>
      </c>
      <c r="FDJ116" s="159" t="s">
        <v>249</v>
      </c>
      <c r="FDK116" s="159" t="s">
        <v>249</v>
      </c>
      <c r="FDL116" s="159" t="s">
        <v>249</v>
      </c>
      <c r="FDM116" s="159" t="s">
        <v>249</v>
      </c>
      <c r="FDN116" s="159" t="s">
        <v>249</v>
      </c>
      <c r="FDO116" s="159" t="s">
        <v>249</v>
      </c>
      <c r="FDP116" s="159" t="s">
        <v>249</v>
      </c>
      <c r="FDQ116" s="159" t="s">
        <v>249</v>
      </c>
      <c r="FDR116" s="159" t="s">
        <v>249</v>
      </c>
      <c r="FDS116" s="159" t="s">
        <v>249</v>
      </c>
      <c r="FDT116" s="159" t="s">
        <v>249</v>
      </c>
      <c r="FDU116" s="159" t="s">
        <v>249</v>
      </c>
      <c r="FDV116" s="159" t="s">
        <v>249</v>
      </c>
      <c r="FDW116" s="159" t="s">
        <v>249</v>
      </c>
      <c r="FDX116" s="159" t="s">
        <v>249</v>
      </c>
      <c r="FDY116" s="159" t="s">
        <v>249</v>
      </c>
      <c r="FDZ116" s="159" t="s">
        <v>249</v>
      </c>
      <c r="FEA116" s="159" t="s">
        <v>249</v>
      </c>
      <c r="FEB116" s="159" t="s">
        <v>249</v>
      </c>
      <c r="FEC116" s="159" t="s">
        <v>249</v>
      </c>
      <c r="FED116" s="159" t="s">
        <v>249</v>
      </c>
      <c r="FEE116" s="159" t="s">
        <v>249</v>
      </c>
      <c r="FEF116" s="159" t="s">
        <v>249</v>
      </c>
      <c r="FEG116" s="159" t="s">
        <v>249</v>
      </c>
      <c r="FEH116" s="159" t="s">
        <v>249</v>
      </c>
      <c r="FEI116" s="159" t="s">
        <v>249</v>
      </c>
      <c r="FEJ116" s="159" t="s">
        <v>249</v>
      </c>
      <c r="FEK116" s="159" t="s">
        <v>249</v>
      </c>
      <c r="FEL116" s="159" t="s">
        <v>249</v>
      </c>
      <c r="FEM116" s="159" t="s">
        <v>249</v>
      </c>
      <c r="FEN116" s="159" t="s">
        <v>249</v>
      </c>
      <c r="FEO116" s="159" t="s">
        <v>249</v>
      </c>
      <c r="FEP116" s="159" t="s">
        <v>249</v>
      </c>
      <c r="FEQ116" s="159" t="s">
        <v>249</v>
      </c>
      <c r="FER116" s="159" t="s">
        <v>249</v>
      </c>
      <c r="FES116" s="159" t="s">
        <v>249</v>
      </c>
      <c r="FET116" s="159" t="s">
        <v>249</v>
      </c>
      <c r="FEU116" s="159" t="s">
        <v>249</v>
      </c>
      <c r="FEV116" s="159" t="s">
        <v>249</v>
      </c>
      <c r="FEW116" s="159" t="s">
        <v>249</v>
      </c>
      <c r="FEX116" s="159" t="s">
        <v>249</v>
      </c>
      <c r="FEY116" s="159" t="s">
        <v>249</v>
      </c>
      <c r="FEZ116" s="159" t="s">
        <v>249</v>
      </c>
      <c r="FFA116" s="159" t="s">
        <v>249</v>
      </c>
      <c r="FFB116" s="159" t="s">
        <v>249</v>
      </c>
      <c r="FFC116" s="159" t="s">
        <v>249</v>
      </c>
      <c r="FFD116" s="159" t="s">
        <v>249</v>
      </c>
      <c r="FFE116" s="159" t="s">
        <v>249</v>
      </c>
      <c r="FFF116" s="159" t="s">
        <v>249</v>
      </c>
      <c r="FFG116" s="159" t="s">
        <v>249</v>
      </c>
      <c r="FFH116" s="159" t="s">
        <v>249</v>
      </c>
      <c r="FFI116" s="159" t="s">
        <v>249</v>
      </c>
      <c r="FFJ116" s="159" t="s">
        <v>249</v>
      </c>
      <c r="FFK116" s="159" t="s">
        <v>249</v>
      </c>
      <c r="FFL116" s="159" t="s">
        <v>249</v>
      </c>
      <c r="FFM116" s="159" t="s">
        <v>249</v>
      </c>
      <c r="FFN116" s="159" t="s">
        <v>249</v>
      </c>
      <c r="FFO116" s="159" t="s">
        <v>249</v>
      </c>
      <c r="FFP116" s="159" t="s">
        <v>249</v>
      </c>
      <c r="FFQ116" s="159" t="s">
        <v>249</v>
      </c>
      <c r="FFR116" s="159" t="s">
        <v>249</v>
      </c>
      <c r="FFS116" s="159" t="s">
        <v>249</v>
      </c>
      <c r="FFT116" s="159" t="s">
        <v>249</v>
      </c>
      <c r="FFU116" s="159" t="s">
        <v>249</v>
      </c>
      <c r="FFV116" s="159" t="s">
        <v>249</v>
      </c>
      <c r="FFW116" s="159" t="s">
        <v>249</v>
      </c>
      <c r="FFX116" s="159" t="s">
        <v>249</v>
      </c>
      <c r="FFY116" s="159" t="s">
        <v>249</v>
      </c>
      <c r="FFZ116" s="159" t="s">
        <v>249</v>
      </c>
      <c r="FGA116" s="159" t="s">
        <v>249</v>
      </c>
      <c r="FGB116" s="159" t="s">
        <v>249</v>
      </c>
      <c r="FGC116" s="159" t="s">
        <v>249</v>
      </c>
      <c r="FGD116" s="159" t="s">
        <v>249</v>
      </c>
      <c r="FGE116" s="159" t="s">
        <v>249</v>
      </c>
      <c r="FGF116" s="159" t="s">
        <v>249</v>
      </c>
      <c r="FGG116" s="159" t="s">
        <v>249</v>
      </c>
      <c r="FGH116" s="159" t="s">
        <v>249</v>
      </c>
      <c r="FGI116" s="159" t="s">
        <v>249</v>
      </c>
      <c r="FGJ116" s="159" t="s">
        <v>249</v>
      </c>
      <c r="FGK116" s="159" t="s">
        <v>249</v>
      </c>
      <c r="FGL116" s="159" t="s">
        <v>249</v>
      </c>
      <c r="FGM116" s="159" t="s">
        <v>249</v>
      </c>
      <c r="FGN116" s="159" t="s">
        <v>249</v>
      </c>
      <c r="FGO116" s="159" t="s">
        <v>249</v>
      </c>
      <c r="FGP116" s="159" t="s">
        <v>249</v>
      </c>
      <c r="FGQ116" s="159" t="s">
        <v>249</v>
      </c>
      <c r="FGR116" s="159" t="s">
        <v>249</v>
      </c>
      <c r="FGS116" s="159" t="s">
        <v>249</v>
      </c>
      <c r="FGT116" s="159" t="s">
        <v>249</v>
      </c>
      <c r="FGU116" s="159" t="s">
        <v>249</v>
      </c>
      <c r="FGV116" s="159" t="s">
        <v>249</v>
      </c>
      <c r="FGW116" s="159" t="s">
        <v>249</v>
      </c>
      <c r="FGX116" s="159" t="s">
        <v>249</v>
      </c>
      <c r="FGY116" s="159" t="s">
        <v>249</v>
      </c>
      <c r="FGZ116" s="159" t="s">
        <v>249</v>
      </c>
      <c r="FHA116" s="159" t="s">
        <v>249</v>
      </c>
      <c r="FHB116" s="159" t="s">
        <v>249</v>
      </c>
      <c r="FHC116" s="159" t="s">
        <v>249</v>
      </c>
      <c r="FHD116" s="159" t="s">
        <v>249</v>
      </c>
      <c r="FHE116" s="159" t="s">
        <v>249</v>
      </c>
      <c r="FHF116" s="159" t="s">
        <v>249</v>
      </c>
      <c r="FHG116" s="159" t="s">
        <v>249</v>
      </c>
      <c r="FHH116" s="159" t="s">
        <v>249</v>
      </c>
      <c r="FHI116" s="159" t="s">
        <v>249</v>
      </c>
      <c r="FHJ116" s="159" t="s">
        <v>249</v>
      </c>
      <c r="FHK116" s="159" t="s">
        <v>249</v>
      </c>
      <c r="FHL116" s="159" t="s">
        <v>249</v>
      </c>
      <c r="FHM116" s="159" t="s">
        <v>249</v>
      </c>
      <c r="FHN116" s="159" t="s">
        <v>249</v>
      </c>
      <c r="FHO116" s="159" t="s">
        <v>249</v>
      </c>
      <c r="FHP116" s="159" t="s">
        <v>249</v>
      </c>
      <c r="FHQ116" s="159" t="s">
        <v>249</v>
      </c>
      <c r="FHR116" s="159" t="s">
        <v>249</v>
      </c>
      <c r="FHS116" s="159" t="s">
        <v>249</v>
      </c>
      <c r="FHT116" s="159" t="s">
        <v>249</v>
      </c>
      <c r="FHU116" s="159" t="s">
        <v>249</v>
      </c>
      <c r="FHV116" s="159" t="s">
        <v>249</v>
      </c>
      <c r="FHW116" s="159" t="s">
        <v>249</v>
      </c>
      <c r="FHX116" s="159" t="s">
        <v>249</v>
      </c>
      <c r="FHY116" s="159" t="s">
        <v>249</v>
      </c>
      <c r="FHZ116" s="159" t="s">
        <v>249</v>
      </c>
      <c r="FIA116" s="159" t="s">
        <v>249</v>
      </c>
      <c r="FIB116" s="159" t="s">
        <v>249</v>
      </c>
      <c r="FIC116" s="159" t="s">
        <v>249</v>
      </c>
      <c r="FID116" s="159" t="s">
        <v>249</v>
      </c>
      <c r="FIE116" s="159" t="s">
        <v>249</v>
      </c>
      <c r="FIF116" s="159" t="s">
        <v>249</v>
      </c>
      <c r="FIG116" s="159" t="s">
        <v>249</v>
      </c>
      <c r="FIH116" s="159" t="s">
        <v>249</v>
      </c>
      <c r="FII116" s="159" t="s">
        <v>249</v>
      </c>
      <c r="FIJ116" s="159" t="s">
        <v>249</v>
      </c>
      <c r="FIK116" s="159" t="s">
        <v>249</v>
      </c>
      <c r="FIL116" s="159" t="s">
        <v>249</v>
      </c>
      <c r="FIM116" s="159" t="s">
        <v>249</v>
      </c>
      <c r="FIN116" s="159" t="s">
        <v>249</v>
      </c>
      <c r="FIO116" s="159" t="s">
        <v>249</v>
      </c>
      <c r="FIP116" s="159" t="s">
        <v>249</v>
      </c>
      <c r="FIQ116" s="159" t="s">
        <v>249</v>
      </c>
      <c r="FIR116" s="159" t="s">
        <v>249</v>
      </c>
      <c r="FIS116" s="159" t="s">
        <v>249</v>
      </c>
      <c r="FIT116" s="159" t="s">
        <v>249</v>
      </c>
      <c r="FIU116" s="159" t="s">
        <v>249</v>
      </c>
      <c r="FIV116" s="159" t="s">
        <v>249</v>
      </c>
      <c r="FIW116" s="159" t="s">
        <v>249</v>
      </c>
      <c r="FIX116" s="159" t="s">
        <v>249</v>
      </c>
      <c r="FIY116" s="159" t="s">
        <v>249</v>
      </c>
      <c r="FIZ116" s="159" t="s">
        <v>249</v>
      </c>
      <c r="FJA116" s="159" t="s">
        <v>249</v>
      </c>
      <c r="FJB116" s="159" t="s">
        <v>249</v>
      </c>
      <c r="FJC116" s="159" t="s">
        <v>249</v>
      </c>
      <c r="FJD116" s="159" t="s">
        <v>249</v>
      </c>
      <c r="FJE116" s="159" t="s">
        <v>249</v>
      </c>
      <c r="FJF116" s="159" t="s">
        <v>249</v>
      </c>
      <c r="FJG116" s="159" t="s">
        <v>249</v>
      </c>
      <c r="FJH116" s="159" t="s">
        <v>249</v>
      </c>
      <c r="FJI116" s="159" t="s">
        <v>249</v>
      </c>
      <c r="FJJ116" s="159" t="s">
        <v>249</v>
      </c>
      <c r="FJK116" s="159" t="s">
        <v>249</v>
      </c>
      <c r="FJL116" s="159" t="s">
        <v>249</v>
      </c>
      <c r="FJM116" s="159" t="s">
        <v>249</v>
      </c>
      <c r="FJN116" s="159" t="s">
        <v>249</v>
      </c>
      <c r="FJO116" s="159" t="s">
        <v>249</v>
      </c>
      <c r="FJP116" s="159" t="s">
        <v>249</v>
      </c>
      <c r="FJQ116" s="159" t="s">
        <v>249</v>
      </c>
      <c r="FJR116" s="159" t="s">
        <v>249</v>
      </c>
      <c r="FJS116" s="159" t="s">
        <v>249</v>
      </c>
      <c r="FJT116" s="159" t="s">
        <v>249</v>
      </c>
      <c r="FJU116" s="159" t="s">
        <v>249</v>
      </c>
      <c r="FJV116" s="159" t="s">
        <v>249</v>
      </c>
      <c r="FJW116" s="159" t="s">
        <v>249</v>
      </c>
      <c r="FJX116" s="159" t="s">
        <v>249</v>
      </c>
      <c r="FJY116" s="159" t="s">
        <v>249</v>
      </c>
      <c r="FJZ116" s="159" t="s">
        <v>249</v>
      </c>
      <c r="FKA116" s="159" t="s">
        <v>249</v>
      </c>
      <c r="FKB116" s="159" t="s">
        <v>249</v>
      </c>
      <c r="FKC116" s="159" t="s">
        <v>249</v>
      </c>
      <c r="FKD116" s="159" t="s">
        <v>249</v>
      </c>
      <c r="FKE116" s="159" t="s">
        <v>249</v>
      </c>
      <c r="FKF116" s="159" t="s">
        <v>249</v>
      </c>
      <c r="FKG116" s="159" t="s">
        <v>249</v>
      </c>
      <c r="FKH116" s="159" t="s">
        <v>249</v>
      </c>
      <c r="FKI116" s="159" t="s">
        <v>249</v>
      </c>
      <c r="FKJ116" s="159" t="s">
        <v>249</v>
      </c>
      <c r="FKK116" s="159" t="s">
        <v>249</v>
      </c>
      <c r="FKL116" s="159" t="s">
        <v>249</v>
      </c>
      <c r="FKM116" s="159" t="s">
        <v>249</v>
      </c>
      <c r="FKN116" s="159" t="s">
        <v>249</v>
      </c>
      <c r="FKO116" s="159" t="s">
        <v>249</v>
      </c>
      <c r="FKP116" s="159" t="s">
        <v>249</v>
      </c>
      <c r="FKQ116" s="159" t="s">
        <v>249</v>
      </c>
      <c r="FKR116" s="159" t="s">
        <v>249</v>
      </c>
      <c r="FKS116" s="159" t="s">
        <v>249</v>
      </c>
      <c r="FKT116" s="159" t="s">
        <v>249</v>
      </c>
      <c r="FKU116" s="159" t="s">
        <v>249</v>
      </c>
      <c r="FKV116" s="159" t="s">
        <v>249</v>
      </c>
      <c r="FKW116" s="159" t="s">
        <v>249</v>
      </c>
      <c r="FKX116" s="159" t="s">
        <v>249</v>
      </c>
      <c r="FKY116" s="159" t="s">
        <v>249</v>
      </c>
      <c r="FKZ116" s="159" t="s">
        <v>249</v>
      </c>
      <c r="FLA116" s="159" t="s">
        <v>249</v>
      </c>
      <c r="FLB116" s="159" t="s">
        <v>249</v>
      </c>
      <c r="FLC116" s="159" t="s">
        <v>249</v>
      </c>
      <c r="FLD116" s="159" t="s">
        <v>249</v>
      </c>
      <c r="FLE116" s="159" t="s">
        <v>249</v>
      </c>
      <c r="FLF116" s="159" t="s">
        <v>249</v>
      </c>
      <c r="FLG116" s="159" t="s">
        <v>249</v>
      </c>
      <c r="FLH116" s="159" t="s">
        <v>249</v>
      </c>
      <c r="FLI116" s="159" t="s">
        <v>249</v>
      </c>
      <c r="FLJ116" s="159" t="s">
        <v>249</v>
      </c>
      <c r="FLK116" s="159" t="s">
        <v>249</v>
      </c>
      <c r="FLL116" s="159" t="s">
        <v>249</v>
      </c>
      <c r="FLM116" s="159" t="s">
        <v>249</v>
      </c>
      <c r="FLN116" s="159" t="s">
        <v>249</v>
      </c>
      <c r="FLO116" s="159" t="s">
        <v>249</v>
      </c>
      <c r="FLP116" s="159" t="s">
        <v>249</v>
      </c>
      <c r="FLQ116" s="159" t="s">
        <v>249</v>
      </c>
      <c r="FLR116" s="159" t="s">
        <v>249</v>
      </c>
      <c r="FLS116" s="159" t="s">
        <v>249</v>
      </c>
      <c r="FLT116" s="159" t="s">
        <v>249</v>
      </c>
      <c r="FLU116" s="159" t="s">
        <v>249</v>
      </c>
      <c r="FLV116" s="159" t="s">
        <v>249</v>
      </c>
      <c r="FLW116" s="159" t="s">
        <v>249</v>
      </c>
      <c r="FLX116" s="159" t="s">
        <v>249</v>
      </c>
      <c r="FLY116" s="159" t="s">
        <v>249</v>
      </c>
      <c r="FLZ116" s="159" t="s">
        <v>249</v>
      </c>
      <c r="FMA116" s="159" t="s">
        <v>249</v>
      </c>
      <c r="FMB116" s="159" t="s">
        <v>249</v>
      </c>
      <c r="FMC116" s="159" t="s">
        <v>249</v>
      </c>
      <c r="FMD116" s="159" t="s">
        <v>249</v>
      </c>
      <c r="FME116" s="159" t="s">
        <v>249</v>
      </c>
      <c r="FMF116" s="159" t="s">
        <v>249</v>
      </c>
      <c r="FMG116" s="159" t="s">
        <v>249</v>
      </c>
      <c r="FMH116" s="159" t="s">
        <v>249</v>
      </c>
      <c r="FMI116" s="159" t="s">
        <v>249</v>
      </c>
      <c r="FMJ116" s="159" t="s">
        <v>249</v>
      </c>
      <c r="FMK116" s="159" t="s">
        <v>249</v>
      </c>
      <c r="FML116" s="159" t="s">
        <v>249</v>
      </c>
      <c r="FMM116" s="159" t="s">
        <v>249</v>
      </c>
      <c r="FMN116" s="159" t="s">
        <v>249</v>
      </c>
      <c r="FMO116" s="159" t="s">
        <v>249</v>
      </c>
      <c r="FMP116" s="159" t="s">
        <v>249</v>
      </c>
      <c r="FMQ116" s="159" t="s">
        <v>249</v>
      </c>
      <c r="FMR116" s="159" t="s">
        <v>249</v>
      </c>
      <c r="FMS116" s="159" t="s">
        <v>249</v>
      </c>
      <c r="FMT116" s="159" t="s">
        <v>249</v>
      </c>
      <c r="FMU116" s="159" t="s">
        <v>249</v>
      </c>
      <c r="FMV116" s="159" t="s">
        <v>249</v>
      </c>
      <c r="FMW116" s="159" t="s">
        <v>249</v>
      </c>
      <c r="FMX116" s="159" t="s">
        <v>249</v>
      </c>
      <c r="FMY116" s="159" t="s">
        <v>249</v>
      </c>
      <c r="FMZ116" s="159" t="s">
        <v>249</v>
      </c>
      <c r="FNA116" s="159" t="s">
        <v>249</v>
      </c>
      <c r="FNB116" s="159" t="s">
        <v>249</v>
      </c>
      <c r="FNC116" s="159" t="s">
        <v>249</v>
      </c>
      <c r="FND116" s="159" t="s">
        <v>249</v>
      </c>
      <c r="FNE116" s="159" t="s">
        <v>249</v>
      </c>
      <c r="FNF116" s="159" t="s">
        <v>249</v>
      </c>
      <c r="FNG116" s="159" t="s">
        <v>249</v>
      </c>
      <c r="FNH116" s="159" t="s">
        <v>249</v>
      </c>
      <c r="FNI116" s="159" t="s">
        <v>249</v>
      </c>
      <c r="FNJ116" s="159" t="s">
        <v>249</v>
      </c>
      <c r="FNK116" s="159" t="s">
        <v>249</v>
      </c>
      <c r="FNL116" s="159" t="s">
        <v>249</v>
      </c>
      <c r="FNM116" s="159" t="s">
        <v>249</v>
      </c>
      <c r="FNN116" s="159" t="s">
        <v>249</v>
      </c>
      <c r="FNO116" s="159" t="s">
        <v>249</v>
      </c>
      <c r="FNP116" s="159" t="s">
        <v>249</v>
      </c>
      <c r="FNQ116" s="159" t="s">
        <v>249</v>
      </c>
      <c r="FNR116" s="159" t="s">
        <v>249</v>
      </c>
      <c r="FNS116" s="159" t="s">
        <v>249</v>
      </c>
      <c r="FNT116" s="159" t="s">
        <v>249</v>
      </c>
      <c r="FNU116" s="159" t="s">
        <v>249</v>
      </c>
      <c r="FNV116" s="159" t="s">
        <v>249</v>
      </c>
      <c r="FNW116" s="159" t="s">
        <v>249</v>
      </c>
      <c r="FNX116" s="159" t="s">
        <v>249</v>
      </c>
      <c r="FNY116" s="159" t="s">
        <v>249</v>
      </c>
      <c r="FNZ116" s="159" t="s">
        <v>249</v>
      </c>
      <c r="FOA116" s="159" t="s">
        <v>249</v>
      </c>
      <c r="FOB116" s="159" t="s">
        <v>249</v>
      </c>
      <c r="FOC116" s="159" t="s">
        <v>249</v>
      </c>
      <c r="FOD116" s="159" t="s">
        <v>249</v>
      </c>
      <c r="FOE116" s="159" t="s">
        <v>249</v>
      </c>
      <c r="FOF116" s="159" t="s">
        <v>249</v>
      </c>
      <c r="FOG116" s="159" t="s">
        <v>249</v>
      </c>
      <c r="FOH116" s="159" t="s">
        <v>249</v>
      </c>
      <c r="FOI116" s="159" t="s">
        <v>249</v>
      </c>
      <c r="FOJ116" s="159" t="s">
        <v>249</v>
      </c>
      <c r="FOK116" s="159" t="s">
        <v>249</v>
      </c>
      <c r="FOL116" s="159" t="s">
        <v>249</v>
      </c>
      <c r="FOM116" s="159" t="s">
        <v>249</v>
      </c>
      <c r="FON116" s="159" t="s">
        <v>249</v>
      </c>
      <c r="FOO116" s="159" t="s">
        <v>249</v>
      </c>
      <c r="FOP116" s="159" t="s">
        <v>249</v>
      </c>
      <c r="FOQ116" s="159" t="s">
        <v>249</v>
      </c>
      <c r="FOR116" s="159" t="s">
        <v>249</v>
      </c>
      <c r="FOS116" s="159" t="s">
        <v>249</v>
      </c>
      <c r="FOT116" s="159" t="s">
        <v>249</v>
      </c>
      <c r="FOU116" s="159" t="s">
        <v>249</v>
      </c>
      <c r="FOV116" s="159" t="s">
        <v>249</v>
      </c>
      <c r="FOW116" s="159" t="s">
        <v>249</v>
      </c>
      <c r="FOX116" s="159" t="s">
        <v>249</v>
      </c>
      <c r="FOY116" s="159" t="s">
        <v>249</v>
      </c>
      <c r="FOZ116" s="159" t="s">
        <v>249</v>
      </c>
      <c r="FPA116" s="159" t="s">
        <v>249</v>
      </c>
      <c r="FPB116" s="159" t="s">
        <v>249</v>
      </c>
      <c r="FPC116" s="159" t="s">
        <v>249</v>
      </c>
      <c r="FPD116" s="159" t="s">
        <v>249</v>
      </c>
      <c r="FPE116" s="159" t="s">
        <v>249</v>
      </c>
      <c r="FPF116" s="159" t="s">
        <v>249</v>
      </c>
      <c r="FPG116" s="159" t="s">
        <v>249</v>
      </c>
      <c r="FPH116" s="159" t="s">
        <v>249</v>
      </c>
      <c r="FPI116" s="159" t="s">
        <v>249</v>
      </c>
      <c r="FPJ116" s="159" t="s">
        <v>249</v>
      </c>
      <c r="FPK116" s="159" t="s">
        <v>249</v>
      </c>
      <c r="FPL116" s="159" t="s">
        <v>249</v>
      </c>
      <c r="FPM116" s="159" t="s">
        <v>249</v>
      </c>
      <c r="FPN116" s="159" t="s">
        <v>249</v>
      </c>
      <c r="FPO116" s="159" t="s">
        <v>249</v>
      </c>
      <c r="FPP116" s="159" t="s">
        <v>249</v>
      </c>
      <c r="FPQ116" s="159" t="s">
        <v>249</v>
      </c>
      <c r="FPR116" s="159" t="s">
        <v>249</v>
      </c>
      <c r="FPS116" s="159" t="s">
        <v>249</v>
      </c>
      <c r="FPT116" s="159" t="s">
        <v>249</v>
      </c>
      <c r="FPU116" s="159" t="s">
        <v>249</v>
      </c>
      <c r="FPV116" s="159" t="s">
        <v>249</v>
      </c>
      <c r="FPW116" s="159" t="s">
        <v>249</v>
      </c>
      <c r="FPX116" s="159" t="s">
        <v>249</v>
      </c>
      <c r="FPY116" s="159" t="s">
        <v>249</v>
      </c>
      <c r="FPZ116" s="159" t="s">
        <v>249</v>
      </c>
      <c r="FQA116" s="159" t="s">
        <v>249</v>
      </c>
      <c r="FQB116" s="159" t="s">
        <v>249</v>
      </c>
      <c r="FQC116" s="159" t="s">
        <v>249</v>
      </c>
      <c r="FQD116" s="159" t="s">
        <v>249</v>
      </c>
      <c r="FQE116" s="159" t="s">
        <v>249</v>
      </c>
      <c r="FQF116" s="159" t="s">
        <v>249</v>
      </c>
      <c r="FQG116" s="159" t="s">
        <v>249</v>
      </c>
      <c r="FQH116" s="159" t="s">
        <v>249</v>
      </c>
      <c r="FQI116" s="159" t="s">
        <v>249</v>
      </c>
      <c r="FQJ116" s="159" t="s">
        <v>249</v>
      </c>
      <c r="FQK116" s="159" t="s">
        <v>249</v>
      </c>
      <c r="FQL116" s="159" t="s">
        <v>249</v>
      </c>
      <c r="FQM116" s="159" t="s">
        <v>249</v>
      </c>
      <c r="FQN116" s="159" t="s">
        <v>249</v>
      </c>
      <c r="FQO116" s="159" t="s">
        <v>249</v>
      </c>
      <c r="FQP116" s="159" t="s">
        <v>249</v>
      </c>
      <c r="FQQ116" s="159" t="s">
        <v>249</v>
      </c>
      <c r="FQR116" s="159" t="s">
        <v>249</v>
      </c>
      <c r="FQS116" s="159" t="s">
        <v>249</v>
      </c>
      <c r="FQT116" s="159" t="s">
        <v>249</v>
      </c>
      <c r="FQU116" s="159" t="s">
        <v>249</v>
      </c>
      <c r="FQV116" s="159" t="s">
        <v>249</v>
      </c>
      <c r="FQW116" s="159" t="s">
        <v>249</v>
      </c>
      <c r="FQX116" s="159" t="s">
        <v>249</v>
      </c>
      <c r="FQY116" s="159" t="s">
        <v>249</v>
      </c>
      <c r="FQZ116" s="159" t="s">
        <v>249</v>
      </c>
      <c r="FRA116" s="159" t="s">
        <v>249</v>
      </c>
      <c r="FRB116" s="159" t="s">
        <v>249</v>
      </c>
      <c r="FRC116" s="159" t="s">
        <v>249</v>
      </c>
      <c r="FRD116" s="159" t="s">
        <v>249</v>
      </c>
      <c r="FRE116" s="159" t="s">
        <v>249</v>
      </c>
      <c r="FRF116" s="159" t="s">
        <v>249</v>
      </c>
      <c r="FRG116" s="159" t="s">
        <v>249</v>
      </c>
      <c r="FRH116" s="159" t="s">
        <v>249</v>
      </c>
      <c r="FRI116" s="159" t="s">
        <v>249</v>
      </c>
      <c r="FRJ116" s="159" t="s">
        <v>249</v>
      </c>
      <c r="FRK116" s="159" t="s">
        <v>249</v>
      </c>
      <c r="FRL116" s="159" t="s">
        <v>249</v>
      </c>
      <c r="FRM116" s="159" t="s">
        <v>249</v>
      </c>
      <c r="FRN116" s="159" t="s">
        <v>249</v>
      </c>
      <c r="FRO116" s="159" t="s">
        <v>249</v>
      </c>
      <c r="FRP116" s="159" t="s">
        <v>249</v>
      </c>
      <c r="FRQ116" s="159" t="s">
        <v>249</v>
      </c>
      <c r="FRR116" s="159" t="s">
        <v>249</v>
      </c>
      <c r="FRS116" s="159" t="s">
        <v>249</v>
      </c>
      <c r="FRT116" s="159" t="s">
        <v>249</v>
      </c>
      <c r="FRU116" s="159" t="s">
        <v>249</v>
      </c>
      <c r="FRV116" s="159" t="s">
        <v>249</v>
      </c>
      <c r="FRW116" s="159" t="s">
        <v>249</v>
      </c>
      <c r="FRX116" s="159" t="s">
        <v>249</v>
      </c>
      <c r="FRY116" s="159" t="s">
        <v>249</v>
      </c>
      <c r="FRZ116" s="159" t="s">
        <v>249</v>
      </c>
      <c r="FSA116" s="159" t="s">
        <v>249</v>
      </c>
      <c r="FSB116" s="159" t="s">
        <v>249</v>
      </c>
      <c r="FSC116" s="159" t="s">
        <v>249</v>
      </c>
      <c r="FSD116" s="159" t="s">
        <v>249</v>
      </c>
      <c r="FSE116" s="159" t="s">
        <v>249</v>
      </c>
      <c r="FSF116" s="159" t="s">
        <v>249</v>
      </c>
      <c r="FSG116" s="159" t="s">
        <v>249</v>
      </c>
      <c r="FSH116" s="159" t="s">
        <v>249</v>
      </c>
      <c r="FSI116" s="159" t="s">
        <v>249</v>
      </c>
      <c r="FSJ116" s="159" t="s">
        <v>249</v>
      </c>
      <c r="FSK116" s="159" t="s">
        <v>249</v>
      </c>
      <c r="FSL116" s="159" t="s">
        <v>249</v>
      </c>
      <c r="FSM116" s="159" t="s">
        <v>249</v>
      </c>
      <c r="FSN116" s="159" t="s">
        <v>249</v>
      </c>
      <c r="FSO116" s="159" t="s">
        <v>249</v>
      </c>
      <c r="FSP116" s="159" t="s">
        <v>249</v>
      </c>
      <c r="FSQ116" s="159" t="s">
        <v>249</v>
      </c>
      <c r="FSR116" s="159" t="s">
        <v>249</v>
      </c>
      <c r="FSS116" s="159" t="s">
        <v>249</v>
      </c>
      <c r="FST116" s="159" t="s">
        <v>249</v>
      </c>
      <c r="FSU116" s="159" t="s">
        <v>249</v>
      </c>
      <c r="FSV116" s="159" t="s">
        <v>249</v>
      </c>
      <c r="FSW116" s="159" t="s">
        <v>249</v>
      </c>
      <c r="FSX116" s="159" t="s">
        <v>249</v>
      </c>
      <c r="FSY116" s="159" t="s">
        <v>249</v>
      </c>
      <c r="FSZ116" s="159" t="s">
        <v>249</v>
      </c>
      <c r="FTA116" s="159" t="s">
        <v>249</v>
      </c>
      <c r="FTB116" s="159" t="s">
        <v>249</v>
      </c>
      <c r="FTC116" s="159" t="s">
        <v>249</v>
      </c>
      <c r="FTD116" s="159" t="s">
        <v>249</v>
      </c>
      <c r="FTE116" s="159" t="s">
        <v>249</v>
      </c>
      <c r="FTF116" s="159" t="s">
        <v>249</v>
      </c>
      <c r="FTG116" s="159" t="s">
        <v>249</v>
      </c>
      <c r="FTH116" s="159" t="s">
        <v>249</v>
      </c>
      <c r="FTI116" s="159" t="s">
        <v>249</v>
      </c>
      <c r="FTJ116" s="159" t="s">
        <v>249</v>
      </c>
      <c r="FTK116" s="159" t="s">
        <v>249</v>
      </c>
      <c r="FTL116" s="159" t="s">
        <v>249</v>
      </c>
      <c r="FTM116" s="159" t="s">
        <v>249</v>
      </c>
      <c r="FTN116" s="159" t="s">
        <v>249</v>
      </c>
      <c r="FTO116" s="159" t="s">
        <v>249</v>
      </c>
      <c r="FTP116" s="159" t="s">
        <v>249</v>
      </c>
      <c r="FTQ116" s="159" t="s">
        <v>249</v>
      </c>
      <c r="FTR116" s="159" t="s">
        <v>249</v>
      </c>
      <c r="FTS116" s="159" t="s">
        <v>249</v>
      </c>
      <c r="FTT116" s="159" t="s">
        <v>249</v>
      </c>
      <c r="FTU116" s="159" t="s">
        <v>249</v>
      </c>
      <c r="FTV116" s="159" t="s">
        <v>249</v>
      </c>
      <c r="FTW116" s="159" t="s">
        <v>249</v>
      </c>
      <c r="FTX116" s="159" t="s">
        <v>249</v>
      </c>
      <c r="FTY116" s="159" t="s">
        <v>249</v>
      </c>
      <c r="FTZ116" s="159" t="s">
        <v>249</v>
      </c>
      <c r="FUA116" s="159" t="s">
        <v>249</v>
      </c>
      <c r="FUB116" s="159" t="s">
        <v>249</v>
      </c>
      <c r="FUC116" s="159" t="s">
        <v>249</v>
      </c>
      <c r="FUD116" s="159" t="s">
        <v>249</v>
      </c>
      <c r="FUE116" s="159" t="s">
        <v>249</v>
      </c>
      <c r="FUF116" s="159" t="s">
        <v>249</v>
      </c>
      <c r="FUG116" s="159" t="s">
        <v>249</v>
      </c>
      <c r="FUH116" s="159" t="s">
        <v>249</v>
      </c>
      <c r="FUI116" s="159" t="s">
        <v>249</v>
      </c>
      <c r="FUJ116" s="159" t="s">
        <v>249</v>
      </c>
      <c r="FUK116" s="159" t="s">
        <v>249</v>
      </c>
      <c r="FUL116" s="159" t="s">
        <v>249</v>
      </c>
      <c r="FUM116" s="159" t="s">
        <v>249</v>
      </c>
      <c r="FUN116" s="159" t="s">
        <v>249</v>
      </c>
      <c r="FUO116" s="159" t="s">
        <v>249</v>
      </c>
      <c r="FUP116" s="159" t="s">
        <v>249</v>
      </c>
      <c r="FUQ116" s="159" t="s">
        <v>249</v>
      </c>
      <c r="FUR116" s="159" t="s">
        <v>249</v>
      </c>
      <c r="FUS116" s="159" t="s">
        <v>249</v>
      </c>
      <c r="FUT116" s="159" t="s">
        <v>249</v>
      </c>
      <c r="FUU116" s="159" t="s">
        <v>249</v>
      </c>
      <c r="FUV116" s="159" t="s">
        <v>249</v>
      </c>
      <c r="FUW116" s="159" t="s">
        <v>249</v>
      </c>
      <c r="FUX116" s="159" t="s">
        <v>249</v>
      </c>
      <c r="FUY116" s="159" t="s">
        <v>249</v>
      </c>
      <c r="FUZ116" s="159" t="s">
        <v>249</v>
      </c>
      <c r="FVA116" s="159" t="s">
        <v>249</v>
      </c>
      <c r="FVB116" s="159" t="s">
        <v>249</v>
      </c>
      <c r="FVC116" s="159" t="s">
        <v>249</v>
      </c>
      <c r="FVD116" s="159" t="s">
        <v>249</v>
      </c>
      <c r="FVE116" s="159" t="s">
        <v>249</v>
      </c>
      <c r="FVF116" s="159" t="s">
        <v>249</v>
      </c>
      <c r="FVG116" s="159" t="s">
        <v>249</v>
      </c>
      <c r="FVH116" s="159" t="s">
        <v>249</v>
      </c>
      <c r="FVI116" s="159" t="s">
        <v>249</v>
      </c>
      <c r="FVJ116" s="159" t="s">
        <v>249</v>
      </c>
      <c r="FVK116" s="159" t="s">
        <v>249</v>
      </c>
      <c r="FVL116" s="159" t="s">
        <v>249</v>
      </c>
      <c r="FVM116" s="159" t="s">
        <v>249</v>
      </c>
      <c r="FVN116" s="159" t="s">
        <v>249</v>
      </c>
      <c r="FVO116" s="159" t="s">
        <v>249</v>
      </c>
      <c r="FVP116" s="159" t="s">
        <v>249</v>
      </c>
      <c r="FVQ116" s="159" t="s">
        <v>249</v>
      </c>
      <c r="FVR116" s="159" t="s">
        <v>249</v>
      </c>
      <c r="FVS116" s="159" t="s">
        <v>249</v>
      </c>
      <c r="FVT116" s="159" t="s">
        <v>249</v>
      </c>
      <c r="FVU116" s="159" t="s">
        <v>249</v>
      </c>
      <c r="FVV116" s="159" t="s">
        <v>249</v>
      </c>
      <c r="FVW116" s="159" t="s">
        <v>249</v>
      </c>
      <c r="FVX116" s="159" t="s">
        <v>249</v>
      </c>
      <c r="FVY116" s="159" t="s">
        <v>249</v>
      </c>
      <c r="FVZ116" s="159" t="s">
        <v>249</v>
      </c>
      <c r="FWA116" s="159" t="s">
        <v>249</v>
      </c>
      <c r="FWB116" s="159" t="s">
        <v>249</v>
      </c>
      <c r="FWC116" s="159" t="s">
        <v>249</v>
      </c>
      <c r="FWD116" s="159" t="s">
        <v>249</v>
      </c>
      <c r="FWE116" s="159" t="s">
        <v>249</v>
      </c>
      <c r="FWF116" s="159" t="s">
        <v>249</v>
      </c>
      <c r="FWG116" s="159" t="s">
        <v>249</v>
      </c>
      <c r="FWH116" s="159" t="s">
        <v>249</v>
      </c>
      <c r="FWI116" s="159" t="s">
        <v>249</v>
      </c>
      <c r="FWJ116" s="159" t="s">
        <v>249</v>
      </c>
      <c r="FWK116" s="159" t="s">
        <v>249</v>
      </c>
      <c r="FWL116" s="159" t="s">
        <v>249</v>
      </c>
      <c r="FWM116" s="159" t="s">
        <v>249</v>
      </c>
      <c r="FWN116" s="159" t="s">
        <v>249</v>
      </c>
      <c r="FWO116" s="159" t="s">
        <v>249</v>
      </c>
      <c r="FWP116" s="159" t="s">
        <v>249</v>
      </c>
      <c r="FWQ116" s="159" t="s">
        <v>249</v>
      </c>
      <c r="FWR116" s="159" t="s">
        <v>249</v>
      </c>
      <c r="FWS116" s="159" t="s">
        <v>249</v>
      </c>
      <c r="FWT116" s="159" t="s">
        <v>249</v>
      </c>
      <c r="FWU116" s="159" t="s">
        <v>249</v>
      </c>
      <c r="FWV116" s="159" t="s">
        <v>249</v>
      </c>
      <c r="FWW116" s="159" t="s">
        <v>249</v>
      </c>
      <c r="FWX116" s="159" t="s">
        <v>249</v>
      </c>
      <c r="FWY116" s="159" t="s">
        <v>249</v>
      </c>
      <c r="FWZ116" s="159" t="s">
        <v>249</v>
      </c>
      <c r="FXA116" s="159" t="s">
        <v>249</v>
      </c>
      <c r="FXB116" s="159" t="s">
        <v>249</v>
      </c>
      <c r="FXC116" s="159" t="s">
        <v>249</v>
      </c>
      <c r="FXD116" s="159" t="s">
        <v>249</v>
      </c>
      <c r="FXE116" s="159" t="s">
        <v>249</v>
      </c>
      <c r="FXF116" s="159" t="s">
        <v>249</v>
      </c>
      <c r="FXG116" s="159" t="s">
        <v>249</v>
      </c>
      <c r="FXH116" s="159" t="s">
        <v>249</v>
      </c>
      <c r="FXI116" s="159" t="s">
        <v>249</v>
      </c>
      <c r="FXJ116" s="159" t="s">
        <v>249</v>
      </c>
      <c r="FXK116" s="159" t="s">
        <v>249</v>
      </c>
      <c r="FXL116" s="159" t="s">
        <v>249</v>
      </c>
      <c r="FXM116" s="159" t="s">
        <v>249</v>
      </c>
      <c r="FXN116" s="159" t="s">
        <v>249</v>
      </c>
      <c r="FXO116" s="159" t="s">
        <v>249</v>
      </c>
      <c r="FXP116" s="159" t="s">
        <v>249</v>
      </c>
      <c r="FXQ116" s="159" t="s">
        <v>249</v>
      </c>
      <c r="FXR116" s="159" t="s">
        <v>249</v>
      </c>
      <c r="FXS116" s="159" t="s">
        <v>249</v>
      </c>
      <c r="FXT116" s="159" t="s">
        <v>249</v>
      </c>
      <c r="FXU116" s="159" t="s">
        <v>249</v>
      </c>
      <c r="FXV116" s="159" t="s">
        <v>249</v>
      </c>
      <c r="FXW116" s="159" t="s">
        <v>249</v>
      </c>
      <c r="FXX116" s="159" t="s">
        <v>249</v>
      </c>
      <c r="FXY116" s="159" t="s">
        <v>249</v>
      </c>
      <c r="FXZ116" s="159" t="s">
        <v>249</v>
      </c>
      <c r="FYA116" s="159" t="s">
        <v>249</v>
      </c>
      <c r="FYB116" s="159" t="s">
        <v>249</v>
      </c>
      <c r="FYC116" s="159" t="s">
        <v>249</v>
      </c>
      <c r="FYD116" s="159" t="s">
        <v>249</v>
      </c>
      <c r="FYE116" s="159" t="s">
        <v>249</v>
      </c>
      <c r="FYF116" s="159" t="s">
        <v>249</v>
      </c>
      <c r="FYG116" s="159" t="s">
        <v>249</v>
      </c>
      <c r="FYH116" s="159" t="s">
        <v>249</v>
      </c>
      <c r="FYI116" s="159" t="s">
        <v>249</v>
      </c>
      <c r="FYJ116" s="159" t="s">
        <v>249</v>
      </c>
      <c r="FYK116" s="159" t="s">
        <v>249</v>
      </c>
      <c r="FYL116" s="159" t="s">
        <v>249</v>
      </c>
      <c r="FYM116" s="159" t="s">
        <v>249</v>
      </c>
      <c r="FYN116" s="159" t="s">
        <v>249</v>
      </c>
      <c r="FYO116" s="159" t="s">
        <v>249</v>
      </c>
      <c r="FYP116" s="159" t="s">
        <v>249</v>
      </c>
      <c r="FYQ116" s="159" t="s">
        <v>249</v>
      </c>
      <c r="FYR116" s="159" t="s">
        <v>249</v>
      </c>
      <c r="FYS116" s="159" t="s">
        <v>249</v>
      </c>
      <c r="FYT116" s="159" t="s">
        <v>249</v>
      </c>
      <c r="FYU116" s="159" t="s">
        <v>249</v>
      </c>
      <c r="FYV116" s="159" t="s">
        <v>249</v>
      </c>
      <c r="FYW116" s="159" t="s">
        <v>249</v>
      </c>
      <c r="FYX116" s="159" t="s">
        <v>249</v>
      </c>
      <c r="FYY116" s="159" t="s">
        <v>249</v>
      </c>
      <c r="FYZ116" s="159" t="s">
        <v>249</v>
      </c>
      <c r="FZA116" s="159" t="s">
        <v>249</v>
      </c>
      <c r="FZB116" s="159" t="s">
        <v>249</v>
      </c>
      <c r="FZC116" s="159" t="s">
        <v>249</v>
      </c>
      <c r="FZD116" s="159" t="s">
        <v>249</v>
      </c>
      <c r="FZE116" s="159" t="s">
        <v>249</v>
      </c>
      <c r="FZF116" s="159" t="s">
        <v>249</v>
      </c>
      <c r="FZG116" s="159" t="s">
        <v>249</v>
      </c>
      <c r="FZH116" s="159" t="s">
        <v>249</v>
      </c>
      <c r="FZI116" s="159" t="s">
        <v>249</v>
      </c>
      <c r="FZJ116" s="159" t="s">
        <v>249</v>
      </c>
      <c r="FZK116" s="159" t="s">
        <v>249</v>
      </c>
      <c r="FZL116" s="159" t="s">
        <v>249</v>
      </c>
      <c r="FZM116" s="159" t="s">
        <v>249</v>
      </c>
      <c r="FZN116" s="159" t="s">
        <v>249</v>
      </c>
      <c r="FZO116" s="159" t="s">
        <v>249</v>
      </c>
      <c r="FZP116" s="159" t="s">
        <v>249</v>
      </c>
      <c r="FZQ116" s="159" t="s">
        <v>249</v>
      </c>
      <c r="FZR116" s="159" t="s">
        <v>249</v>
      </c>
      <c r="FZS116" s="159" t="s">
        <v>249</v>
      </c>
      <c r="FZT116" s="159" t="s">
        <v>249</v>
      </c>
      <c r="FZU116" s="159" t="s">
        <v>249</v>
      </c>
      <c r="FZV116" s="159" t="s">
        <v>249</v>
      </c>
      <c r="FZW116" s="159" t="s">
        <v>249</v>
      </c>
      <c r="FZX116" s="159" t="s">
        <v>249</v>
      </c>
      <c r="FZY116" s="159" t="s">
        <v>249</v>
      </c>
      <c r="FZZ116" s="159" t="s">
        <v>249</v>
      </c>
      <c r="GAA116" s="159" t="s">
        <v>249</v>
      </c>
      <c r="GAB116" s="159" t="s">
        <v>249</v>
      </c>
      <c r="GAC116" s="159" t="s">
        <v>249</v>
      </c>
      <c r="GAD116" s="159" t="s">
        <v>249</v>
      </c>
      <c r="GAE116" s="159" t="s">
        <v>249</v>
      </c>
      <c r="GAF116" s="159" t="s">
        <v>249</v>
      </c>
      <c r="GAG116" s="159" t="s">
        <v>249</v>
      </c>
      <c r="GAH116" s="159" t="s">
        <v>249</v>
      </c>
      <c r="GAI116" s="159" t="s">
        <v>249</v>
      </c>
      <c r="GAJ116" s="159" t="s">
        <v>249</v>
      </c>
      <c r="GAK116" s="159" t="s">
        <v>249</v>
      </c>
      <c r="GAL116" s="159" t="s">
        <v>249</v>
      </c>
      <c r="GAM116" s="159" t="s">
        <v>249</v>
      </c>
      <c r="GAN116" s="159" t="s">
        <v>249</v>
      </c>
      <c r="GAO116" s="159" t="s">
        <v>249</v>
      </c>
      <c r="GAP116" s="159" t="s">
        <v>249</v>
      </c>
      <c r="GAQ116" s="159" t="s">
        <v>249</v>
      </c>
      <c r="GAR116" s="159" t="s">
        <v>249</v>
      </c>
      <c r="GAS116" s="159" t="s">
        <v>249</v>
      </c>
      <c r="GAT116" s="159" t="s">
        <v>249</v>
      </c>
      <c r="GAU116" s="159" t="s">
        <v>249</v>
      </c>
      <c r="GAV116" s="159" t="s">
        <v>249</v>
      </c>
      <c r="GAW116" s="159" t="s">
        <v>249</v>
      </c>
      <c r="GAX116" s="159" t="s">
        <v>249</v>
      </c>
      <c r="GAY116" s="159" t="s">
        <v>249</v>
      </c>
      <c r="GAZ116" s="159" t="s">
        <v>249</v>
      </c>
      <c r="GBA116" s="159" t="s">
        <v>249</v>
      </c>
      <c r="GBB116" s="159" t="s">
        <v>249</v>
      </c>
      <c r="GBC116" s="159" t="s">
        <v>249</v>
      </c>
      <c r="GBD116" s="159" t="s">
        <v>249</v>
      </c>
      <c r="GBE116" s="159" t="s">
        <v>249</v>
      </c>
      <c r="GBF116" s="159" t="s">
        <v>249</v>
      </c>
      <c r="GBG116" s="159" t="s">
        <v>249</v>
      </c>
      <c r="GBH116" s="159" t="s">
        <v>249</v>
      </c>
      <c r="GBI116" s="159" t="s">
        <v>249</v>
      </c>
      <c r="GBJ116" s="159" t="s">
        <v>249</v>
      </c>
      <c r="GBK116" s="159" t="s">
        <v>249</v>
      </c>
      <c r="GBL116" s="159" t="s">
        <v>249</v>
      </c>
      <c r="GBM116" s="159" t="s">
        <v>249</v>
      </c>
      <c r="GBN116" s="159" t="s">
        <v>249</v>
      </c>
      <c r="GBO116" s="159" t="s">
        <v>249</v>
      </c>
      <c r="GBP116" s="159" t="s">
        <v>249</v>
      </c>
      <c r="GBQ116" s="159" t="s">
        <v>249</v>
      </c>
      <c r="GBR116" s="159" t="s">
        <v>249</v>
      </c>
      <c r="GBS116" s="159" t="s">
        <v>249</v>
      </c>
      <c r="GBT116" s="159" t="s">
        <v>249</v>
      </c>
      <c r="GBU116" s="159" t="s">
        <v>249</v>
      </c>
      <c r="GBV116" s="159" t="s">
        <v>249</v>
      </c>
      <c r="GBW116" s="159" t="s">
        <v>249</v>
      </c>
      <c r="GBX116" s="159" t="s">
        <v>249</v>
      </c>
      <c r="GBY116" s="159" t="s">
        <v>249</v>
      </c>
      <c r="GBZ116" s="159" t="s">
        <v>249</v>
      </c>
      <c r="GCA116" s="159" t="s">
        <v>249</v>
      </c>
      <c r="GCB116" s="159" t="s">
        <v>249</v>
      </c>
      <c r="GCC116" s="159" t="s">
        <v>249</v>
      </c>
      <c r="GCD116" s="159" t="s">
        <v>249</v>
      </c>
      <c r="GCE116" s="159" t="s">
        <v>249</v>
      </c>
      <c r="GCF116" s="159" t="s">
        <v>249</v>
      </c>
      <c r="GCG116" s="159" t="s">
        <v>249</v>
      </c>
      <c r="GCH116" s="159" t="s">
        <v>249</v>
      </c>
      <c r="GCI116" s="159" t="s">
        <v>249</v>
      </c>
      <c r="GCJ116" s="159" t="s">
        <v>249</v>
      </c>
      <c r="GCK116" s="159" t="s">
        <v>249</v>
      </c>
      <c r="GCL116" s="159" t="s">
        <v>249</v>
      </c>
      <c r="GCM116" s="159" t="s">
        <v>249</v>
      </c>
      <c r="GCN116" s="159" t="s">
        <v>249</v>
      </c>
      <c r="GCO116" s="159" t="s">
        <v>249</v>
      </c>
      <c r="GCP116" s="159" t="s">
        <v>249</v>
      </c>
      <c r="GCQ116" s="159" t="s">
        <v>249</v>
      </c>
      <c r="GCR116" s="159" t="s">
        <v>249</v>
      </c>
      <c r="GCS116" s="159" t="s">
        <v>249</v>
      </c>
      <c r="GCT116" s="159" t="s">
        <v>249</v>
      </c>
      <c r="GCU116" s="159" t="s">
        <v>249</v>
      </c>
      <c r="GCV116" s="159" t="s">
        <v>249</v>
      </c>
      <c r="GCW116" s="159" t="s">
        <v>249</v>
      </c>
      <c r="GCX116" s="159" t="s">
        <v>249</v>
      </c>
      <c r="GCY116" s="159" t="s">
        <v>249</v>
      </c>
      <c r="GCZ116" s="159" t="s">
        <v>249</v>
      </c>
      <c r="GDA116" s="159" t="s">
        <v>249</v>
      </c>
      <c r="GDB116" s="159" t="s">
        <v>249</v>
      </c>
      <c r="GDC116" s="159" t="s">
        <v>249</v>
      </c>
      <c r="GDD116" s="159" t="s">
        <v>249</v>
      </c>
      <c r="GDE116" s="159" t="s">
        <v>249</v>
      </c>
      <c r="GDF116" s="159" t="s">
        <v>249</v>
      </c>
      <c r="GDG116" s="159" t="s">
        <v>249</v>
      </c>
      <c r="GDH116" s="159" t="s">
        <v>249</v>
      </c>
      <c r="GDI116" s="159" t="s">
        <v>249</v>
      </c>
      <c r="GDJ116" s="159" t="s">
        <v>249</v>
      </c>
      <c r="GDK116" s="159" t="s">
        <v>249</v>
      </c>
      <c r="GDL116" s="159" t="s">
        <v>249</v>
      </c>
      <c r="GDM116" s="159" t="s">
        <v>249</v>
      </c>
      <c r="GDN116" s="159" t="s">
        <v>249</v>
      </c>
      <c r="GDO116" s="159" t="s">
        <v>249</v>
      </c>
      <c r="GDP116" s="159" t="s">
        <v>249</v>
      </c>
      <c r="GDQ116" s="159" t="s">
        <v>249</v>
      </c>
      <c r="GDR116" s="159" t="s">
        <v>249</v>
      </c>
      <c r="GDS116" s="159" t="s">
        <v>249</v>
      </c>
      <c r="GDT116" s="159" t="s">
        <v>249</v>
      </c>
      <c r="GDU116" s="159" t="s">
        <v>249</v>
      </c>
      <c r="GDV116" s="159" t="s">
        <v>249</v>
      </c>
      <c r="GDW116" s="159" t="s">
        <v>249</v>
      </c>
      <c r="GDX116" s="159" t="s">
        <v>249</v>
      </c>
      <c r="GDY116" s="159" t="s">
        <v>249</v>
      </c>
      <c r="GDZ116" s="159" t="s">
        <v>249</v>
      </c>
      <c r="GEA116" s="159" t="s">
        <v>249</v>
      </c>
      <c r="GEB116" s="159" t="s">
        <v>249</v>
      </c>
      <c r="GEC116" s="159" t="s">
        <v>249</v>
      </c>
      <c r="GED116" s="159" t="s">
        <v>249</v>
      </c>
      <c r="GEE116" s="159" t="s">
        <v>249</v>
      </c>
      <c r="GEF116" s="159" t="s">
        <v>249</v>
      </c>
      <c r="GEG116" s="159" t="s">
        <v>249</v>
      </c>
      <c r="GEH116" s="159" t="s">
        <v>249</v>
      </c>
      <c r="GEI116" s="159" t="s">
        <v>249</v>
      </c>
      <c r="GEJ116" s="159" t="s">
        <v>249</v>
      </c>
      <c r="GEK116" s="159" t="s">
        <v>249</v>
      </c>
      <c r="GEL116" s="159" t="s">
        <v>249</v>
      </c>
      <c r="GEM116" s="159" t="s">
        <v>249</v>
      </c>
      <c r="GEN116" s="159" t="s">
        <v>249</v>
      </c>
      <c r="GEO116" s="159" t="s">
        <v>249</v>
      </c>
      <c r="GEP116" s="159" t="s">
        <v>249</v>
      </c>
      <c r="GEQ116" s="159" t="s">
        <v>249</v>
      </c>
      <c r="GER116" s="159" t="s">
        <v>249</v>
      </c>
      <c r="GES116" s="159" t="s">
        <v>249</v>
      </c>
      <c r="GET116" s="159" t="s">
        <v>249</v>
      </c>
      <c r="GEU116" s="159" t="s">
        <v>249</v>
      </c>
      <c r="GEV116" s="159" t="s">
        <v>249</v>
      </c>
      <c r="GEW116" s="159" t="s">
        <v>249</v>
      </c>
      <c r="GEX116" s="159" t="s">
        <v>249</v>
      </c>
      <c r="GEY116" s="159" t="s">
        <v>249</v>
      </c>
      <c r="GEZ116" s="159" t="s">
        <v>249</v>
      </c>
      <c r="GFA116" s="159" t="s">
        <v>249</v>
      </c>
      <c r="GFB116" s="159" t="s">
        <v>249</v>
      </c>
      <c r="GFC116" s="159" t="s">
        <v>249</v>
      </c>
      <c r="GFD116" s="159" t="s">
        <v>249</v>
      </c>
      <c r="GFE116" s="159" t="s">
        <v>249</v>
      </c>
      <c r="GFF116" s="159" t="s">
        <v>249</v>
      </c>
      <c r="GFG116" s="159" t="s">
        <v>249</v>
      </c>
      <c r="GFH116" s="159" t="s">
        <v>249</v>
      </c>
      <c r="GFI116" s="159" t="s">
        <v>249</v>
      </c>
      <c r="GFJ116" s="159" t="s">
        <v>249</v>
      </c>
      <c r="GFK116" s="159" t="s">
        <v>249</v>
      </c>
      <c r="GFL116" s="159" t="s">
        <v>249</v>
      </c>
      <c r="GFM116" s="159" t="s">
        <v>249</v>
      </c>
      <c r="GFN116" s="159" t="s">
        <v>249</v>
      </c>
      <c r="GFO116" s="159" t="s">
        <v>249</v>
      </c>
      <c r="GFP116" s="159" t="s">
        <v>249</v>
      </c>
      <c r="GFQ116" s="159" t="s">
        <v>249</v>
      </c>
      <c r="GFR116" s="159" t="s">
        <v>249</v>
      </c>
      <c r="GFS116" s="159" t="s">
        <v>249</v>
      </c>
      <c r="GFT116" s="159" t="s">
        <v>249</v>
      </c>
      <c r="GFU116" s="159" t="s">
        <v>249</v>
      </c>
      <c r="GFV116" s="159" t="s">
        <v>249</v>
      </c>
      <c r="GFW116" s="159" t="s">
        <v>249</v>
      </c>
      <c r="GFX116" s="159" t="s">
        <v>249</v>
      </c>
      <c r="GFY116" s="159" t="s">
        <v>249</v>
      </c>
      <c r="GFZ116" s="159" t="s">
        <v>249</v>
      </c>
      <c r="GGA116" s="159" t="s">
        <v>249</v>
      </c>
      <c r="GGB116" s="159" t="s">
        <v>249</v>
      </c>
      <c r="GGC116" s="159" t="s">
        <v>249</v>
      </c>
      <c r="GGD116" s="159" t="s">
        <v>249</v>
      </c>
      <c r="GGE116" s="159" t="s">
        <v>249</v>
      </c>
      <c r="GGF116" s="159" t="s">
        <v>249</v>
      </c>
      <c r="GGG116" s="159" t="s">
        <v>249</v>
      </c>
      <c r="GGH116" s="159" t="s">
        <v>249</v>
      </c>
      <c r="GGI116" s="159" t="s">
        <v>249</v>
      </c>
      <c r="GGJ116" s="159" t="s">
        <v>249</v>
      </c>
      <c r="GGK116" s="159" t="s">
        <v>249</v>
      </c>
      <c r="GGL116" s="159" t="s">
        <v>249</v>
      </c>
      <c r="GGM116" s="159" t="s">
        <v>249</v>
      </c>
      <c r="GGN116" s="159" t="s">
        <v>249</v>
      </c>
      <c r="GGO116" s="159" t="s">
        <v>249</v>
      </c>
      <c r="GGP116" s="159" t="s">
        <v>249</v>
      </c>
      <c r="GGQ116" s="159" t="s">
        <v>249</v>
      </c>
      <c r="GGR116" s="159" t="s">
        <v>249</v>
      </c>
      <c r="GGS116" s="159" t="s">
        <v>249</v>
      </c>
      <c r="GGT116" s="159" t="s">
        <v>249</v>
      </c>
      <c r="GGU116" s="159" t="s">
        <v>249</v>
      </c>
      <c r="GGV116" s="159" t="s">
        <v>249</v>
      </c>
      <c r="GGW116" s="159" t="s">
        <v>249</v>
      </c>
      <c r="GGX116" s="159" t="s">
        <v>249</v>
      </c>
      <c r="GGY116" s="159" t="s">
        <v>249</v>
      </c>
      <c r="GGZ116" s="159" t="s">
        <v>249</v>
      </c>
      <c r="GHA116" s="159" t="s">
        <v>249</v>
      </c>
      <c r="GHB116" s="159" t="s">
        <v>249</v>
      </c>
      <c r="GHC116" s="159" t="s">
        <v>249</v>
      </c>
      <c r="GHD116" s="159" t="s">
        <v>249</v>
      </c>
      <c r="GHE116" s="159" t="s">
        <v>249</v>
      </c>
      <c r="GHF116" s="159" t="s">
        <v>249</v>
      </c>
      <c r="GHG116" s="159" t="s">
        <v>249</v>
      </c>
      <c r="GHH116" s="159" t="s">
        <v>249</v>
      </c>
      <c r="GHI116" s="159" t="s">
        <v>249</v>
      </c>
      <c r="GHJ116" s="159" t="s">
        <v>249</v>
      </c>
      <c r="GHK116" s="159" t="s">
        <v>249</v>
      </c>
      <c r="GHL116" s="159" t="s">
        <v>249</v>
      </c>
      <c r="GHM116" s="159" t="s">
        <v>249</v>
      </c>
      <c r="GHN116" s="159" t="s">
        <v>249</v>
      </c>
      <c r="GHO116" s="159" t="s">
        <v>249</v>
      </c>
      <c r="GHP116" s="159" t="s">
        <v>249</v>
      </c>
      <c r="GHQ116" s="159" t="s">
        <v>249</v>
      </c>
      <c r="GHR116" s="159" t="s">
        <v>249</v>
      </c>
      <c r="GHS116" s="159" t="s">
        <v>249</v>
      </c>
      <c r="GHT116" s="159" t="s">
        <v>249</v>
      </c>
      <c r="GHU116" s="159" t="s">
        <v>249</v>
      </c>
      <c r="GHV116" s="159" t="s">
        <v>249</v>
      </c>
      <c r="GHW116" s="159" t="s">
        <v>249</v>
      </c>
      <c r="GHX116" s="159" t="s">
        <v>249</v>
      </c>
      <c r="GHY116" s="159" t="s">
        <v>249</v>
      </c>
      <c r="GHZ116" s="159" t="s">
        <v>249</v>
      </c>
      <c r="GIA116" s="159" t="s">
        <v>249</v>
      </c>
      <c r="GIB116" s="159" t="s">
        <v>249</v>
      </c>
      <c r="GIC116" s="159" t="s">
        <v>249</v>
      </c>
      <c r="GID116" s="159" t="s">
        <v>249</v>
      </c>
      <c r="GIE116" s="159" t="s">
        <v>249</v>
      </c>
      <c r="GIF116" s="159" t="s">
        <v>249</v>
      </c>
      <c r="GIG116" s="159" t="s">
        <v>249</v>
      </c>
      <c r="GIH116" s="159" t="s">
        <v>249</v>
      </c>
      <c r="GII116" s="159" t="s">
        <v>249</v>
      </c>
      <c r="GIJ116" s="159" t="s">
        <v>249</v>
      </c>
      <c r="GIK116" s="159" t="s">
        <v>249</v>
      </c>
      <c r="GIL116" s="159" t="s">
        <v>249</v>
      </c>
      <c r="GIM116" s="159" t="s">
        <v>249</v>
      </c>
      <c r="GIN116" s="159" t="s">
        <v>249</v>
      </c>
      <c r="GIO116" s="159" t="s">
        <v>249</v>
      </c>
      <c r="GIP116" s="159" t="s">
        <v>249</v>
      </c>
      <c r="GIQ116" s="159" t="s">
        <v>249</v>
      </c>
      <c r="GIR116" s="159" t="s">
        <v>249</v>
      </c>
      <c r="GIS116" s="159" t="s">
        <v>249</v>
      </c>
      <c r="GIT116" s="159" t="s">
        <v>249</v>
      </c>
      <c r="GIU116" s="159" t="s">
        <v>249</v>
      </c>
      <c r="GIV116" s="159" t="s">
        <v>249</v>
      </c>
      <c r="GIW116" s="159" t="s">
        <v>249</v>
      </c>
      <c r="GIX116" s="159" t="s">
        <v>249</v>
      </c>
      <c r="GIY116" s="159" t="s">
        <v>249</v>
      </c>
      <c r="GIZ116" s="159" t="s">
        <v>249</v>
      </c>
      <c r="GJA116" s="159" t="s">
        <v>249</v>
      </c>
      <c r="GJB116" s="159" t="s">
        <v>249</v>
      </c>
      <c r="GJC116" s="159" t="s">
        <v>249</v>
      </c>
      <c r="GJD116" s="159" t="s">
        <v>249</v>
      </c>
      <c r="GJE116" s="159" t="s">
        <v>249</v>
      </c>
      <c r="GJF116" s="159" t="s">
        <v>249</v>
      </c>
      <c r="GJG116" s="159" t="s">
        <v>249</v>
      </c>
      <c r="GJH116" s="159" t="s">
        <v>249</v>
      </c>
      <c r="GJI116" s="159" t="s">
        <v>249</v>
      </c>
      <c r="GJJ116" s="159" t="s">
        <v>249</v>
      </c>
      <c r="GJK116" s="159" t="s">
        <v>249</v>
      </c>
      <c r="GJL116" s="159" t="s">
        <v>249</v>
      </c>
      <c r="GJM116" s="159" t="s">
        <v>249</v>
      </c>
      <c r="GJN116" s="159" t="s">
        <v>249</v>
      </c>
      <c r="GJO116" s="159" t="s">
        <v>249</v>
      </c>
      <c r="GJP116" s="159" t="s">
        <v>249</v>
      </c>
      <c r="GJQ116" s="159" t="s">
        <v>249</v>
      </c>
      <c r="GJR116" s="159" t="s">
        <v>249</v>
      </c>
      <c r="GJS116" s="159" t="s">
        <v>249</v>
      </c>
      <c r="GJT116" s="159" t="s">
        <v>249</v>
      </c>
      <c r="GJU116" s="159" t="s">
        <v>249</v>
      </c>
      <c r="GJV116" s="159" t="s">
        <v>249</v>
      </c>
      <c r="GJW116" s="159" t="s">
        <v>249</v>
      </c>
      <c r="GJX116" s="159" t="s">
        <v>249</v>
      </c>
      <c r="GJY116" s="159" t="s">
        <v>249</v>
      </c>
      <c r="GJZ116" s="159" t="s">
        <v>249</v>
      </c>
      <c r="GKA116" s="159" t="s">
        <v>249</v>
      </c>
      <c r="GKB116" s="159" t="s">
        <v>249</v>
      </c>
      <c r="GKC116" s="159" t="s">
        <v>249</v>
      </c>
      <c r="GKD116" s="159" t="s">
        <v>249</v>
      </c>
      <c r="GKE116" s="159" t="s">
        <v>249</v>
      </c>
      <c r="GKF116" s="159" t="s">
        <v>249</v>
      </c>
      <c r="GKG116" s="159" t="s">
        <v>249</v>
      </c>
      <c r="GKH116" s="159" t="s">
        <v>249</v>
      </c>
      <c r="GKI116" s="159" t="s">
        <v>249</v>
      </c>
      <c r="GKJ116" s="159" t="s">
        <v>249</v>
      </c>
      <c r="GKK116" s="159" t="s">
        <v>249</v>
      </c>
      <c r="GKL116" s="159" t="s">
        <v>249</v>
      </c>
      <c r="GKM116" s="159" t="s">
        <v>249</v>
      </c>
      <c r="GKN116" s="159" t="s">
        <v>249</v>
      </c>
      <c r="GKO116" s="159" t="s">
        <v>249</v>
      </c>
      <c r="GKP116" s="159" t="s">
        <v>249</v>
      </c>
      <c r="GKQ116" s="159" t="s">
        <v>249</v>
      </c>
      <c r="GKR116" s="159" t="s">
        <v>249</v>
      </c>
      <c r="GKS116" s="159" t="s">
        <v>249</v>
      </c>
      <c r="GKT116" s="159" t="s">
        <v>249</v>
      </c>
      <c r="GKU116" s="159" t="s">
        <v>249</v>
      </c>
      <c r="GKV116" s="159" t="s">
        <v>249</v>
      </c>
      <c r="GKW116" s="159" t="s">
        <v>249</v>
      </c>
      <c r="GKX116" s="159" t="s">
        <v>249</v>
      </c>
      <c r="GKY116" s="159" t="s">
        <v>249</v>
      </c>
      <c r="GKZ116" s="159" t="s">
        <v>249</v>
      </c>
      <c r="GLA116" s="159" t="s">
        <v>249</v>
      </c>
      <c r="GLB116" s="159" t="s">
        <v>249</v>
      </c>
      <c r="GLC116" s="159" t="s">
        <v>249</v>
      </c>
      <c r="GLD116" s="159" t="s">
        <v>249</v>
      </c>
      <c r="GLE116" s="159" t="s">
        <v>249</v>
      </c>
      <c r="GLF116" s="159" t="s">
        <v>249</v>
      </c>
      <c r="GLG116" s="159" t="s">
        <v>249</v>
      </c>
      <c r="GLH116" s="159" t="s">
        <v>249</v>
      </c>
      <c r="GLI116" s="159" t="s">
        <v>249</v>
      </c>
      <c r="GLJ116" s="159" t="s">
        <v>249</v>
      </c>
      <c r="GLK116" s="159" t="s">
        <v>249</v>
      </c>
      <c r="GLL116" s="159" t="s">
        <v>249</v>
      </c>
      <c r="GLM116" s="159" t="s">
        <v>249</v>
      </c>
      <c r="GLN116" s="159" t="s">
        <v>249</v>
      </c>
      <c r="GLO116" s="159" t="s">
        <v>249</v>
      </c>
      <c r="GLP116" s="159" t="s">
        <v>249</v>
      </c>
      <c r="GLQ116" s="159" t="s">
        <v>249</v>
      </c>
      <c r="GLR116" s="159" t="s">
        <v>249</v>
      </c>
      <c r="GLS116" s="159" t="s">
        <v>249</v>
      </c>
      <c r="GLT116" s="159" t="s">
        <v>249</v>
      </c>
      <c r="GLU116" s="159" t="s">
        <v>249</v>
      </c>
      <c r="GLV116" s="159" t="s">
        <v>249</v>
      </c>
      <c r="GLW116" s="159" t="s">
        <v>249</v>
      </c>
      <c r="GLX116" s="159" t="s">
        <v>249</v>
      </c>
      <c r="GLY116" s="159" t="s">
        <v>249</v>
      </c>
      <c r="GLZ116" s="159" t="s">
        <v>249</v>
      </c>
      <c r="GMA116" s="159" t="s">
        <v>249</v>
      </c>
      <c r="GMB116" s="159" t="s">
        <v>249</v>
      </c>
      <c r="GMC116" s="159" t="s">
        <v>249</v>
      </c>
      <c r="GMD116" s="159" t="s">
        <v>249</v>
      </c>
      <c r="GME116" s="159" t="s">
        <v>249</v>
      </c>
      <c r="GMF116" s="159" t="s">
        <v>249</v>
      </c>
      <c r="GMG116" s="159" t="s">
        <v>249</v>
      </c>
      <c r="GMH116" s="159" t="s">
        <v>249</v>
      </c>
      <c r="GMI116" s="159" t="s">
        <v>249</v>
      </c>
      <c r="GMJ116" s="159" t="s">
        <v>249</v>
      </c>
      <c r="GMK116" s="159" t="s">
        <v>249</v>
      </c>
      <c r="GML116" s="159" t="s">
        <v>249</v>
      </c>
      <c r="GMM116" s="159" t="s">
        <v>249</v>
      </c>
      <c r="GMN116" s="159" t="s">
        <v>249</v>
      </c>
      <c r="GMO116" s="159" t="s">
        <v>249</v>
      </c>
      <c r="GMP116" s="159" t="s">
        <v>249</v>
      </c>
      <c r="GMQ116" s="159" t="s">
        <v>249</v>
      </c>
      <c r="GMR116" s="159" t="s">
        <v>249</v>
      </c>
      <c r="GMS116" s="159" t="s">
        <v>249</v>
      </c>
      <c r="GMT116" s="159" t="s">
        <v>249</v>
      </c>
      <c r="GMU116" s="159" t="s">
        <v>249</v>
      </c>
      <c r="GMV116" s="159" t="s">
        <v>249</v>
      </c>
      <c r="GMW116" s="159" t="s">
        <v>249</v>
      </c>
      <c r="GMX116" s="159" t="s">
        <v>249</v>
      </c>
      <c r="GMY116" s="159" t="s">
        <v>249</v>
      </c>
      <c r="GMZ116" s="159" t="s">
        <v>249</v>
      </c>
      <c r="GNA116" s="159" t="s">
        <v>249</v>
      </c>
      <c r="GNB116" s="159" t="s">
        <v>249</v>
      </c>
      <c r="GNC116" s="159" t="s">
        <v>249</v>
      </c>
      <c r="GND116" s="159" t="s">
        <v>249</v>
      </c>
      <c r="GNE116" s="159" t="s">
        <v>249</v>
      </c>
      <c r="GNF116" s="159" t="s">
        <v>249</v>
      </c>
      <c r="GNG116" s="159" t="s">
        <v>249</v>
      </c>
      <c r="GNH116" s="159" t="s">
        <v>249</v>
      </c>
      <c r="GNI116" s="159" t="s">
        <v>249</v>
      </c>
      <c r="GNJ116" s="159" t="s">
        <v>249</v>
      </c>
      <c r="GNK116" s="159" t="s">
        <v>249</v>
      </c>
      <c r="GNL116" s="159" t="s">
        <v>249</v>
      </c>
      <c r="GNM116" s="159" t="s">
        <v>249</v>
      </c>
      <c r="GNN116" s="159" t="s">
        <v>249</v>
      </c>
      <c r="GNO116" s="159" t="s">
        <v>249</v>
      </c>
      <c r="GNP116" s="159" t="s">
        <v>249</v>
      </c>
      <c r="GNQ116" s="159" t="s">
        <v>249</v>
      </c>
      <c r="GNR116" s="159" t="s">
        <v>249</v>
      </c>
      <c r="GNS116" s="159" t="s">
        <v>249</v>
      </c>
      <c r="GNT116" s="159" t="s">
        <v>249</v>
      </c>
      <c r="GNU116" s="159" t="s">
        <v>249</v>
      </c>
      <c r="GNV116" s="159" t="s">
        <v>249</v>
      </c>
      <c r="GNW116" s="159" t="s">
        <v>249</v>
      </c>
      <c r="GNX116" s="159" t="s">
        <v>249</v>
      </c>
      <c r="GNY116" s="159" t="s">
        <v>249</v>
      </c>
      <c r="GNZ116" s="159" t="s">
        <v>249</v>
      </c>
      <c r="GOA116" s="159" t="s">
        <v>249</v>
      </c>
      <c r="GOB116" s="159" t="s">
        <v>249</v>
      </c>
      <c r="GOC116" s="159" t="s">
        <v>249</v>
      </c>
      <c r="GOD116" s="159" t="s">
        <v>249</v>
      </c>
      <c r="GOE116" s="159" t="s">
        <v>249</v>
      </c>
      <c r="GOF116" s="159" t="s">
        <v>249</v>
      </c>
      <c r="GOG116" s="159" t="s">
        <v>249</v>
      </c>
      <c r="GOH116" s="159" t="s">
        <v>249</v>
      </c>
      <c r="GOI116" s="159" t="s">
        <v>249</v>
      </c>
      <c r="GOJ116" s="159" t="s">
        <v>249</v>
      </c>
      <c r="GOK116" s="159" t="s">
        <v>249</v>
      </c>
      <c r="GOL116" s="159" t="s">
        <v>249</v>
      </c>
      <c r="GOM116" s="159" t="s">
        <v>249</v>
      </c>
      <c r="GON116" s="159" t="s">
        <v>249</v>
      </c>
      <c r="GOO116" s="159" t="s">
        <v>249</v>
      </c>
      <c r="GOP116" s="159" t="s">
        <v>249</v>
      </c>
      <c r="GOQ116" s="159" t="s">
        <v>249</v>
      </c>
      <c r="GOR116" s="159" t="s">
        <v>249</v>
      </c>
      <c r="GOS116" s="159" t="s">
        <v>249</v>
      </c>
      <c r="GOT116" s="159" t="s">
        <v>249</v>
      </c>
      <c r="GOU116" s="159" t="s">
        <v>249</v>
      </c>
      <c r="GOV116" s="159" t="s">
        <v>249</v>
      </c>
      <c r="GOW116" s="159" t="s">
        <v>249</v>
      </c>
      <c r="GOX116" s="159" t="s">
        <v>249</v>
      </c>
      <c r="GOY116" s="159" t="s">
        <v>249</v>
      </c>
      <c r="GOZ116" s="159" t="s">
        <v>249</v>
      </c>
      <c r="GPA116" s="159" t="s">
        <v>249</v>
      </c>
      <c r="GPB116" s="159" t="s">
        <v>249</v>
      </c>
      <c r="GPC116" s="159" t="s">
        <v>249</v>
      </c>
      <c r="GPD116" s="159" t="s">
        <v>249</v>
      </c>
      <c r="GPE116" s="159" t="s">
        <v>249</v>
      </c>
      <c r="GPF116" s="159" t="s">
        <v>249</v>
      </c>
      <c r="GPG116" s="159" t="s">
        <v>249</v>
      </c>
      <c r="GPH116" s="159" t="s">
        <v>249</v>
      </c>
      <c r="GPI116" s="159" t="s">
        <v>249</v>
      </c>
      <c r="GPJ116" s="159" t="s">
        <v>249</v>
      </c>
      <c r="GPK116" s="159" t="s">
        <v>249</v>
      </c>
      <c r="GPL116" s="159" t="s">
        <v>249</v>
      </c>
      <c r="GPM116" s="159" t="s">
        <v>249</v>
      </c>
      <c r="GPN116" s="159" t="s">
        <v>249</v>
      </c>
      <c r="GPO116" s="159" t="s">
        <v>249</v>
      </c>
      <c r="GPP116" s="159" t="s">
        <v>249</v>
      </c>
      <c r="GPQ116" s="159" t="s">
        <v>249</v>
      </c>
      <c r="GPR116" s="159" t="s">
        <v>249</v>
      </c>
      <c r="GPS116" s="159" t="s">
        <v>249</v>
      </c>
      <c r="GPT116" s="159" t="s">
        <v>249</v>
      </c>
      <c r="GPU116" s="159" t="s">
        <v>249</v>
      </c>
      <c r="GPV116" s="159" t="s">
        <v>249</v>
      </c>
      <c r="GPW116" s="159" t="s">
        <v>249</v>
      </c>
      <c r="GPX116" s="159" t="s">
        <v>249</v>
      </c>
      <c r="GPY116" s="159" t="s">
        <v>249</v>
      </c>
      <c r="GPZ116" s="159" t="s">
        <v>249</v>
      </c>
      <c r="GQA116" s="159" t="s">
        <v>249</v>
      </c>
      <c r="GQB116" s="159" t="s">
        <v>249</v>
      </c>
      <c r="GQC116" s="159" t="s">
        <v>249</v>
      </c>
      <c r="GQD116" s="159" t="s">
        <v>249</v>
      </c>
      <c r="GQE116" s="159" t="s">
        <v>249</v>
      </c>
      <c r="GQF116" s="159" t="s">
        <v>249</v>
      </c>
      <c r="GQG116" s="159" t="s">
        <v>249</v>
      </c>
      <c r="GQH116" s="159" t="s">
        <v>249</v>
      </c>
      <c r="GQI116" s="159" t="s">
        <v>249</v>
      </c>
      <c r="GQJ116" s="159" t="s">
        <v>249</v>
      </c>
      <c r="GQK116" s="159" t="s">
        <v>249</v>
      </c>
      <c r="GQL116" s="159" t="s">
        <v>249</v>
      </c>
      <c r="GQM116" s="159" t="s">
        <v>249</v>
      </c>
      <c r="GQN116" s="159" t="s">
        <v>249</v>
      </c>
      <c r="GQO116" s="159" t="s">
        <v>249</v>
      </c>
      <c r="GQP116" s="159" t="s">
        <v>249</v>
      </c>
      <c r="GQQ116" s="159" t="s">
        <v>249</v>
      </c>
      <c r="GQR116" s="159" t="s">
        <v>249</v>
      </c>
      <c r="GQS116" s="159" t="s">
        <v>249</v>
      </c>
      <c r="GQT116" s="159" t="s">
        <v>249</v>
      </c>
      <c r="GQU116" s="159" t="s">
        <v>249</v>
      </c>
      <c r="GQV116" s="159" t="s">
        <v>249</v>
      </c>
      <c r="GQW116" s="159" t="s">
        <v>249</v>
      </c>
      <c r="GQX116" s="159" t="s">
        <v>249</v>
      </c>
      <c r="GQY116" s="159" t="s">
        <v>249</v>
      </c>
      <c r="GQZ116" s="159" t="s">
        <v>249</v>
      </c>
      <c r="GRA116" s="159" t="s">
        <v>249</v>
      </c>
      <c r="GRB116" s="159" t="s">
        <v>249</v>
      </c>
      <c r="GRC116" s="159" t="s">
        <v>249</v>
      </c>
      <c r="GRD116" s="159" t="s">
        <v>249</v>
      </c>
      <c r="GRE116" s="159" t="s">
        <v>249</v>
      </c>
      <c r="GRF116" s="159" t="s">
        <v>249</v>
      </c>
      <c r="GRG116" s="159" t="s">
        <v>249</v>
      </c>
      <c r="GRH116" s="159" t="s">
        <v>249</v>
      </c>
      <c r="GRI116" s="159" t="s">
        <v>249</v>
      </c>
      <c r="GRJ116" s="159" t="s">
        <v>249</v>
      </c>
      <c r="GRK116" s="159" t="s">
        <v>249</v>
      </c>
      <c r="GRL116" s="159" t="s">
        <v>249</v>
      </c>
      <c r="GRM116" s="159" t="s">
        <v>249</v>
      </c>
      <c r="GRN116" s="159" t="s">
        <v>249</v>
      </c>
      <c r="GRO116" s="159" t="s">
        <v>249</v>
      </c>
      <c r="GRP116" s="159" t="s">
        <v>249</v>
      </c>
      <c r="GRQ116" s="159" t="s">
        <v>249</v>
      </c>
      <c r="GRR116" s="159" t="s">
        <v>249</v>
      </c>
      <c r="GRS116" s="159" t="s">
        <v>249</v>
      </c>
      <c r="GRT116" s="159" t="s">
        <v>249</v>
      </c>
      <c r="GRU116" s="159" t="s">
        <v>249</v>
      </c>
      <c r="GRV116" s="159" t="s">
        <v>249</v>
      </c>
      <c r="GRW116" s="159" t="s">
        <v>249</v>
      </c>
      <c r="GRX116" s="159" t="s">
        <v>249</v>
      </c>
      <c r="GRY116" s="159" t="s">
        <v>249</v>
      </c>
      <c r="GRZ116" s="159" t="s">
        <v>249</v>
      </c>
      <c r="GSA116" s="159" t="s">
        <v>249</v>
      </c>
      <c r="GSB116" s="159" t="s">
        <v>249</v>
      </c>
      <c r="GSC116" s="159" t="s">
        <v>249</v>
      </c>
      <c r="GSD116" s="159" t="s">
        <v>249</v>
      </c>
      <c r="GSE116" s="159" t="s">
        <v>249</v>
      </c>
      <c r="GSF116" s="159" t="s">
        <v>249</v>
      </c>
      <c r="GSG116" s="159" t="s">
        <v>249</v>
      </c>
      <c r="GSH116" s="159" t="s">
        <v>249</v>
      </c>
      <c r="GSI116" s="159" t="s">
        <v>249</v>
      </c>
      <c r="GSJ116" s="159" t="s">
        <v>249</v>
      </c>
      <c r="GSK116" s="159" t="s">
        <v>249</v>
      </c>
      <c r="GSL116" s="159" t="s">
        <v>249</v>
      </c>
      <c r="GSM116" s="159" t="s">
        <v>249</v>
      </c>
      <c r="GSN116" s="159" t="s">
        <v>249</v>
      </c>
      <c r="GSO116" s="159" t="s">
        <v>249</v>
      </c>
      <c r="GSP116" s="159" t="s">
        <v>249</v>
      </c>
      <c r="GSQ116" s="159" t="s">
        <v>249</v>
      </c>
      <c r="GSR116" s="159" t="s">
        <v>249</v>
      </c>
      <c r="GSS116" s="159" t="s">
        <v>249</v>
      </c>
      <c r="GST116" s="159" t="s">
        <v>249</v>
      </c>
      <c r="GSU116" s="159" t="s">
        <v>249</v>
      </c>
      <c r="GSV116" s="159" t="s">
        <v>249</v>
      </c>
      <c r="GSW116" s="159" t="s">
        <v>249</v>
      </c>
      <c r="GSX116" s="159" t="s">
        <v>249</v>
      </c>
      <c r="GSY116" s="159" t="s">
        <v>249</v>
      </c>
      <c r="GSZ116" s="159" t="s">
        <v>249</v>
      </c>
      <c r="GTA116" s="159" t="s">
        <v>249</v>
      </c>
      <c r="GTB116" s="159" t="s">
        <v>249</v>
      </c>
      <c r="GTC116" s="159" t="s">
        <v>249</v>
      </c>
      <c r="GTD116" s="159" t="s">
        <v>249</v>
      </c>
      <c r="GTE116" s="159" t="s">
        <v>249</v>
      </c>
      <c r="GTF116" s="159" t="s">
        <v>249</v>
      </c>
      <c r="GTG116" s="159" t="s">
        <v>249</v>
      </c>
      <c r="GTH116" s="159" t="s">
        <v>249</v>
      </c>
      <c r="GTI116" s="159" t="s">
        <v>249</v>
      </c>
      <c r="GTJ116" s="159" t="s">
        <v>249</v>
      </c>
      <c r="GTK116" s="159" t="s">
        <v>249</v>
      </c>
      <c r="GTL116" s="159" t="s">
        <v>249</v>
      </c>
      <c r="GTM116" s="159" t="s">
        <v>249</v>
      </c>
      <c r="GTN116" s="159" t="s">
        <v>249</v>
      </c>
      <c r="GTO116" s="159" t="s">
        <v>249</v>
      </c>
      <c r="GTP116" s="159" t="s">
        <v>249</v>
      </c>
      <c r="GTQ116" s="159" t="s">
        <v>249</v>
      </c>
      <c r="GTR116" s="159" t="s">
        <v>249</v>
      </c>
      <c r="GTS116" s="159" t="s">
        <v>249</v>
      </c>
      <c r="GTT116" s="159" t="s">
        <v>249</v>
      </c>
      <c r="GTU116" s="159" t="s">
        <v>249</v>
      </c>
      <c r="GTV116" s="159" t="s">
        <v>249</v>
      </c>
      <c r="GTW116" s="159" t="s">
        <v>249</v>
      </c>
      <c r="GTX116" s="159" t="s">
        <v>249</v>
      </c>
      <c r="GTY116" s="159" t="s">
        <v>249</v>
      </c>
      <c r="GTZ116" s="159" t="s">
        <v>249</v>
      </c>
      <c r="GUA116" s="159" t="s">
        <v>249</v>
      </c>
      <c r="GUB116" s="159" t="s">
        <v>249</v>
      </c>
      <c r="GUC116" s="159" t="s">
        <v>249</v>
      </c>
      <c r="GUD116" s="159" t="s">
        <v>249</v>
      </c>
      <c r="GUE116" s="159" t="s">
        <v>249</v>
      </c>
      <c r="GUF116" s="159" t="s">
        <v>249</v>
      </c>
      <c r="GUG116" s="159" t="s">
        <v>249</v>
      </c>
      <c r="GUH116" s="159" t="s">
        <v>249</v>
      </c>
      <c r="GUI116" s="159" t="s">
        <v>249</v>
      </c>
      <c r="GUJ116" s="159" t="s">
        <v>249</v>
      </c>
      <c r="GUK116" s="159" t="s">
        <v>249</v>
      </c>
      <c r="GUL116" s="159" t="s">
        <v>249</v>
      </c>
      <c r="GUM116" s="159" t="s">
        <v>249</v>
      </c>
      <c r="GUN116" s="159" t="s">
        <v>249</v>
      </c>
      <c r="GUO116" s="159" t="s">
        <v>249</v>
      </c>
      <c r="GUP116" s="159" t="s">
        <v>249</v>
      </c>
      <c r="GUQ116" s="159" t="s">
        <v>249</v>
      </c>
      <c r="GUR116" s="159" t="s">
        <v>249</v>
      </c>
      <c r="GUS116" s="159" t="s">
        <v>249</v>
      </c>
      <c r="GUT116" s="159" t="s">
        <v>249</v>
      </c>
      <c r="GUU116" s="159" t="s">
        <v>249</v>
      </c>
      <c r="GUV116" s="159" t="s">
        <v>249</v>
      </c>
      <c r="GUW116" s="159" t="s">
        <v>249</v>
      </c>
      <c r="GUX116" s="159" t="s">
        <v>249</v>
      </c>
      <c r="GUY116" s="159" t="s">
        <v>249</v>
      </c>
      <c r="GUZ116" s="159" t="s">
        <v>249</v>
      </c>
      <c r="GVA116" s="159" t="s">
        <v>249</v>
      </c>
      <c r="GVB116" s="159" t="s">
        <v>249</v>
      </c>
      <c r="GVC116" s="159" t="s">
        <v>249</v>
      </c>
      <c r="GVD116" s="159" t="s">
        <v>249</v>
      </c>
      <c r="GVE116" s="159" t="s">
        <v>249</v>
      </c>
      <c r="GVF116" s="159" t="s">
        <v>249</v>
      </c>
      <c r="GVG116" s="159" t="s">
        <v>249</v>
      </c>
      <c r="GVH116" s="159" t="s">
        <v>249</v>
      </c>
      <c r="GVI116" s="159" t="s">
        <v>249</v>
      </c>
      <c r="GVJ116" s="159" t="s">
        <v>249</v>
      </c>
      <c r="GVK116" s="159" t="s">
        <v>249</v>
      </c>
      <c r="GVL116" s="159" t="s">
        <v>249</v>
      </c>
      <c r="GVM116" s="159" t="s">
        <v>249</v>
      </c>
      <c r="GVN116" s="159" t="s">
        <v>249</v>
      </c>
      <c r="GVO116" s="159" t="s">
        <v>249</v>
      </c>
      <c r="GVP116" s="159" t="s">
        <v>249</v>
      </c>
      <c r="GVQ116" s="159" t="s">
        <v>249</v>
      </c>
      <c r="GVR116" s="159" t="s">
        <v>249</v>
      </c>
      <c r="GVS116" s="159" t="s">
        <v>249</v>
      </c>
      <c r="GVT116" s="159" t="s">
        <v>249</v>
      </c>
      <c r="GVU116" s="159" t="s">
        <v>249</v>
      </c>
      <c r="GVV116" s="159" t="s">
        <v>249</v>
      </c>
      <c r="GVW116" s="159" t="s">
        <v>249</v>
      </c>
      <c r="GVX116" s="159" t="s">
        <v>249</v>
      </c>
      <c r="GVY116" s="159" t="s">
        <v>249</v>
      </c>
      <c r="GVZ116" s="159" t="s">
        <v>249</v>
      </c>
      <c r="GWA116" s="159" t="s">
        <v>249</v>
      </c>
      <c r="GWB116" s="159" t="s">
        <v>249</v>
      </c>
      <c r="GWC116" s="159" t="s">
        <v>249</v>
      </c>
      <c r="GWD116" s="159" t="s">
        <v>249</v>
      </c>
      <c r="GWE116" s="159" t="s">
        <v>249</v>
      </c>
      <c r="GWF116" s="159" t="s">
        <v>249</v>
      </c>
      <c r="GWG116" s="159" t="s">
        <v>249</v>
      </c>
      <c r="GWH116" s="159" t="s">
        <v>249</v>
      </c>
      <c r="GWI116" s="159" t="s">
        <v>249</v>
      </c>
      <c r="GWJ116" s="159" t="s">
        <v>249</v>
      </c>
      <c r="GWK116" s="159" t="s">
        <v>249</v>
      </c>
      <c r="GWL116" s="159" t="s">
        <v>249</v>
      </c>
      <c r="GWM116" s="159" t="s">
        <v>249</v>
      </c>
      <c r="GWN116" s="159" t="s">
        <v>249</v>
      </c>
      <c r="GWO116" s="159" t="s">
        <v>249</v>
      </c>
      <c r="GWP116" s="159" t="s">
        <v>249</v>
      </c>
      <c r="GWQ116" s="159" t="s">
        <v>249</v>
      </c>
      <c r="GWR116" s="159" t="s">
        <v>249</v>
      </c>
      <c r="GWS116" s="159" t="s">
        <v>249</v>
      </c>
      <c r="GWT116" s="159" t="s">
        <v>249</v>
      </c>
      <c r="GWU116" s="159" t="s">
        <v>249</v>
      </c>
      <c r="GWV116" s="159" t="s">
        <v>249</v>
      </c>
      <c r="GWW116" s="159" t="s">
        <v>249</v>
      </c>
      <c r="GWX116" s="159" t="s">
        <v>249</v>
      </c>
      <c r="GWY116" s="159" t="s">
        <v>249</v>
      </c>
      <c r="GWZ116" s="159" t="s">
        <v>249</v>
      </c>
      <c r="GXA116" s="159" t="s">
        <v>249</v>
      </c>
      <c r="GXB116" s="159" t="s">
        <v>249</v>
      </c>
      <c r="GXC116" s="159" t="s">
        <v>249</v>
      </c>
      <c r="GXD116" s="159" t="s">
        <v>249</v>
      </c>
      <c r="GXE116" s="159" t="s">
        <v>249</v>
      </c>
      <c r="GXF116" s="159" t="s">
        <v>249</v>
      </c>
      <c r="GXG116" s="159" t="s">
        <v>249</v>
      </c>
      <c r="GXH116" s="159" t="s">
        <v>249</v>
      </c>
      <c r="GXI116" s="159" t="s">
        <v>249</v>
      </c>
      <c r="GXJ116" s="159" t="s">
        <v>249</v>
      </c>
      <c r="GXK116" s="159" t="s">
        <v>249</v>
      </c>
      <c r="GXL116" s="159" t="s">
        <v>249</v>
      </c>
      <c r="GXM116" s="159" t="s">
        <v>249</v>
      </c>
      <c r="GXN116" s="159" t="s">
        <v>249</v>
      </c>
      <c r="GXO116" s="159" t="s">
        <v>249</v>
      </c>
      <c r="GXP116" s="159" t="s">
        <v>249</v>
      </c>
      <c r="GXQ116" s="159" t="s">
        <v>249</v>
      </c>
      <c r="GXR116" s="159" t="s">
        <v>249</v>
      </c>
      <c r="GXS116" s="159" t="s">
        <v>249</v>
      </c>
      <c r="GXT116" s="159" t="s">
        <v>249</v>
      </c>
      <c r="GXU116" s="159" t="s">
        <v>249</v>
      </c>
      <c r="GXV116" s="159" t="s">
        <v>249</v>
      </c>
      <c r="GXW116" s="159" t="s">
        <v>249</v>
      </c>
      <c r="GXX116" s="159" t="s">
        <v>249</v>
      </c>
      <c r="GXY116" s="159" t="s">
        <v>249</v>
      </c>
      <c r="GXZ116" s="159" t="s">
        <v>249</v>
      </c>
      <c r="GYA116" s="159" t="s">
        <v>249</v>
      </c>
      <c r="GYB116" s="159" t="s">
        <v>249</v>
      </c>
      <c r="GYC116" s="159" t="s">
        <v>249</v>
      </c>
      <c r="GYD116" s="159" t="s">
        <v>249</v>
      </c>
      <c r="GYE116" s="159" t="s">
        <v>249</v>
      </c>
      <c r="GYF116" s="159" t="s">
        <v>249</v>
      </c>
      <c r="GYG116" s="159" t="s">
        <v>249</v>
      </c>
      <c r="GYH116" s="159" t="s">
        <v>249</v>
      </c>
      <c r="GYI116" s="159" t="s">
        <v>249</v>
      </c>
      <c r="GYJ116" s="159" t="s">
        <v>249</v>
      </c>
      <c r="GYK116" s="159" t="s">
        <v>249</v>
      </c>
      <c r="GYL116" s="159" t="s">
        <v>249</v>
      </c>
      <c r="GYM116" s="159" t="s">
        <v>249</v>
      </c>
      <c r="GYN116" s="159" t="s">
        <v>249</v>
      </c>
      <c r="GYO116" s="159" t="s">
        <v>249</v>
      </c>
      <c r="GYP116" s="159" t="s">
        <v>249</v>
      </c>
      <c r="GYQ116" s="159" t="s">
        <v>249</v>
      </c>
      <c r="GYR116" s="159" t="s">
        <v>249</v>
      </c>
      <c r="GYS116" s="159" t="s">
        <v>249</v>
      </c>
      <c r="GYT116" s="159" t="s">
        <v>249</v>
      </c>
      <c r="GYU116" s="159" t="s">
        <v>249</v>
      </c>
      <c r="GYV116" s="159" t="s">
        <v>249</v>
      </c>
      <c r="GYW116" s="159" t="s">
        <v>249</v>
      </c>
      <c r="GYX116" s="159" t="s">
        <v>249</v>
      </c>
      <c r="GYY116" s="159" t="s">
        <v>249</v>
      </c>
      <c r="GYZ116" s="159" t="s">
        <v>249</v>
      </c>
      <c r="GZA116" s="159" t="s">
        <v>249</v>
      </c>
      <c r="GZB116" s="159" t="s">
        <v>249</v>
      </c>
      <c r="GZC116" s="159" t="s">
        <v>249</v>
      </c>
      <c r="GZD116" s="159" t="s">
        <v>249</v>
      </c>
      <c r="GZE116" s="159" t="s">
        <v>249</v>
      </c>
      <c r="GZF116" s="159" t="s">
        <v>249</v>
      </c>
      <c r="GZG116" s="159" t="s">
        <v>249</v>
      </c>
      <c r="GZH116" s="159" t="s">
        <v>249</v>
      </c>
      <c r="GZI116" s="159" t="s">
        <v>249</v>
      </c>
      <c r="GZJ116" s="159" t="s">
        <v>249</v>
      </c>
      <c r="GZK116" s="159" t="s">
        <v>249</v>
      </c>
      <c r="GZL116" s="159" t="s">
        <v>249</v>
      </c>
      <c r="GZM116" s="159" t="s">
        <v>249</v>
      </c>
      <c r="GZN116" s="159" t="s">
        <v>249</v>
      </c>
      <c r="GZO116" s="159" t="s">
        <v>249</v>
      </c>
      <c r="GZP116" s="159" t="s">
        <v>249</v>
      </c>
      <c r="GZQ116" s="159" t="s">
        <v>249</v>
      </c>
      <c r="GZR116" s="159" t="s">
        <v>249</v>
      </c>
      <c r="GZS116" s="159" t="s">
        <v>249</v>
      </c>
      <c r="GZT116" s="159" t="s">
        <v>249</v>
      </c>
      <c r="GZU116" s="159" t="s">
        <v>249</v>
      </c>
      <c r="GZV116" s="159" t="s">
        <v>249</v>
      </c>
      <c r="GZW116" s="159" t="s">
        <v>249</v>
      </c>
      <c r="GZX116" s="159" t="s">
        <v>249</v>
      </c>
      <c r="GZY116" s="159" t="s">
        <v>249</v>
      </c>
      <c r="GZZ116" s="159" t="s">
        <v>249</v>
      </c>
      <c r="HAA116" s="159" t="s">
        <v>249</v>
      </c>
      <c r="HAB116" s="159" t="s">
        <v>249</v>
      </c>
      <c r="HAC116" s="159" t="s">
        <v>249</v>
      </c>
      <c r="HAD116" s="159" t="s">
        <v>249</v>
      </c>
      <c r="HAE116" s="159" t="s">
        <v>249</v>
      </c>
      <c r="HAF116" s="159" t="s">
        <v>249</v>
      </c>
      <c r="HAG116" s="159" t="s">
        <v>249</v>
      </c>
      <c r="HAH116" s="159" t="s">
        <v>249</v>
      </c>
      <c r="HAI116" s="159" t="s">
        <v>249</v>
      </c>
      <c r="HAJ116" s="159" t="s">
        <v>249</v>
      </c>
      <c r="HAK116" s="159" t="s">
        <v>249</v>
      </c>
      <c r="HAL116" s="159" t="s">
        <v>249</v>
      </c>
      <c r="HAM116" s="159" t="s">
        <v>249</v>
      </c>
      <c r="HAN116" s="159" t="s">
        <v>249</v>
      </c>
      <c r="HAO116" s="159" t="s">
        <v>249</v>
      </c>
      <c r="HAP116" s="159" t="s">
        <v>249</v>
      </c>
      <c r="HAQ116" s="159" t="s">
        <v>249</v>
      </c>
      <c r="HAR116" s="159" t="s">
        <v>249</v>
      </c>
      <c r="HAS116" s="159" t="s">
        <v>249</v>
      </c>
      <c r="HAT116" s="159" t="s">
        <v>249</v>
      </c>
      <c r="HAU116" s="159" t="s">
        <v>249</v>
      </c>
      <c r="HAV116" s="159" t="s">
        <v>249</v>
      </c>
      <c r="HAW116" s="159" t="s">
        <v>249</v>
      </c>
      <c r="HAX116" s="159" t="s">
        <v>249</v>
      </c>
      <c r="HAY116" s="159" t="s">
        <v>249</v>
      </c>
      <c r="HAZ116" s="159" t="s">
        <v>249</v>
      </c>
      <c r="HBA116" s="159" t="s">
        <v>249</v>
      </c>
      <c r="HBB116" s="159" t="s">
        <v>249</v>
      </c>
      <c r="HBC116" s="159" t="s">
        <v>249</v>
      </c>
      <c r="HBD116" s="159" t="s">
        <v>249</v>
      </c>
      <c r="HBE116" s="159" t="s">
        <v>249</v>
      </c>
      <c r="HBF116" s="159" t="s">
        <v>249</v>
      </c>
      <c r="HBG116" s="159" t="s">
        <v>249</v>
      </c>
      <c r="HBH116" s="159" t="s">
        <v>249</v>
      </c>
      <c r="HBI116" s="159" t="s">
        <v>249</v>
      </c>
      <c r="HBJ116" s="159" t="s">
        <v>249</v>
      </c>
      <c r="HBK116" s="159" t="s">
        <v>249</v>
      </c>
      <c r="HBL116" s="159" t="s">
        <v>249</v>
      </c>
      <c r="HBM116" s="159" t="s">
        <v>249</v>
      </c>
      <c r="HBN116" s="159" t="s">
        <v>249</v>
      </c>
      <c r="HBO116" s="159" t="s">
        <v>249</v>
      </c>
      <c r="HBP116" s="159" t="s">
        <v>249</v>
      </c>
      <c r="HBQ116" s="159" t="s">
        <v>249</v>
      </c>
      <c r="HBR116" s="159" t="s">
        <v>249</v>
      </c>
      <c r="HBS116" s="159" t="s">
        <v>249</v>
      </c>
      <c r="HBT116" s="159" t="s">
        <v>249</v>
      </c>
      <c r="HBU116" s="159" t="s">
        <v>249</v>
      </c>
      <c r="HBV116" s="159" t="s">
        <v>249</v>
      </c>
      <c r="HBW116" s="159" t="s">
        <v>249</v>
      </c>
      <c r="HBX116" s="159" t="s">
        <v>249</v>
      </c>
      <c r="HBY116" s="159" t="s">
        <v>249</v>
      </c>
      <c r="HBZ116" s="159" t="s">
        <v>249</v>
      </c>
      <c r="HCA116" s="159" t="s">
        <v>249</v>
      </c>
      <c r="HCB116" s="159" t="s">
        <v>249</v>
      </c>
      <c r="HCC116" s="159" t="s">
        <v>249</v>
      </c>
      <c r="HCD116" s="159" t="s">
        <v>249</v>
      </c>
      <c r="HCE116" s="159" t="s">
        <v>249</v>
      </c>
      <c r="HCF116" s="159" t="s">
        <v>249</v>
      </c>
      <c r="HCG116" s="159" t="s">
        <v>249</v>
      </c>
      <c r="HCH116" s="159" t="s">
        <v>249</v>
      </c>
      <c r="HCI116" s="159" t="s">
        <v>249</v>
      </c>
      <c r="HCJ116" s="159" t="s">
        <v>249</v>
      </c>
      <c r="HCK116" s="159" t="s">
        <v>249</v>
      </c>
      <c r="HCL116" s="159" t="s">
        <v>249</v>
      </c>
      <c r="HCM116" s="159" t="s">
        <v>249</v>
      </c>
      <c r="HCN116" s="159" t="s">
        <v>249</v>
      </c>
      <c r="HCO116" s="159" t="s">
        <v>249</v>
      </c>
      <c r="HCP116" s="159" t="s">
        <v>249</v>
      </c>
      <c r="HCQ116" s="159" t="s">
        <v>249</v>
      </c>
      <c r="HCR116" s="159" t="s">
        <v>249</v>
      </c>
      <c r="HCS116" s="159" t="s">
        <v>249</v>
      </c>
      <c r="HCT116" s="159" t="s">
        <v>249</v>
      </c>
      <c r="HCU116" s="159" t="s">
        <v>249</v>
      </c>
      <c r="HCV116" s="159" t="s">
        <v>249</v>
      </c>
      <c r="HCW116" s="159" t="s">
        <v>249</v>
      </c>
      <c r="HCX116" s="159" t="s">
        <v>249</v>
      </c>
      <c r="HCY116" s="159" t="s">
        <v>249</v>
      </c>
      <c r="HCZ116" s="159" t="s">
        <v>249</v>
      </c>
      <c r="HDA116" s="159" t="s">
        <v>249</v>
      </c>
      <c r="HDB116" s="159" t="s">
        <v>249</v>
      </c>
      <c r="HDC116" s="159" t="s">
        <v>249</v>
      </c>
      <c r="HDD116" s="159" t="s">
        <v>249</v>
      </c>
      <c r="HDE116" s="159" t="s">
        <v>249</v>
      </c>
      <c r="HDF116" s="159" t="s">
        <v>249</v>
      </c>
      <c r="HDG116" s="159" t="s">
        <v>249</v>
      </c>
      <c r="HDH116" s="159" t="s">
        <v>249</v>
      </c>
      <c r="HDI116" s="159" t="s">
        <v>249</v>
      </c>
      <c r="HDJ116" s="159" t="s">
        <v>249</v>
      </c>
      <c r="HDK116" s="159" t="s">
        <v>249</v>
      </c>
      <c r="HDL116" s="159" t="s">
        <v>249</v>
      </c>
      <c r="HDM116" s="159" t="s">
        <v>249</v>
      </c>
      <c r="HDN116" s="159" t="s">
        <v>249</v>
      </c>
      <c r="HDO116" s="159" t="s">
        <v>249</v>
      </c>
      <c r="HDP116" s="159" t="s">
        <v>249</v>
      </c>
      <c r="HDQ116" s="159" t="s">
        <v>249</v>
      </c>
      <c r="HDR116" s="159" t="s">
        <v>249</v>
      </c>
      <c r="HDS116" s="159" t="s">
        <v>249</v>
      </c>
      <c r="HDT116" s="159" t="s">
        <v>249</v>
      </c>
      <c r="HDU116" s="159" t="s">
        <v>249</v>
      </c>
      <c r="HDV116" s="159" t="s">
        <v>249</v>
      </c>
      <c r="HDW116" s="159" t="s">
        <v>249</v>
      </c>
      <c r="HDX116" s="159" t="s">
        <v>249</v>
      </c>
      <c r="HDY116" s="159" t="s">
        <v>249</v>
      </c>
      <c r="HDZ116" s="159" t="s">
        <v>249</v>
      </c>
      <c r="HEA116" s="159" t="s">
        <v>249</v>
      </c>
      <c r="HEB116" s="159" t="s">
        <v>249</v>
      </c>
      <c r="HEC116" s="159" t="s">
        <v>249</v>
      </c>
      <c r="HED116" s="159" t="s">
        <v>249</v>
      </c>
      <c r="HEE116" s="159" t="s">
        <v>249</v>
      </c>
      <c r="HEF116" s="159" t="s">
        <v>249</v>
      </c>
      <c r="HEG116" s="159" t="s">
        <v>249</v>
      </c>
      <c r="HEH116" s="159" t="s">
        <v>249</v>
      </c>
      <c r="HEI116" s="159" t="s">
        <v>249</v>
      </c>
      <c r="HEJ116" s="159" t="s">
        <v>249</v>
      </c>
      <c r="HEK116" s="159" t="s">
        <v>249</v>
      </c>
      <c r="HEL116" s="159" t="s">
        <v>249</v>
      </c>
      <c r="HEM116" s="159" t="s">
        <v>249</v>
      </c>
      <c r="HEN116" s="159" t="s">
        <v>249</v>
      </c>
      <c r="HEO116" s="159" t="s">
        <v>249</v>
      </c>
      <c r="HEP116" s="159" t="s">
        <v>249</v>
      </c>
      <c r="HEQ116" s="159" t="s">
        <v>249</v>
      </c>
      <c r="HER116" s="159" t="s">
        <v>249</v>
      </c>
      <c r="HES116" s="159" t="s">
        <v>249</v>
      </c>
      <c r="HET116" s="159" t="s">
        <v>249</v>
      </c>
      <c r="HEU116" s="159" t="s">
        <v>249</v>
      </c>
      <c r="HEV116" s="159" t="s">
        <v>249</v>
      </c>
      <c r="HEW116" s="159" t="s">
        <v>249</v>
      </c>
      <c r="HEX116" s="159" t="s">
        <v>249</v>
      </c>
      <c r="HEY116" s="159" t="s">
        <v>249</v>
      </c>
      <c r="HEZ116" s="159" t="s">
        <v>249</v>
      </c>
      <c r="HFA116" s="159" t="s">
        <v>249</v>
      </c>
      <c r="HFB116" s="159" t="s">
        <v>249</v>
      </c>
      <c r="HFC116" s="159" t="s">
        <v>249</v>
      </c>
      <c r="HFD116" s="159" t="s">
        <v>249</v>
      </c>
      <c r="HFE116" s="159" t="s">
        <v>249</v>
      </c>
      <c r="HFF116" s="159" t="s">
        <v>249</v>
      </c>
      <c r="HFG116" s="159" t="s">
        <v>249</v>
      </c>
      <c r="HFH116" s="159" t="s">
        <v>249</v>
      </c>
      <c r="HFI116" s="159" t="s">
        <v>249</v>
      </c>
      <c r="HFJ116" s="159" t="s">
        <v>249</v>
      </c>
      <c r="HFK116" s="159" t="s">
        <v>249</v>
      </c>
      <c r="HFL116" s="159" t="s">
        <v>249</v>
      </c>
      <c r="HFM116" s="159" t="s">
        <v>249</v>
      </c>
      <c r="HFN116" s="159" t="s">
        <v>249</v>
      </c>
      <c r="HFO116" s="159" t="s">
        <v>249</v>
      </c>
      <c r="HFP116" s="159" t="s">
        <v>249</v>
      </c>
      <c r="HFQ116" s="159" t="s">
        <v>249</v>
      </c>
      <c r="HFR116" s="159" t="s">
        <v>249</v>
      </c>
      <c r="HFS116" s="159" t="s">
        <v>249</v>
      </c>
      <c r="HFT116" s="159" t="s">
        <v>249</v>
      </c>
      <c r="HFU116" s="159" t="s">
        <v>249</v>
      </c>
      <c r="HFV116" s="159" t="s">
        <v>249</v>
      </c>
      <c r="HFW116" s="159" t="s">
        <v>249</v>
      </c>
      <c r="HFX116" s="159" t="s">
        <v>249</v>
      </c>
      <c r="HFY116" s="159" t="s">
        <v>249</v>
      </c>
      <c r="HFZ116" s="159" t="s">
        <v>249</v>
      </c>
      <c r="HGA116" s="159" t="s">
        <v>249</v>
      </c>
      <c r="HGB116" s="159" t="s">
        <v>249</v>
      </c>
      <c r="HGC116" s="159" t="s">
        <v>249</v>
      </c>
      <c r="HGD116" s="159" t="s">
        <v>249</v>
      </c>
      <c r="HGE116" s="159" t="s">
        <v>249</v>
      </c>
      <c r="HGF116" s="159" t="s">
        <v>249</v>
      </c>
      <c r="HGG116" s="159" t="s">
        <v>249</v>
      </c>
      <c r="HGH116" s="159" t="s">
        <v>249</v>
      </c>
      <c r="HGI116" s="159" t="s">
        <v>249</v>
      </c>
      <c r="HGJ116" s="159" t="s">
        <v>249</v>
      </c>
      <c r="HGK116" s="159" t="s">
        <v>249</v>
      </c>
      <c r="HGL116" s="159" t="s">
        <v>249</v>
      </c>
      <c r="HGM116" s="159" t="s">
        <v>249</v>
      </c>
      <c r="HGN116" s="159" t="s">
        <v>249</v>
      </c>
      <c r="HGO116" s="159" t="s">
        <v>249</v>
      </c>
      <c r="HGP116" s="159" t="s">
        <v>249</v>
      </c>
      <c r="HGQ116" s="159" t="s">
        <v>249</v>
      </c>
      <c r="HGR116" s="159" t="s">
        <v>249</v>
      </c>
      <c r="HGS116" s="159" t="s">
        <v>249</v>
      </c>
      <c r="HGT116" s="159" t="s">
        <v>249</v>
      </c>
      <c r="HGU116" s="159" t="s">
        <v>249</v>
      </c>
      <c r="HGV116" s="159" t="s">
        <v>249</v>
      </c>
      <c r="HGW116" s="159" t="s">
        <v>249</v>
      </c>
      <c r="HGX116" s="159" t="s">
        <v>249</v>
      </c>
      <c r="HGY116" s="159" t="s">
        <v>249</v>
      </c>
      <c r="HGZ116" s="159" t="s">
        <v>249</v>
      </c>
      <c r="HHA116" s="159" t="s">
        <v>249</v>
      </c>
      <c r="HHB116" s="159" t="s">
        <v>249</v>
      </c>
      <c r="HHC116" s="159" t="s">
        <v>249</v>
      </c>
      <c r="HHD116" s="159" t="s">
        <v>249</v>
      </c>
      <c r="HHE116" s="159" t="s">
        <v>249</v>
      </c>
      <c r="HHF116" s="159" t="s">
        <v>249</v>
      </c>
      <c r="HHG116" s="159" t="s">
        <v>249</v>
      </c>
      <c r="HHH116" s="159" t="s">
        <v>249</v>
      </c>
      <c r="HHI116" s="159" t="s">
        <v>249</v>
      </c>
      <c r="HHJ116" s="159" t="s">
        <v>249</v>
      </c>
      <c r="HHK116" s="159" t="s">
        <v>249</v>
      </c>
      <c r="HHL116" s="159" t="s">
        <v>249</v>
      </c>
      <c r="HHM116" s="159" t="s">
        <v>249</v>
      </c>
      <c r="HHN116" s="159" t="s">
        <v>249</v>
      </c>
      <c r="HHO116" s="159" t="s">
        <v>249</v>
      </c>
      <c r="HHP116" s="159" t="s">
        <v>249</v>
      </c>
      <c r="HHQ116" s="159" t="s">
        <v>249</v>
      </c>
      <c r="HHR116" s="159" t="s">
        <v>249</v>
      </c>
      <c r="HHS116" s="159" t="s">
        <v>249</v>
      </c>
      <c r="HHT116" s="159" t="s">
        <v>249</v>
      </c>
      <c r="HHU116" s="159" t="s">
        <v>249</v>
      </c>
      <c r="HHV116" s="159" t="s">
        <v>249</v>
      </c>
      <c r="HHW116" s="159" t="s">
        <v>249</v>
      </c>
      <c r="HHX116" s="159" t="s">
        <v>249</v>
      </c>
      <c r="HHY116" s="159" t="s">
        <v>249</v>
      </c>
      <c r="HHZ116" s="159" t="s">
        <v>249</v>
      </c>
      <c r="HIA116" s="159" t="s">
        <v>249</v>
      </c>
      <c r="HIB116" s="159" t="s">
        <v>249</v>
      </c>
      <c r="HIC116" s="159" t="s">
        <v>249</v>
      </c>
      <c r="HID116" s="159" t="s">
        <v>249</v>
      </c>
      <c r="HIE116" s="159" t="s">
        <v>249</v>
      </c>
      <c r="HIF116" s="159" t="s">
        <v>249</v>
      </c>
      <c r="HIG116" s="159" t="s">
        <v>249</v>
      </c>
      <c r="HIH116" s="159" t="s">
        <v>249</v>
      </c>
      <c r="HII116" s="159" t="s">
        <v>249</v>
      </c>
      <c r="HIJ116" s="159" t="s">
        <v>249</v>
      </c>
      <c r="HIK116" s="159" t="s">
        <v>249</v>
      </c>
      <c r="HIL116" s="159" t="s">
        <v>249</v>
      </c>
      <c r="HIM116" s="159" t="s">
        <v>249</v>
      </c>
      <c r="HIN116" s="159" t="s">
        <v>249</v>
      </c>
      <c r="HIO116" s="159" t="s">
        <v>249</v>
      </c>
      <c r="HIP116" s="159" t="s">
        <v>249</v>
      </c>
      <c r="HIQ116" s="159" t="s">
        <v>249</v>
      </c>
      <c r="HIR116" s="159" t="s">
        <v>249</v>
      </c>
      <c r="HIS116" s="159" t="s">
        <v>249</v>
      </c>
      <c r="HIT116" s="159" t="s">
        <v>249</v>
      </c>
      <c r="HIU116" s="159" t="s">
        <v>249</v>
      </c>
      <c r="HIV116" s="159" t="s">
        <v>249</v>
      </c>
      <c r="HIW116" s="159" t="s">
        <v>249</v>
      </c>
      <c r="HIX116" s="159" t="s">
        <v>249</v>
      </c>
      <c r="HIY116" s="159" t="s">
        <v>249</v>
      </c>
      <c r="HIZ116" s="159" t="s">
        <v>249</v>
      </c>
      <c r="HJA116" s="159" t="s">
        <v>249</v>
      </c>
      <c r="HJB116" s="159" t="s">
        <v>249</v>
      </c>
      <c r="HJC116" s="159" t="s">
        <v>249</v>
      </c>
      <c r="HJD116" s="159" t="s">
        <v>249</v>
      </c>
      <c r="HJE116" s="159" t="s">
        <v>249</v>
      </c>
      <c r="HJF116" s="159" t="s">
        <v>249</v>
      </c>
      <c r="HJG116" s="159" t="s">
        <v>249</v>
      </c>
      <c r="HJH116" s="159" t="s">
        <v>249</v>
      </c>
      <c r="HJI116" s="159" t="s">
        <v>249</v>
      </c>
      <c r="HJJ116" s="159" t="s">
        <v>249</v>
      </c>
      <c r="HJK116" s="159" t="s">
        <v>249</v>
      </c>
      <c r="HJL116" s="159" t="s">
        <v>249</v>
      </c>
      <c r="HJM116" s="159" t="s">
        <v>249</v>
      </c>
      <c r="HJN116" s="159" t="s">
        <v>249</v>
      </c>
      <c r="HJO116" s="159" t="s">
        <v>249</v>
      </c>
      <c r="HJP116" s="159" t="s">
        <v>249</v>
      </c>
      <c r="HJQ116" s="159" t="s">
        <v>249</v>
      </c>
      <c r="HJR116" s="159" t="s">
        <v>249</v>
      </c>
      <c r="HJS116" s="159" t="s">
        <v>249</v>
      </c>
      <c r="HJT116" s="159" t="s">
        <v>249</v>
      </c>
      <c r="HJU116" s="159" t="s">
        <v>249</v>
      </c>
      <c r="HJV116" s="159" t="s">
        <v>249</v>
      </c>
      <c r="HJW116" s="159" t="s">
        <v>249</v>
      </c>
      <c r="HJX116" s="159" t="s">
        <v>249</v>
      </c>
      <c r="HJY116" s="159" t="s">
        <v>249</v>
      </c>
      <c r="HJZ116" s="159" t="s">
        <v>249</v>
      </c>
      <c r="HKA116" s="159" t="s">
        <v>249</v>
      </c>
      <c r="HKB116" s="159" t="s">
        <v>249</v>
      </c>
      <c r="HKC116" s="159" t="s">
        <v>249</v>
      </c>
      <c r="HKD116" s="159" t="s">
        <v>249</v>
      </c>
      <c r="HKE116" s="159" t="s">
        <v>249</v>
      </c>
      <c r="HKF116" s="159" t="s">
        <v>249</v>
      </c>
      <c r="HKG116" s="159" t="s">
        <v>249</v>
      </c>
      <c r="HKH116" s="159" t="s">
        <v>249</v>
      </c>
      <c r="HKI116" s="159" t="s">
        <v>249</v>
      </c>
      <c r="HKJ116" s="159" t="s">
        <v>249</v>
      </c>
      <c r="HKK116" s="159" t="s">
        <v>249</v>
      </c>
      <c r="HKL116" s="159" t="s">
        <v>249</v>
      </c>
      <c r="HKM116" s="159" t="s">
        <v>249</v>
      </c>
      <c r="HKN116" s="159" t="s">
        <v>249</v>
      </c>
      <c r="HKO116" s="159" t="s">
        <v>249</v>
      </c>
      <c r="HKP116" s="159" t="s">
        <v>249</v>
      </c>
      <c r="HKQ116" s="159" t="s">
        <v>249</v>
      </c>
      <c r="HKR116" s="159" t="s">
        <v>249</v>
      </c>
      <c r="HKS116" s="159" t="s">
        <v>249</v>
      </c>
      <c r="HKT116" s="159" t="s">
        <v>249</v>
      </c>
      <c r="HKU116" s="159" t="s">
        <v>249</v>
      </c>
      <c r="HKV116" s="159" t="s">
        <v>249</v>
      </c>
      <c r="HKW116" s="159" t="s">
        <v>249</v>
      </c>
      <c r="HKX116" s="159" t="s">
        <v>249</v>
      </c>
      <c r="HKY116" s="159" t="s">
        <v>249</v>
      </c>
      <c r="HKZ116" s="159" t="s">
        <v>249</v>
      </c>
      <c r="HLA116" s="159" t="s">
        <v>249</v>
      </c>
      <c r="HLB116" s="159" t="s">
        <v>249</v>
      </c>
      <c r="HLC116" s="159" t="s">
        <v>249</v>
      </c>
      <c r="HLD116" s="159" t="s">
        <v>249</v>
      </c>
      <c r="HLE116" s="159" t="s">
        <v>249</v>
      </c>
      <c r="HLF116" s="159" t="s">
        <v>249</v>
      </c>
      <c r="HLG116" s="159" t="s">
        <v>249</v>
      </c>
      <c r="HLH116" s="159" t="s">
        <v>249</v>
      </c>
      <c r="HLI116" s="159" t="s">
        <v>249</v>
      </c>
      <c r="HLJ116" s="159" t="s">
        <v>249</v>
      </c>
      <c r="HLK116" s="159" t="s">
        <v>249</v>
      </c>
      <c r="HLL116" s="159" t="s">
        <v>249</v>
      </c>
      <c r="HLM116" s="159" t="s">
        <v>249</v>
      </c>
      <c r="HLN116" s="159" t="s">
        <v>249</v>
      </c>
      <c r="HLO116" s="159" t="s">
        <v>249</v>
      </c>
      <c r="HLP116" s="159" t="s">
        <v>249</v>
      </c>
      <c r="HLQ116" s="159" t="s">
        <v>249</v>
      </c>
      <c r="HLR116" s="159" t="s">
        <v>249</v>
      </c>
      <c r="HLS116" s="159" t="s">
        <v>249</v>
      </c>
      <c r="HLT116" s="159" t="s">
        <v>249</v>
      </c>
      <c r="HLU116" s="159" t="s">
        <v>249</v>
      </c>
      <c r="HLV116" s="159" t="s">
        <v>249</v>
      </c>
      <c r="HLW116" s="159" t="s">
        <v>249</v>
      </c>
      <c r="HLX116" s="159" t="s">
        <v>249</v>
      </c>
      <c r="HLY116" s="159" t="s">
        <v>249</v>
      </c>
      <c r="HLZ116" s="159" t="s">
        <v>249</v>
      </c>
      <c r="HMA116" s="159" t="s">
        <v>249</v>
      </c>
      <c r="HMB116" s="159" t="s">
        <v>249</v>
      </c>
      <c r="HMC116" s="159" t="s">
        <v>249</v>
      </c>
      <c r="HMD116" s="159" t="s">
        <v>249</v>
      </c>
      <c r="HME116" s="159" t="s">
        <v>249</v>
      </c>
      <c r="HMF116" s="159" t="s">
        <v>249</v>
      </c>
      <c r="HMG116" s="159" t="s">
        <v>249</v>
      </c>
      <c r="HMH116" s="159" t="s">
        <v>249</v>
      </c>
      <c r="HMI116" s="159" t="s">
        <v>249</v>
      </c>
      <c r="HMJ116" s="159" t="s">
        <v>249</v>
      </c>
      <c r="HMK116" s="159" t="s">
        <v>249</v>
      </c>
      <c r="HML116" s="159" t="s">
        <v>249</v>
      </c>
      <c r="HMM116" s="159" t="s">
        <v>249</v>
      </c>
      <c r="HMN116" s="159" t="s">
        <v>249</v>
      </c>
      <c r="HMO116" s="159" t="s">
        <v>249</v>
      </c>
      <c r="HMP116" s="159" t="s">
        <v>249</v>
      </c>
      <c r="HMQ116" s="159" t="s">
        <v>249</v>
      </c>
      <c r="HMR116" s="159" t="s">
        <v>249</v>
      </c>
      <c r="HMS116" s="159" t="s">
        <v>249</v>
      </c>
      <c r="HMT116" s="159" t="s">
        <v>249</v>
      </c>
      <c r="HMU116" s="159" t="s">
        <v>249</v>
      </c>
      <c r="HMV116" s="159" t="s">
        <v>249</v>
      </c>
      <c r="HMW116" s="159" t="s">
        <v>249</v>
      </c>
      <c r="HMX116" s="159" t="s">
        <v>249</v>
      </c>
      <c r="HMY116" s="159" t="s">
        <v>249</v>
      </c>
      <c r="HMZ116" s="159" t="s">
        <v>249</v>
      </c>
      <c r="HNA116" s="159" t="s">
        <v>249</v>
      </c>
      <c r="HNB116" s="159" t="s">
        <v>249</v>
      </c>
      <c r="HNC116" s="159" t="s">
        <v>249</v>
      </c>
      <c r="HND116" s="159" t="s">
        <v>249</v>
      </c>
      <c r="HNE116" s="159" t="s">
        <v>249</v>
      </c>
      <c r="HNF116" s="159" t="s">
        <v>249</v>
      </c>
      <c r="HNG116" s="159" t="s">
        <v>249</v>
      </c>
      <c r="HNH116" s="159" t="s">
        <v>249</v>
      </c>
      <c r="HNI116" s="159" t="s">
        <v>249</v>
      </c>
      <c r="HNJ116" s="159" t="s">
        <v>249</v>
      </c>
      <c r="HNK116" s="159" t="s">
        <v>249</v>
      </c>
      <c r="HNL116" s="159" t="s">
        <v>249</v>
      </c>
      <c r="HNM116" s="159" t="s">
        <v>249</v>
      </c>
      <c r="HNN116" s="159" t="s">
        <v>249</v>
      </c>
      <c r="HNO116" s="159" t="s">
        <v>249</v>
      </c>
      <c r="HNP116" s="159" t="s">
        <v>249</v>
      </c>
      <c r="HNQ116" s="159" t="s">
        <v>249</v>
      </c>
      <c r="HNR116" s="159" t="s">
        <v>249</v>
      </c>
      <c r="HNS116" s="159" t="s">
        <v>249</v>
      </c>
      <c r="HNT116" s="159" t="s">
        <v>249</v>
      </c>
      <c r="HNU116" s="159" t="s">
        <v>249</v>
      </c>
      <c r="HNV116" s="159" t="s">
        <v>249</v>
      </c>
      <c r="HNW116" s="159" t="s">
        <v>249</v>
      </c>
      <c r="HNX116" s="159" t="s">
        <v>249</v>
      </c>
      <c r="HNY116" s="159" t="s">
        <v>249</v>
      </c>
      <c r="HNZ116" s="159" t="s">
        <v>249</v>
      </c>
      <c r="HOA116" s="159" t="s">
        <v>249</v>
      </c>
      <c r="HOB116" s="159" t="s">
        <v>249</v>
      </c>
      <c r="HOC116" s="159" t="s">
        <v>249</v>
      </c>
      <c r="HOD116" s="159" t="s">
        <v>249</v>
      </c>
      <c r="HOE116" s="159" t="s">
        <v>249</v>
      </c>
      <c r="HOF116" s="159" t="s">
        <v>249</v>
      </c>
      <c r="HOG116" s="159" t="s">
        <v>249</v>
      </c>
      <c r="HOH116" s="159" t="s">
        <v>249</v>
      </c>
      <c r="HOI116" s="159" t="s">
        <v>249</v>
      </c>
      <c r="HOJ116" s="159" t="s">
        <v>249</v>
      </c>
      <c r="HOK116" s="159" t="s">
        <v>249</v>
      </c>
      <c r="HOL116" s="159" t="s">
        <v>249</v>
      </c>
      <c r="HOM116" s="159" t="s">
        <v>249</v>
      </c>
      <c r="HON116" s="159" t="s">
        <v>249</v>
      </c>
      <c r="HOO116" s="159" t="s">
        <v>249</v>
      </c>
      <c r="HOP116" s="159" t="s">
        <v>249</v>
      </c>
      <c r="HOQ116" s="159" t="s">
        <v>249</v>
      </c>
      <c r="HOR116" s="159" t="s">
        <v>249</v>
      </c>
      <c r="HOS116" s="159" t="s">
        <v>249</v>
      </c>
      <c r="HOT116" s="159" t="s">
        <v>249</v>
      </c>
      <c r="HOU116" s="159" t="s">
        <v>249</v>
      </c>
      <c r="HOV116" s="159" t="s">
        <v>249</v>
      </c>
      <c r="HOW116" s="159" t="s">
        <v>249</v>
      </c>
      <c r="HOX116" s="159" t="s">
        <v>249</v>
      </c>
      <c r="HOY116" s="159" t="s">
        <v>249</v>
      </c>
      <c r="HOZ116" s="159" t="s">
        <v>249</v>
      </c>
      <c r="HPA116" s="159" t="s">
        <v>249</v>
      </c>
      <c r="HPB116" s="159" t="s">
        <v>249</v>
      </c>
      <c r="HPC116" s="159" t="s">
        <v>249</v>
      </c>
      <c r="HPD116" s="159" t="s">
        <v>249</v>
      </c>
      <c r="HPE116" s="159" t="s">
        <v>249</v>
      </c>
      <c r="HPF116" s="159" t="s">
        <v>249</v>
      </c>
      <c r="HPG116" s="159" t="s">
        <v>249</v>
      </c>
      <c r="HPH116" s="159" t="s">
        <v>249</v>
      </c>
      <c r="HPI116" s="159" t="s">
        <v>249</v>
      </c>
      <c r="HPJ116" s="159" t="s">
        <v>249</v>
      </c>
      <c r="HPK116" s="159" t="s">
        <v>249</v>
      </c>
      <c r="HPL116" s="159" t="s">
        <v>249</v>
      </c>
      <c r="HPM116" s="159" t="s">
        <v>249</v>
      </c>
      <c r="HPN116" s="159" t="s">
        <v>249</v>
      </c>
      <c r="HPO116" s="159" t="s">
        <v>249</v>
      </c>
      <c r="HPP116" s="159" t="s">
        <v>249</v>
      </c>
      <c r="HPQ116" s="159" t="s">
        <v>249</v>
      </c>
      <c r="HPR116" s="159" t="s">
        <v>249</v>
      </c>
      <c r="HPS116" s="159" t="s">
        <v>249</v>
      </c>
      <c r="HPT116" s="159" t="s">
        <v>249</v>
      </c>
      <c r="HPU116" s="159" t="s">
        <v>249</v>
      </c>
      <c r="HPV116" s="159" t="s">
        <v>249</v>
      </c>
      <c r="HPW116" s="159" t="s">
        <v>249</v>
      </c>
      <c r="HPX116" s="159" t="s">
        <v>249</v>
      </c>
      <c r="HPY116" s="159" t="s">
        <v>249</v>
      </c>
      <c r="HPZ116" s="159" t="s">
        <v>249</v>
      </c>
      <c r="HQA116" s="159" t="s">
        <v>249</v>
      </c>
      <c r="HQB116" s="159" t="s">
        <v>249</v>
      </c>
      <c r="HQC116" s="159" t="s">
        <v>249</v>
      </c>
      <c r="HQD116" s="159" t="s">
        <v>249</v>
      </c>
      <c r="HQE116" s="159" t="s">
        <v>249</v>
      </c>
      <c r="HQF116" s="159" t="s">
        <v>249</v>
      </c>
      <c r="HQG116" s="159" t="s">
        <v>249</v>
      </c>
      <c r="HQH116" s="159" t="s">
        <v>249</v>
      </c>
      <c r="HQI116" s="159" t="s">
        <v>249</v>
      </c>
      <c r="HQJ116" s="159" t="s">
        <v>249</v>
      </c>
      <c r="HQK116" s="159" t="s">
        <v>249</v>
      </c>
      <c r="HQL116" s="159" t="s">
        <v>249</v>
      </c>
      <c r="HQM116" s="159" t="s">
        <v>249</v>
      </c>
      <c r="HQN116" s="159" t="s">
        <v>249</v>
      </c>
      <c r="HQO116" s="159" t="s">
        <v>249</v>
      </c>
      <c r="HQP116" s="159" t="s">
        <v>249</v>
      </c>
      <c r="HQQ116" s="159" t="s">
        <v>249</v>
      </c>
      <c r="HQR116" s="159" t="s">
        <v>249</v>
      </c>
      <c r="HQS116" s="159" t="s">
        <v>249</v>
      </c>
      <c r="HQT116" s="159" t="s">
        <v>249</v>
      </c>
      <c r="HQU116" s="159" t="s">
        <v>249</v>
      </c>
      <c r="HQV116" s="159" t="s">
        <v>249</v>
      </c>
      <c r="HQW116" s="159" t="s">
        <v>249</v>
      </c>
      <c r="HQX116" s="159" t="s">
        <v>249</v>
      </c>
      <c r="HQY116" s="159" t="s">
        <v>249</v>
      </c>
      <c r="HQZ116" s="159" t="s">
        <v>249</v>
      </c>
      <c r="HRA116" s="159" t="s">
        <v>249</v>
      </c>
      <c r="HRB116" s="159" t="s">
        <v>249</v>
      </c>
      <c r="HRC116" s="159" t="s">
        <v>249</v>
      </c>
      <c r="HRD116" s="159" t="s">
        <v>249</v>
      </c>
      <c r="HRE116" s="159" t="s">
        <v>249</v>
      </c>
      <c r="HRF116" s="159" t="s">
        <v>249</v>
      </c>
      <c r="HRG116" s="159" t="s">
        <v>249</v>
      </c>
      <c r="HRH116" s="159" t="s">
        <v>249</v>
      </c>
      <c r="HRI116" s="159" t="s">
        <v>249</v>
      </c>
      <c r="HRJ116" s="159" t="s">
        <v>249</v>
      </c>
      <c r="HRK116" s="159" t="s">
        <v>249</v>
      </c>
      <c r="HRL116" s="159" t="s">
        <v>249</v>
      </c>
      <c r="HRM116" s="159" t="s">
        <v>249</v>
      </c>
      <c r="HRN116" s="159" t="s">
        <v>249</v>
      </c>
      <c r="HRO116" s="159" t="s">
        <v>249</v>
      </c>
      <c r="HRP116" s="159" t="s">
        <v>249</v>
      </c>
      <c r="HRQ116" s="159" t="s">
        <v>249</v>
      </c>
      <c r="HRR116" s="159" t="s">
        <v>249</v>
      </c>
      <c r="HRS116" s="159" t="s">
        <v>249</v>
      </c>
      <c r="HRT116" s="159" t="s">
        <v>249</v>
      </c>
      <c r="HRU116" s="159" t="s">
        <v>249</v>
      </c>
      <c r="HRV116" s="159" t="s">
        <v>249</v>
      </c>
      <c r="HRW116" s="159" t="s">
        <v>249</v>
      </c>
      <c r="HRX116" s="159" t="s">
        <v>249</v>
      </c>
      <c r="HRY116" s="159" t="s">
        <v>249</v>
      </c>
      <c r="HRZ116" s="159" t="s">
        <v>249</v>
      </c>
      <c r="HSA116" s="159" t="s">
        <v>249</v>
      </c>
      <c r="HSB116" s="159" t="s">
        <v>249</v>
      </c>
      <c r="HSC116" s="159" t="s">
        <v>249</v>
      </c>
      <c r="HSD116" s="159" t="s">
        <v>249</v>
      </c>
      <c r="HSE116" s="159" t="s">
        <v>249</v>
      </c>
      <c r="HSF116" s="159" t="s">
        <v>249</v>
      </c>
      <c r="HSG116" s="159" t="s">
        <v>249</v>
      </c>
      <c r="HSH116" s="159" t="s">
        <v>249</v>
      </c>
      <c r="HSI116" s="159" t="s">
        <v>249</v>
      </c>
      <c r="HSJ116" s="159" t="s">
        <v>249</v>
      </c>
      <c r="HSK116" s="159" t="s">
        <v>249</v>
      </c>
      <c r="HSL116" s="159" t="s">
        <v>249</v>
      </c>
      <c r="HSM116" s="159" t="s">
        <v>249</v>
      </c>
      <c r="HSN116" s="159" t="s">
        <v>249</v>
      </c>
      <c r="HSO116" s="159" t="s">
        <v>249</v>
      </c>
      <c r="HSP116" s="159" t="s">
        <v>249</v>
      </c>
      <c r="HSQ116" s="159" t="s">
        <v>249</v>
      </c>
      <c r="HSR116" s="159" t="s">
        <v>249</v>
      </c>
      <c r="HSS116" s="159" t="s">
        <v>249</v>
      </c>
      <c r="HST116" s="159" t="s">
        <v>249</v>
      </c>
      <c r="HSU116" s="159" t="s">
        <v>249</v>
      </c>
      <c r="HSV116" s="159" t="s">
        <v>249</v>
      </c>
      <c r="HSW116" s="159" t="s">
        <v>249</v>
      </c>
      <c r="HSX116" s="159" t="s">
        <v>249</v>
      </c>
      <c r="HSY116" s="159" t="s">
        <v>249</v>
      </c>
      <c r="HSZ116" s="159" t="s">
        <v>249</v>
      </c>
      <c r="HTA116" s="159" t="s">
        <v>249</v>
      </c>
      <c r="HTB116" s="159" t="s">
        <v>249</v>
      </c>
      <c r="HTC116" s="159" t="s">
        <v>249</v>
      </c>
      <c r="HTD116" s="159" t="s">
        <v>249</v>
      </c>
      <c r="HTE116" s="159" t="s">
        <v>249</v>
      </c>
      <c r="HTF116" s="159" t="s">
        <v>249</v>
      </c>
      <c r="HTG116" s="159" t="s">
        <v>249</v>
      </c>
      <c r="HTH116" s="159" t="s">
        <v>249</v>
      </c>
      <c r="HTI116" s="159" t="s">
        <v>249</v>
      </c>
      <c r="HTJ116" s="159" t="s">
        <v>249</v>
      </c>
      <c r="HTK116" s="159" t="s">
        <v>249</v>
      </c>
      <c r="HTL116" s="159" t="s">
        <v>249</v>
      </c>
      <c r="HTM116" s="159" t="s">
        <v>249</v>
      </c>
      <c r="HTN116" s="159" t="s">
        <v>249</v>
      </c>
      <c r="HTO116" s="159" t="s">
        <v>249</v>
      </c>
      <c r="HTP116" s="159" t="s">
        <v>249</v>
      </c>
      <c r="HTQ116" s="159" t="s">
        <v>249</v>
      </c>
      <c r="HTR116" s="159" t="s">
        <v>249</v>
      </c>
      <c r="HTS116" s="159" t="s">
        <v>249</v>
      </c>
      <c r="HTT116" s="159" t="s">
        <v>249</v>
      </c>
      <c r="HTU116" s="159" t="s">
        <v>249</v>
      </c>
      <c r="HTV116" s="159" t="s">
        <v>249</v>
      </c>
      <c r="HTW116" s="159" t="s">
        <v>249</v>
      </c>
      <c r="HTX116" s="159" t="s">
        <v>249</v>
      </c>
      <c r="HTY116" s="159" t="s">
        <v>249</v>
      </c>
      <c r="HTZ116" s="159" t="s">
        <v>249</v>
      </c>
      <c r="HUA116" s="159" t="s">
        <v>249</v>
      </c>
      <c r="HUB116" s="159" t="s">
        <v>249</v>
      </c>
      <c r="HUC116" s="159" t="s">
        <v>249</v>
      </c>
      <c r="HUD116" s="159" t="s">
        <v>249</v>
      </c>
      <c r="HUE116" s="159" t="s">
        <v>249</v>
      </c>
      <c r="HUF116" s="159" t="s">
        <v>249</v>
      </c>
      <c r="HUG116" s="159" t="s">
        <v>249</v>
      </c>
      <c r="HUH116" s="159" t="s">
        <v>249</v>
      </c>
      <c r="HUI116" s="159" t="s">
        <v>249</v>
      </c>
      <c r="HUJ116" s="159" t="s">
        <v>249</v>
      </c>
      <c r="HUK116" s="159" t="s">
        <v>249</v>
      </c>
      <c r="HUL116" s="159" t="s">
        <v>249</v>
      </c>
      <c r="HUM116" s="159" t="s">
        <v>249</v>
      </c>
      <c r="HUN116" s="159" t="s">
        <v>249</v>
      </c>
      <c r="HUO116" s="159" t="s">
        <v>249</v>
      </c>
      <c r="HUP116" s="159" t="s">
        <v>249</v>
      </c>
      <c r="HUQ116" s="159" t="s">
        <v>249</v>
      </c>
      <c r="HUR116" s="159" t="s">
        <v>249</v>
      </c>
      <c r="HUS116" s="159" t="s">
        <v>249</v>
      </c>
      <c r="HUT116" s="159" t="s">
        <v>249</v>
      </c>
      <c r="HUU116" s="159" t="s">
        <v>249</v>
      </c>
      <c r="HUV116" s="159" t="s">
        <v>249</v>
      </c>
      <c r="HUW116" s="159" t="s">
        <v>249</v>
      </c>
      <c r="HUX116" s="159" t="s">
        <v>249</v>
      </c>
      <c r="HUY116" s="159" t="s">
        <v>249</v>
      </c>
      <c r="HUZ116" s="159" t="s">
        <v>249</v>
      </c>
      <c r="HVA116" s="159" t="s">
        <v>249</v>
      </c>
      <c r="HVB116" s="159" t="s">
        <v>249</v>
      </c>
      <c r="HVC116" s="159" t="s">
        <v>249</v>
      </c>
      <c r="HVD116" s="159" t="s">
        <v>249</v>
      </c>
      <c r="HVE116" s="159" t="s">
        <v>249</v>
      </c>
      <c r="HVF116" s="159" t="s">
        <v>249</v>
      </c>
      <c r="HVG116" s="159" t="s">
        <v>249</v>
      </c>
      <c r="HVH116" s="159" t="s">
        <v>249</v>
      </c>
      <c r="HVI116" s="159" t="s">
        <v>249</v>
      </c>
      <c r="HVJ116" s="159" t="s">
        <v>249</v>
      </c>
      <c r="HVK116" s="159" t="s">
        <v>249</v>
      </c>
      <c r="HVL116" s="159" t="s">
        <v>249</v>
      </c>
      <c r="HVM116" s="159" t="s">
        <v>249</v>
      </c>
      <c r="HVN116" s="159" t="s">
        <v>249</v>
      </c>
      <c r="HVO116" s="159" t="s">
        <v>249</v>
      </c>
      <c r="HVP116" s="159" t="s">
        <v>249</v>
      </c>
      <c r="HVQ116" s="159" t="s">
        <v>249</v>
      </c>
      <c r="HVR116" s="159" t="s">
        <v>249</v>
      </c>
      <c r="HVS116" s="159" t="s">
        <v>249</v>
      </c>
      <c r="HVT116" s="159" t="s">
        <v>249</v>
      </c>
      <c r="HVU116" s="159" t="s">
        <v>249</v>
      </c>
      <c r="HVV116" s="159" t="s">
        <v>249</v>
      </c>
      <c r="HVW116" s="159" t="s">
        <v>249</v>
      </c>
      <c r="HVX116" s="159" t="s">
        <v>249</v>
      </c>
      <c r="HVY116" s="159" t="s">
        <v>249</v>
      </c>
      <c r="HVZ116" s="159" t="s">
        <v>249</v>
      </c>
      <c r="HWA116" s="159" t="s">
        <v>249</v>
      </c>
      <c r="HWB116" s="159" t="s">
        <v>249</v>
      </c>
      <c r="HWC116" s="159" t="s">
        <v>249</v>
      </c>
      <c r="HWD116" s="159" t="s">
        <v>249</v>
      </c>
      <c r="HWE116" s="159" t="s">
        <v>249</v>
      </c>
      <c r="HWF116" s="159" t="s">
        <v>249</v>
      </c>
      <c r="HWG116" s="159" t="s">
        <v>249</v>
      </c>
      <c r="HWH116" s="159" t="s">
        <v>249</v>
      </c>
      <c r="HWI116" s="159" t="s">
        <v>249</v>
      </c>
      <c r="HWJ116" s="159" t="s">
        <v>249</v>
      </c>
      <c r="HWK116" s="159" t="s">
        <v>249</v>
      </c>
      <c r="HWL116" s="159" t="s">
        <v>249</v>
      </c>
      <c r="HWM116" s="159" t="s">
        <v>249</v>
      </c>
      <c r="HWN116" s="159" t="s">
        <v>249</v>
      </c>
      <c r="HWO116" s="159" t="s">
        <v>249</v>
      </c>
      <c r="HWP116" s="159" t="s">
        <v>249</v>
      </c>
      <c r="HWQ116" s="159" t="s">
        <v>249</v>
      </c>
      <c r="HWR116" s="159" t="s">
        <v>249</v>
      </c>
      <c r="HWS116" s="159" t="s">
        <v>249</v>
      </c>
      <c r="HWT116" s="159" t="s">
        <v>249</v>
      </c>
      <c r="HWU116" s="159" t="s">
        <v>249</v>
      </c>
      <c r="HWV116" s="159" t="s">
        <v>249</v>
      </c>
      <c r="HWW116" s="159" t="s">
        <v>249</v>
      </c>
      <c r="HWX116" s="159" t="s">
        <v>249</v>
      </c>
      <c r="HWY116" s="159" t="s">
        <v>249</v>
      </c>
      <c r="HWZ116" s="159" t="s">
        <v>249</v>
      </c>
      <c r="HXA116" s="159" t="s">
        <v>249</v>
      </c>
      <c r="HXB116" s="159" t="s">
        <v>249</v>
      </c>
      <c r="HXC116" s="159" t="s">
        <v>249</v>
      </c>
      <c r="HXD116" s="159" t="s">
        <v>249</v>
      </c>
      <c r="HXE116" s="159" t="s">
        <v>249</v>
      </c>
      <c r="HXF116" s="159" t="s">
        <v>249</v>
      </c>
      <c r="HXG116" s="159" t="s">
        <v>249</v>
      </c>
      <c r="HXH116" s="159" t="s">
        <v>249</v>
      </c>
      <c r="HXI116" s="159" t="s">
        <v>249</v>
      </c>
      <c r="HXJ116" s="159" t="s">
        <v>249</v>
      </c>
      <c r="HXK116" s="159" t="s">
        <v>249</v>
      </c>
      <c r="HXL116" s="159" t="s">
        <v>249</v>
      </c>
      <c r="HXM116" s="159" t="s">
        <v>249</v>
      </c>
      <c r="HXN116" s="159" t="s">
        <v>249</v>
      </c>
      <c r="HXO116" s="159" t="s">
        <v>249</v>
      </c>
      <c r="HXP116" s="159" t="s">
        <v>249</v>
      </c>
      <c r="HXQ116" s="159" t="s">
        <v>249</v>
      </c>
      <c r="HXR116" s="159" t="s">
        <v>249</v>
      </c>
      <c r="HXS116" s="159" t="s">
        <v>249</v>
      </c>
      <c r="HXT116" s="159" t="s">
        <v>249</v>
      </c>
      <c r="HXU116" s="159" t="s">
        <v>249</v>
      </c>
      <c r="HXV116" s="159" t="s">
        <v>249</v>
      </c>
      <c r="HXW116" s="159" t="s">
        <v>249</v>
      </c>
      <c r="HXX116" s="159" t="s">
        <v>249</v>
      </c>
      <c r="HXY116" s="159" t="s">
        <v>249</v>
      </c>
      <c r="HXZ116" s="159" t="s">
        <v>249</v>
      </c>
      <c r="HYA116" s="159" t="s">
        <v>249</v>
      </c>
      <c r="HYB116" s="159" t="s">
        <v>249</v>
      </c>
      <c r="HYC116" s="159" t="s">
        <v>249</v>
      </c>
      <c r="HYD116" s="159" t="s">
        <v>249</v>
      </c>
      <c r="HYE116" s="159" t="s">
        <v>249</v>
      </c>
      <c r="HYF116" s="159" t="s">
        <v>249</v>
      </c>
      <c r="HYG116" s="159" t="s">
        <v>249</v>
      </c>
      <c r="HYH116" s="159" t="s">
        <v>249</v>
      </c>
      <c r="HYI116" s="159" t="s">
        <v>249</v>
      </c>
      <c r="HYJ116" s="159" t="s">
        <v>249</v>
      </c>
      <c r="HYK116" s="159" t="s">
        <v>249</v>
      </c>
      <c r="HYL116" s="159" t="s">
        <v>249</v>
      </c>
      <c r="HYM116" s="159" t="s">
        <v>249</v>
      </c>
      <c r="HYN116" s="159" t="s">
        <v>249</v>
      </c>
      <c r="HYO116" s="159" t="s">
        <v>249</v>
      </c>
      <c r="HYP116" s="159" t="s">
        <v>249</v>
      </c>
      <c r="HYQ116" s="159" t="s">
        <v>249</v>
      </c>
      <c r="HYR116" s="159" t="s">
        <v>249</v>
      </c>
      <c r="HYS116" s="159" t="s">
        <v>249</v>
      </c>
      <c r="HYT116" s="159" t="s">
        <v>249</v>
      </c>
      <c r="HYU116" s="159" t="s">
        <v>249</v>
      </c>
      <c r="HYV116" s="159" t="s">
        <v>249</v>
      </c>
      <c r="HYW116" s="159" t="s">
        <v>249</v>
      </c>
      <c r="HYX116" s="159" t="s">
        <v>249</v>
      </c>
      <c r="HYY116" s="159" t="s">
        <v>249</v>
      </c>
      <c r="HYZ116" s="159" t="s">
        <v>249</v>
      </c>
      <c r="HZA116" s="159" t="s">
        <v>249</v>
      </c>
      <c r="HZB116" s="159" t="s">
        <v>249</v>
      </c>
      <c r="HZC116" s="159" t="s">
        <v>249</v>
      </c>
      <c r="HZD116" s="159" t="s">
        <v>249</v>
      </c>
      <c r="HZE116" s="159" t="s">
        <v>249</v>
      </c>
      <c r="HZF116" s="159" t="s">
        <v>249</v>
      </c>
      <c r="HZG116" s="159" t="s">
        <v>249</v>
      </c>
      <c r="HZH116" s="159" t="s">
        <v>249</v>
      </c>
      <c r="HZI116" s="159" t="s">
        <v>249</v>
      </c>
      <c r="HZJ116" s="159" t="s">
        <v>249</v>
      </c>
      <c r="HZK116" s="159" t="s">
        <v>249</v>
      </c>
      <c r="HZL116" s="159" t="s">
        <v>249</v>
      </c>
      <c r="HZM116" s="159" t="s">
        <v>249</v>
      </c>
      <c r="HZN116" s="159" t="s">
        <v>249</v>
      </c>
      <c r="HZO116" s="159" t="s">
        <v>249</v>
      </c>
      <c r="HZP116" s="159" t="s">
        <v>249</v>
      </c>
      <c r="HZQ116" s="159" t="s">
        <v>249</v>
      </c>
      <c r="HZR116" s="159" t="s">
        <v>249</v>
      </c>
      <c r="HZS116" s="159" t="s">
        <v>249</v>
      </c>
      <c r="HZT116" s="159" t="s">
        <v>249</v>
      </c>
      <c r="HZU116" s="159" t="s">
        <v>249</v>
      </c>
      <c r="HZV116" s="159" t="s">
        <v>249</v>
      </c>
      <c r="HZW116" s="159" t="s">
        <v>249</v>
      </c>
      <c r="HZX116" s="159" t="s">
        <v>249</v>
      </c>
      <c r="HZY116" s="159" t="s">
        <v>249</v>
      </c>
      <c r="HZZ116" s="159" t="s">
        <v>249</v>
      </c>
      <c r="IAA116" s="159" t="s">
        <v>249</v>
      </c>
      <c r="IAB116" s="159" t="s">
        <v>249</v>
      </c>
      <c r="IAC116" s="159" t="s">
        <v>249</v>
      </c>
      <c r="IAD116" s="159" t="s">
        <v>249</v>
      </c>
      <c r="IAE116" s="159" t="s">
        <v>249</v>
      </c>
      <c r="IAF116" s="159" t="s">
        <v>249</v>
      </c>
      <c r="IAG116" s="159" t="s">
        <v>249</v>
      </c>
      <c r="IAH116" s="159" t="s">
        <v>249</v>
      </c>
      <c r="IAI116" s="159" t="s">
        <v>249</v>
      </c>
      <c r="IAJ116" s="159" t="s">
        <v>249</v>
      </c>
      <c r="IAK116" s="159" t="s">
        <v>249</v>
      </c>
      <c r="IAL116" s="159" t="s">
        <v>249</v>
      </c>
      <c r="IAM116" s="159" t="s">
        <v>249</v>
      </c>
      <c r="IAN116" s="159" t="s">
        <v>249</v>
      </c>
      <c r="IAO116" s="159" t="s">
        <v>249</v>
      </c>
      <c r="IAP116" s="159" t="s">
        <v>249</v>
      </c>
      <c r="IAQ116" s="159" t="s">
        <v>249</v>
      </c>
      <c r="IAR116" s="159" t="s">
        <v>249</v>
      </c>
      <c r="IAS116" s="159" t="s">
        <v>249</v>
      </c>
      <c r="IAT116" s="159" t="s">
        <v>249</v>
      </c>
      <c r="IAU116" s="159" t="s">
        <v>249</v>
      </c>
      <c r="IAV116" s="159" t="s">
        <v>249</v>
      </c>
      <c r="IAW116" s="159" t="s">
        <v>249</v>
      </c>
      <c r="IAX116" s="159" t="s">
        <v>249</v>
      </c>
      <c r="IAY116" s="159" t="s">
        <v>249</v>
      </c>
      <c r="IAZ116" s="159" t="s">
        <v>249</v>
      </c>
      <c r="IBA116" s="159" t="s">
        <v>249</v>
      </c>
      <c r="IBB116" s="159" t="s">
        <v>249</v>
      </c>
      <c r="IBC116" s="159" t="s">
        <v>249</v>
      </c>
      <c r="IBD116" s="159" t="s">
        <v>249</v>
      </c>
      <c r="IBE116" s="159" t="s">
        <v>249</v>
      </c>
      <c r="IBF116" s="159" t="s">
        <v>249</v>
      </c>
      <c r="IBG116" s="159" t="s">
        <v>249</v>
      </c>
      <c r="IBH116" s="159" t="s">
        <v>249</v>
      </c>
      <c r="IBI116" s="159" t="s">
        <v>249</v>
      </c>
      <c r="IBJ116" s="159" t="s">
        <v>249</v>
      </c>
      <c r="IBK116" s="159" t="s">
        <v>249</v>
      </c>
      <c r="IBL116" s="159" t="s">
        <v>249</v>
      </c>
      <c r="IBM116" s="159" t="s">
        <v>249</v>
      </c>
      <c r="IBN116" s="159" t="s">
        <v>249</v>
      </c>
      <c r="IBO116" s="159" t="s">
        <v>249</v>
      </c>
      <c r="IBP116" s="159" t="s">
        <v>249</v>
      </c>
      <c r="IBQ116" s="159" t="s">
        <v>249</v>
      </c>
      <c r="IBR116" s="159" t="s">
        <v>249</v>
      </c>
      <c r="IBS116" s="159" t="s">
        <v>249</v>
      </c>
      <c r="IBT116" s="159" t="s">
        <v>249</v>
      </c>
      <c r="IBU116" s="159" t="s">
        <v>249</v>
      </c>
      <c r="IBV116" s="159" t="s">
        <v>249</v>
      </c>
      <c r="IBW116" s="159" t="s">
        <v>249</v>
      </c>
      <c r="IBX116" s="159" t="s">
        <v>249</v>
      </c>
      <c r="IBY116" s="159" t="s">
        <v>249</v>
      </c>
      <c r="IBZ116" s="159" t="s">
        <v>249</v>
      </c>
      <c r="ICA116" s="159" t="s">
        <v>249</v>
      </c>
      <c r="ICB116" s="159" t="s">
        <v>249</v>
      </c>
      <c r="ICC116" s="159" t="s">
        <v>249</v>
      </c>
      <c r="ICD116" s="159" t="s">
        <v>249</v>
      </c>
      <c r="ICE116" s="159" t="s">
        <v>249</v>
      </c>
      <c r="ICF116" s="159" t="s">
        <v>249</v>
      </c>
      <c r="ICG116" s="159" t="s">
        <v>249</v>
      </c>
      <c r="ICH116" s="159" t="s">
        <v>249</v>
      </c>
      <c r="ICI116" s="159" t="s">
        <v>249</v>
      </c>
      <c r="ICJ116" s="159" t="s">
        <v>249</v>
      </c>
      <c r="ICK116" s="159" t="s">
        <v>249</v>
      </c>
      <c r="ICL116" s="159" t="s">
        <v>249</v>
      </c>
      <c r="ICM116" s="159" t="s">
        <v>249</v>
      </c>
      <c r="ICN116" s="159" t="s">
        <v>249</v>
      </c>
      <c r="ICO116" s="159" t="s">
        <v>249</v>
      </c>
      <c r="ICP116" s="159" t="s">
        <v>249</v>
      </c>
      <c r="ICQ116" s="159" t="s">
        <v>249</v>
      </c>
      <c r="ICR116" s="159" t="s">
        <v>249</v>
      </c>
      <c r="ICS116" s="159" t="s">
        <v>249</v>
      </c>
      <c r="ICT116" s="159" t="s">
        <v>249</v>
      </c>
      <c r="ICU116" s="159" t="s">
        <v>249</v>
      </c>
      <c r="ICV116" s="159" t="s">
        <v>249</v>
      </c>
      <c r="ICW116" s="159" t="s">
        <v>249</v>
      </c>
      <c r="ICX116" s="159" t="s">
        <v>249</v>
      </c>
      <c r="ICY116" s="159" t="s">
        <v>249</v>
      </c>
      <c r="ICZ116" s="159" t="s">
        <v>249</v>
      </c>
      <c r="IDA116" s="159" t="s">
        <v>249</v>
      </c>
      <c r="IDB116" s="159" t="s">
        <v>249</v>
      </c>
      <c r="IDC116" s="159" t="s">
        <v>249</v>
      </c>
      <c r="IDD116" s="159" t="s">
        <v>249</v>
      </c>
      <c r="IDE116" s="159" t="s">
        <v>249</v>
      </c>
      <c r="IDF116" s="159" t="s">
        <v>249</v>
      </c>
      <c r="IDG116" s="159" t="s">
        <v>249</v>
      </c>
      <c r="IDH116" s="159" t="s">
        <v>249</v>
      </c>
      <c r="IDI116" s="159" t="s">
        <v>249</v>
      </c>
      <c r="IDJ116" s="159" t="s">
        <v>249</v>
      </c>
      <c r="IDK116" s="159" t="s">
        <v>249</v>
      </c>
      <c r="IDL116" s="159" t="s">
        <v>249</v>
      </c>
      <c r="IDM116" s="159" t="s">
        <v>249</v>
      </c>
      <c r="IDN116" s="159" t="s">
        <v>249</v>
      </c>
      <c r="IDO116" s="159" t="s">
        <v>249</v>
      </c>
      <c r="IDP116" s="159" t="s">
        <v>249</v>
      </c>
      <c r="IDQ116" s="159" t="s">
        <v>249</v>
      </c>
      <c r="IDR116" s="159" t="s">
        <v>249</v>
      </c>
      <c r="IDS116" s="159" t="s">
        <v>249</v>
      </c>
      <c r="IDT116" s="159" t="s">
        <v>249</v>
      </c>
      <c r="IDU116" s="159" t="s">
        <v>249</v>
      </c>
      <c r="IDV116" s="159" t="s">
        <v>249</v>
      </c>
      <c r="IDW116" s="159" t="s">
        <v>249</v>
      </c>
      <c r="IDX116" s="159" t="s">
        <v>249</v>
      </c>
      <c r="IDY116" s="159" t="s">
        <v>249</v>
      </c>
      <c r="IDZ116" s="159" t="s">
        <v>249</v>
      </c>
      <c r="IEA116" s="159" t="s">
        <v>249</v>
      </c>
      <c r="IEB116" s="159" t="s">
        <v>249</v>
      </c>
      <c r="IEC116" s="159" t="s">
        <v>249</v>
      </c>
      <c r="IED116" s="159" t="s">
        <v>249</v>
      </c>
      <c r="IEE116" s="159" t="s">
        <v>249</v>
      </c>
      <c r="IEF116" s="159" t="s">
        <v>249</v>
      </c>
      <c r="IEG116" s="159" t="s">
        <v>249</v>
      </c>
      <c r="IEH116" s="159" t="s">
        <v>249</v>
      </c>
      <c r="IEI116" s="159" t="s">
        <v>249</v>
      </c>
      <c r="IEJ116" s="159" t="s">
        <v>249</v>
      </c>
      <c r="IEK116" s="159" t="s">
        <v>249</v>
      </c>
      <c r="IEL116" s="159" t="s">
        <v>249</v>
      </c>
      <c r="IEM116" s="159" t="s">
        <v>249</v>
      </c>
      <c r="IEN116" s="159" t="s">
        <v>249</v>
      </c>
      <c r="IEO116" s="159" t="s">
        <v>249</v>
      </c>
      <c r="IEP116" s="159" t="s">
        <v>249</v>
      </c>
      <c r="IEQ116" s="159" t="s">
        <v>249</v>
      </c>
      <c r="IER116" s="159" t="s">
        <v>249</v>
      </c>
      <c r="IES116" s="159" t="s">
        <v>249</v>
      </c>
      <c r="IET116" s="159" t="s">
        <v>249</v>
      </c>
      <c r="IEU116" s="159" t="s">
        <v>249</v>
      </c>
      <c r="IEV116" s="159" t="s">
        <v>249</v>
      </c>
      <c r="IEW116" s="159" t="s">
        <v>249</v>
      </c>
      <c r="IEX116" s="159" t="s">
        <v>249</v>
      </c>
      <c r="IEY116" s="159" t="s">
        <v>249</v>
      </c>
      <c r="IEZ116" s="159" t="s">
        <v>249</v>
      </c>
      <c r="IFA116" s="159" t="s">
        <v>249</v>
      </c>
      <c r="IFB116" s="159" t="s">
        <v>249</v>
      </c>
      <c r="IFC116" s="159" t="s">
        <v>249</v>
      </c>
      <c r="IFD116" s="159" t="s">
        <v>249</v>
      </c>
      <c r="IFE116" s="159" t="s">
        <v>249</v>
      </c>
      <c r="IFF116" s="159" t="s">
        <v>249</v>
      </c>
      <c r="IFG116" s="159" t="s">
        <v>249</v>
      </c>
      <c r="IFH116" s="159" t="s">
        <v>249</v>
      </c>
      <c r="IFI116" s="159" t="s">
        <v>249</v>
      </c>
      <c r="IFJ116" s="159" t="s">
        <v>249</v>
      </c>
      <c r="IFK116" s="159" t="s">
        <v>249</v>
      </c>
      <c r="IFL116" s="159" t="s">
        <v>249</v>
      </c>
      <c r="IFM116" s="159" t="s">
        <v>249</v>
      </c>
      <c r="IFN116" s="159" t="s">
        <v>249</v>
      </c>
      <c r="IFO116" s="159" t="s">
        <v>249</v>
      </c>
      <c r="IFP116" s="159" t="s">
        <v>249</v>
      </c>
      <c r="IFQ116" s="159" t="s">
        <v>249</v>
      </c>
      <c r="IFR116" s="159" t="s">
        <v>249</v>
      </c>
      <c r="IFS116" s="159" t="s">
        <v>249</v>
      </c>
      <c r="IFT116" s="159" t="s">
        <v>249</v>
      </c>
      <c r="IFU116" s="159" t="s">
        <v>249</v>
      </c>
      <c r="IFV116" s="159" t="s">
        <v>249</v>
      </c>
      <c r="IFW116" s="159" t="s">
        <v>249</v>
      </c>
      <c r="IFX116" s="159" t="s">
        <v>249</v>
      </c>
      <c r="IFY116" s="159" t="s">
        <v>249</v>
      </c>
      <c r="IFZ116" s="159" t="s">
        <v>249</v>
      </c>
      <c r="IGA116" s="159" t="s">
        <v>249</v>
      </c>
      <c r="IGB116" s="159" t="s">
        <v>249</v>
      </c>
      <c r="IGC116" s="159" t="s">
        <v>249</v>
      </c>
      <c r="IGD116" s="159" t="s">
        <v>249</v>
      </c>
      <c r="IGE116" s="159" t="s">
        <v>249</v>
      </c>
      <c r="IGF116" s="159" t="s">
        <v>249</v>
      </c>
      <c r="IGG116" s="159" t="s">
        <v>249</v>
      </c>
      <c r="IGH116" s="159" t="s">
        <v>249</v>
      </c>
      <c r="IGI116" s="159" t="s">
        <v>249</v>
      </c>
      <c r="IGJ116" s="159" t="s">
        <v>249</v>
      </c>
      <c r="IGK116" s="159" t="s">
        <v>249</v>
      </c>
      <c r="IGL116" s="159" t="s">
        <v>249</v>
      </c>
      <c r="IGM116" s="159" t="s">
        <v>249</v>
      </c>
      <c r="IGN116" s="159" t="s">
        <v>249</v>
      </c>
      <c r="IGO116" s="159" t="s">
        <v>249</v>
      </c>
      <c r="IGP116" s="159" t="s">
        <v>249</v>
      </c>
      <c r="IGQ116" s="159" t="s">
        <v>249</v>
      </c>
      <c r="IGR116" s="159" t="s">
        <v>249</v>
      </c>
      <c r="IGS116" s="159" t="s">
        <v>249</v>
      </c>
      <c r="IGT116" s="159" t="s">
        <v>249</v>
      </c>
      <c r="IGU116" s="159" t="s">
        <v>249</v>
      </c>
      <c r="IGV116" s="159" t="s">
        <v>249</v>
      </c>
      <c r="IGW116" s="159" t="s">
        <v>249</v>
      </c>
      <c r="IGX116" s="159" t="s">
        <v>249</v>
      </c>
      <c r="IGY116" s="159" t="s">
        <v>249</v>
      </c>
      <c r="IGZ116" s="159" t="s">
        <v>249</v>
      </c>
      <c r="IHA116" s="159" t="s">
        <v>249</v>
      </c>
      <c r="IHB116" s="159" t="s">
        <v>249</v>
      </c>
      <c r="IHC116" s="159" t="s">
        <v>249</v>
      </c>
      <c r="IHD116" s="159" t="s">
        <v>249</v>
      </c>
      <c r="IHE116" s="159" t="s">
        <v>249</v>
      </c>
      <c r="IHF116" s="159" t="s">
        <v>249</v>
      </c>
      <c r="IHG116" s="159" t="s">
        <v>249</v>
      </c>
      <c r="IHH116" s="159" t="s">
        <v>249</v>
      </c>
      <c r="IHI116" s="159" t="s">
        <v>249</v>
      </c>
      <c r="IHJ116" s="159" t="s">
        <v>249</v>
      </c>
      <c r="IHK116" s="159" t="s">
        <v>249</v>
      </c>
      <c r="IHL116" s="159" t="s">
        <v>249</v>
      </c>
      <c r="IHM116" s="159" t="s">
        <v>249</v>
      </c>
      <c r="IHN116" s="159" t="s">
        <v>249</v>
      </c>
      <c r="IHO116" s="159" t="s">
        <v>249</v>
      </c>
      <c r="IHP116" s="159" t="s">
        <v>249</v>
      </c>
      <c r="IHQ116" s="159" t="s">
        <v>249</v>
      </c>
      <c r="IHR116" s="159" t="s">
        <v>249</v>
      </c>
      <c r="IHS116" s="159" t="s">
        <v>249</v>
      </c>
      <c r="IHT116" s="159" t="s">
        <v>249</v>
      </c>
      <c r="IHU116" s="159" t="s">
        <v>249</v>
      </c>
      <c r="IHV116" s="159" t="s">
        <v>249</v>
      </c>
      <c r="IHW116" s="159" t="s">
        <v>249</v>
      </c>
      <c r="IHX116" s="159" t="s">
        <v>249</v>
      </c>
      <c r="IHY116" s="159" t="s">
        <v>249</v>
      </c>
      <c r="IHZ116" s="159" t="s">
        <v>249</v>
      </c>
      <c r="IIA116" s="159" t="s">
        <v>249</v>
      </c>
      <c r="IIB116" s="159" t="s">
        <v>249</v>
      </c>
      <c r="IIC116" s="159" t="s">
        <v>249</v>
      </c>
      <c r="IID116" s="159" t="s">
        <v>249</v>
      </c>
      <c r="IIE116" s="159" t="s">
        <v>249</v>
      </c>
      <c r="IIF116" s="159" t="s">
        <v>249</v>
      </c>
      <c r="IIG116" s="159" t="s">
        <v>249</v>
      </c>
      <c r="IIH116" s="159" t="s">
        <v>249</v>
      </c>
      <c r="III116" s="159" t="s">
        <v>249</v>
      </c>
      <c r="IIJ116" s="159" t="s">
        <v>249</v>
      </c>
      <c r="IIK116" s="159" t="s">
        <v>249</v>
      </c>
      <c r="IIL116" s="159" t="s">
        <v>249</v>
      </c>
      <c r="IIM116" s="159" t="s">
        <v>249</v>
      </c>
      <c r="IIN116" s="159" t="s">
        <v>249</v>
      </c>
      <c r="IIO116" s="159" t="s">
        <v>249</v>
      </c>
      <c r="IIP116" s="159" t="s">
        <v>249</v>
      </c>
      <c r="IIQ116" s="159" t="s">
        <v>249</v>
      </c>
      <c r="IIR116" s="159" t="s">
        <v>249</v>
      </c>
      <c r="IIS116" s="159" t="s">
        <v>249</v>
      </c>
      <c r="IIT116" s="159" t="s">
        <v>249</v>
      </c>
      <c r="IIU116" s="159" t="s">
        <v>249</v>
      </c>
      <c r="IIV116" s="159" t="s">
        <v>249</v>
      </c>
      <c r="IIW116" s="159" t="s">
        <v>249</v>
      </c>
      <c r="IIX116" s="159" t="s">
        <v>249</v>
      </c>
      <c r="IIY116" s="159" t="s">
        <v>249</v>
      </c>
      <c r="IIZ116" s="159" t="s">
        <v>249</v>
      </c>
      <c r="IJA116" s="159" t="s">
        <v>249</v>
      </c>
      <c r="IJB116" s="159" t="s">
        <v>249</v>
      </c>
      <c r="IJC116" s="159" t="s">
        <v>249</v>
      </c>
      <c r="IJD116" s="159" t="s">
        <v>249</v>
      </c>
      <c r="IJE116" s="159" t="s">
        <v>249</v>
      </c>
      <c r="IJF116" s="159" t="s">
        <v>249</v>
      </c>
      <c r="IJG116" s="159" t="s">
        <v>249</v>
      </c>
      <c r="IJH116" s="159" t="s">
        <v>249</v>
      </c>
      <c r="IJI116" s="159" t="s">
        <v>249</v>
      </c>
      <c r="IJJ116" s="159" t="s">
        <v>249</v>
      </c>
      <c r="IJK116" s="159" t="s">
        <v>249</v>
      </c>
      <c r="IJL116" s="159" t="s">
        <v>249</v>
      </c>
      <c r="IJM116" s="159" t="s">
        <v>249</v>
      </c>
      <c r="IJN116" s="159" t="s">
        <v>249</v>
      </c>
      <c r="IJO116" s="159" t="s">
        <v>249</v>
      </c>
      <c r="IJP116" s="159" t="s">
        <v>249</v>
      </c>
      <c r="IJQ116" s="159" t="s">
        <v>249</v>
      </c>
      <c r="IJR116" s="159" t="s">
        <v>249</v>
      </c>
      <c r="IJS116" s="159" t="s">
        <v>249</v>
      </c>
      <c r="IJT116" s="159" t="s">
        <v>249</v>
      </c>
      <c r="IJU116" s="159" t="s">
        <v>249</v>
      </c>
      <c r="IJV116" s="159" t="s">
        <v>249</v>
      </c>
      <c r="IJW116" s="159" t="s">
        <v>249</v>
      </c>
      <c r="IJX116" s="159" t="s">
        <v>249</v>
      </c>
      <c r="IJY116" s="159" t="s">
        <v>249</v>
      </c>
      <c r="IJZ116" s="159" t="s">
        <v>249</v>
      </c>
      <c r="IKA116" s="159" t="s">
        <v>249</v>
      </c>
      <c r="IKB116" s="159" t="s">
        <v>249</v>
      </c>
      <c r="IKC116" s="159" t="s">
        <v>249</v>
      </c>
      <c r="IKD116" s="159" t="s">
        <v>249</v>
      </c>
      <c r="IKE116" s="159" t="s">
        <v>249</v>
      </c>
      <c r="IKF116" s="159" t="s">
        <v>249</v>
      </c>
      <c r="IKG116" s="159" t="s">
        <v>249</v>
      </c>
      <c r="IKH116" s="159" t="s">
        <v>249</v>
      </c>
      <c r="IKI116" s="159" t="s">
        <v>249</v>
      </c>
      <c r="IKJ116" s="159" t="s">
        <v>249</v>
      </c>
      <c r="IKK116" s="159" t="s">
        <v>249</v>
      </c>
      <c r="IKL116" s="159" t="s">
        <v>249</v>
      </c>
      <c r="IKM116" s="159" t="s">
        <v>249</v>
      </c>
      <c r="IKN116" s="159" t="s">
        <v>249</v>
      </c>
      <c r="IKO116" s="159" t="s">
        <v>249</v>
      </c>
      <c r="IKP116" s="159" t="s">
        <v>249</v>
      </c>
      <c r="IKQ116" s="159" t="s">
        <v>249</v>
      </c>
      <c r="IKR116" s="159" t="s">
        <v>249</v>
      </c>
      <c r="IKS116" s="159" t="s">
        <v>249</v>
      </c>
      <c r="IKT116" s="159" t="s">
        <v>249</v>
      </c>
      <c r="IKU116" s="159" t="s">
        <v>249</v>
      </c>
      <c r="IKV116" s="159" t="s">
        <v>249</v>
      </c>
      <c r="IKW116" s="159" t="s">
        <v>249</v>
      </c>
      <c r="IKX116" s="159" t="s">
        <v>249</v>
      </c>
      <c r="IKY116" s="159" t="s">
        <v>249</v>
      </c>
      <c r="IKZ116" s="159" t="s">
        <v>249</v>
      </c>
      <c r="ILA116" s="159" t="s">
        <v>249</v>
      </c>
      <c r="ILB116" s="159" t="s">
        <v>249</v>
      </c>
      <c r="ILC116" s="159" t="s">
        <v>249</v>
      </c>
      <c r="ILD116" s="159" t="s">
        <v>249</v>
      </c>
      <c r="ILE116" s="159" t="s">
        <v>249</v>
      </c>
      <c r="ILF116" s="159" t="s">
        <v>249</v>
      </c>
      <c r="ILG116" s="159" t="s">
        <v>249</v>
      </c>
      <c r="ILH116" s="159" t="s">
        <v>249</v>
      </c>
      <c r="ILI116" s="159" t="s">
        <v>249</v>
      </c>
      <c r="ILJ116" s="159" t="s">
        <v>249</v>
      </c>
      <c r="ILK116" s="159" t="s">
        <v>249</v>
      </c>
      <c r="ILL116" s="159" t="s">
        <v>249</v>
      </c>
      <c r="ILM116" s="159" t="s">
        <v>249</v>
      </c>
      <c r="ILN116" s="159" t="s">
        <v>249</v>
      </c>
      <c r="ILO116" s="159" t="s">
        <v>249</v>
      </c>
      <c r="ILP116" s="159" t="s">
        <v>249</v>
      </c>
      <c r="ILQ116" s="159" t="s">
        <v>249</v>
      </c>
      <c r="ILR116" s="159" t="s">
        <v>249</v>
      </c>
      <c r="ILS116" s="159" t="s">
        <v>249</v>
      </c>
      <c r="ILT116" s="159" t="s">
        <v>249</v>
      </c>
      <c r="ILU116" s="159" t="s">
        <v>249</v>
      </c>
      <c r="ILV116" s="159" t="s">
        <v>249</v>
      </c>
      <c r="ILW116" s="159" t="s">
        <v>249</v>
      </c>
      <c r="ILX116" s="159" t="s">
        <v>249</v>
      </c>
      <c r="ILY116" s="159" t="s">
        <v>249</v>
      </c>
      <c r="ILZ116" s="159" t="s">
        <v>249</v>
      </c>
      <c r="IMA116" s="159" t="s">
        <v>249</v>
      </c>
      <c r="IMB116" s="159" t="s">
        <v>249</v>
      </c>
      <c r="IMC116" s="159" t="s">
        <v>249</v>
      </c>
      <c r="IMD116" s="159" t="s">
        <v>249</v>
      </c>
      <c r="IME116" s="159" t="s">
        <v>249</v>
      </c>
      <c r="IMF116" s="159" t="s">
        <v>249</v>
      </c>
      <c r="IMG116" s="159" t="s">
        <v>249</v>
      </c>
      <c r="IMH116" s="159" t="s">
        <v>249</v>
      </c>
      <c r="IMI116" s="159" t="s">
        <v>249</v>
      </c>
      <c r="IMJ116" s="159" t="s">
        <v>249</v>
      </c>
      <c r="IMK116" s="159" t="s">
        <v>249</v>
      </c>
      <c r="IML116" s="159" t="s">
        <v>249</v>
      </c>
      <c r="IMM116" s="159" t="s">
        <v>249</v>
      </c>
      <c r="IMN116" s="159" t="s">
        <v>249</v>
      </c>
      <c r="IMO116" s="159" t="s">
        <v>249</v>
      </c>
      <c r="IMP116" s="159" t="s">
        <v>249</v>
      </c>
      <c r="IMQ116" s="159" t="s">
        <v>249</v>
      </c>
      <c r="IMR116" s="159" t="s">
        <v>249</v>
      </c>
      <c r="IMS116" s="159" t="s">
        <v>249</v>
      </c>
      <c r="IMT116" s="159" t="s">
        <v>249</v>
      </c>
      <c r="IMU116" s="159" t="s">
        <v>249</v>
      </c>
      <c r="IMV116" s="159" t="s">
        <v>249</v>
      </c>
      <c r="IMW116" s="159" t="s">
        <v>249</v>
      </c>
      <c r="IMX116" s="159" t="s">
        <v>249</v>
      </c>
      <c r="IMY116" s="159" t="s">
        <v>249</v>
      </c>
      <c r="IMZ116" s="159" t="s">
        <v>249</v>
      </c>
      <c r="INA116" s="159" t="s">
        <v>249</v>
      </c>
      <c r="INB116" s="159" t="s">
        <v>249</v>
      </c>
      <c r="INC116" s="159" t="s">
        <v>249</v>
      </c>
      <c r="IND116" s="159" t="s">
        <v>249</v>
      </c>
      <c r="INE116" s="159" t="s">
        <v>249</v>
      </c>
      <c r="INF116" s="159" t="s">
        <v>249</v>
      </c>
      <c r="ING116" s="159" t="s">
        <v>249</v>
      </c>
      <c r="INH116" s="159" t="s">
        <v>249</v>
      </c>
      <c r="INI116" s="159" t="s">
        <v>249</v>
      </c>
      <c r="INJ116" s="159" t="s">
        <v>249</v>
      </c>
      <c r="INK116" s="159" t="s">
        <v>249</v>
      </c>
      <c r="INL116" s="159" t="s">
        <v>249</v>
      </c>
      <c r="INM116" s="159" t="s">
        <v>249</v>
      </c>
      <c r="INN116" s="159" t="s">
        <v>249</v>
      </c>
      <c r="INO116" s="159" t="s">
        <v>249</v>
      </c>
      <c r="INP116" s="159" t="s">
        <v>249</v>
      </c>
      <c r="INQ116" s="159" t="s">
        <v>249</v>
      </c>
      <c r="INR116" s="159" t="s">
        <v>249</v>
      </c>
      <c r="INS116" s="159" t="s">
        <v>249</v>
      </c>
      <c r="INT116" s="159" t="s">
        <v>249</v>
      </c>
      <c r="INU116" s="159" t="s">
        <v>249</v>
      </c>
      <c r="INV116" s="159" t="s">
        <v>249</v>
      </c>
      <c r="INW116" s="159" t="s">
        <v>249</v>
      </c>
      <c r="INX116" s="159" t="s">
        <v>249</v>
      </c>
      <c r="INY116" s="159" t="s">
        <v>249</v>
      </c>
      <c r="INZ116" s="159" t="s">
        <v>249</v>
      </c>
      <c r="IOA116" s="159" t="s">
        <v>249</v>
      </c>
      <c r="IOB116" s="159" t="s">
        <v>249</v>
      </c>
      <c r="IOC116" s="159" t="s">
        <v>249</v>
      </c>
      <c r="IOD116" s="159" t="s">
        <v>249</v>
      </c>
      <c r="IOE116" s="159" t="s">
        <v>249</v>
      </c>
      <c r="IOF116" s="159" t="s">
        <v>249</v>
      </c>
      <c r="IOG116" s="159" t="s">
        <v>249</v>
      </c>
      <c r="IOH116" s="159" t="s">
        <v>249</v>
      </c>
      <c r="IOI116" s="159" t="s">
        <v>249</v>
      </c>
      <c r="IOJ116" s="159" t="s">
        <v>249</v>
      </c>
      <c r="IOK116" s="159" t="s">
        <v>249</v>
      </c>
      <c r="IOL116" s="159" t="s">
        <v>249</v>
      </c>
      <c r="IOM116" s="159" t="s">
        <v>249</v>
      </c>
      <c r="ION116" s="159" t="s">
        <v>249</v>
      </c>
      <c r="IOO116" s="159" t="s">
        <v>249</v>
      </c>
      <c r="IOP116" s="159" t="s">
        <v>249</v>
      </c>
      <c r="IOQ116" s="159" t="s">
        <v>249</v>
      </c>
      <c r="IOR116" s="159" t="s">
        <v>249</v>
      </c>
      <c r="IOS116" s="159" t="s">
        <v>249</v>
      </c>
      <c r="IOT116" s="159" t="s">
        <v>249</v>
      </c>
      <c r="IOU116" s="159" t="s">
        <v>249</v>
      </c>
      <c r="IOV116" s="159" t="s">
        <v>249</v>
      </c>
      <c r="IOW116" s="159" t="s">
        <v>249</v>
      </c>
      <c r="IOX116" s="159" t="s">
        <v>249</v>
      </c>
      <c r="IOY116" s="159" t="s">
        <v>249</v>
      </c>
      <c r="IOZ116" s="159" t="s">
        <v>249</v>
      </c>
      <c r="IPA116" s="159" t="s">
        <v>249</v>
      </c>
      <c r="IPB116" s="159" t="s">
        <v>249</v>
      </c>
      <c r="IPC116" s="159" t="s">
        <v>249</v>
      </c>
      <c r="IPD116" s="159" t="s">
        <v>249</v>
      </c>
      <c r="IPE116" s="159" t="s">
        <v>249</v>
      </c>
      <c r="IPF116" s="159" t="s">
        <v>249</v>
      </c>
      <c r="IPG116" s="159" t="s">
        <v>249</v>
      </c>
      <c r="IPH116" s="159" t="s">
        <v>249</v>
      </c>
      <c r="IPI116" s="159" t="s">
        <v>249</v>
      </c>
      <c r="IPJ116" s="159" t="s">
        <v>249</v>
      </c>
      <c r="IPK116" s="159" t="s">
        <v>249</v>
      </c>
      <c r="IPL116" s="159" t="s">
        <v>249</v>
      </c>
      <c r="IPM116" s="159" t="s">
        <v>249</v>
      </c>
      <c r="IPN116" s="159" t="s">
        <v>249</v>
      </c>
      <c r="IPO116" s="159" t="s">
        <v>249</v>
      </c>
      <c r="IPP116" s="159" t="s">
        <v>249</v>
      </c>
      <c r="IPQ116" s="159" t="s">
        <v>249</v>
      </c>
      <c r="IPR116" s="159" t="s">
        <v>249</v>
      </c>
      <c r="IPS116" s="159" t="s">
        <v>249</v>
      </c>
      <c r="IPT116" s="159" t="s">
        <v>249</v>
      </c>
      <c r="IPU116" s="159" t="s">
        <v>249</v>
      </c>
      <c r="IPV116" s="159" t="s">
        <v>249</v>
      </c>
      <c r="IPW116" s="159" t="s">
        <v>249</v>
      </c>
      <c r="IPX116" s="159" t="s">
        <v>249</v>
      </c>
      <c r="IPY116" s="159" t="s">
        <v>249</v>
      </c>
      <c r="IPZ116" s="159" t="s">
        <v>249</v>
      </c>
      <c r="IQA116" s="159" t="s">
        <v>249</v>
      </c>
      <c r="IQB116" s="159" t="s">
        <v>249</v>
      </c>
      <c r="IQC116" s="159" t="s">
        <v>249</v>
      </c>
      <c r="IQD116" s="159" t="s">
        <v>249</v>
      </c>
      <c r="IQE116" s="159" t="s">
        <v>249</v>
      </c>
      <c r="IQF116" s="159" t="s">
        <v>249</v>
      </c>
      <c r="IQG116" s="159" t="s">
        <v>249</v>
      </c>
      <c r="IQH116" s="159" t="s">
        <v>249</v>
      </c>
      <c r="IQI116" s="159" t="s">
        <v>249</v>
      </c>
      <c r="IQJ116" s="159" t="s">
        <v>249</v>
      </c>
      <c r="IQK116" s="159" t="s">
        <v>249</v>
      </c>
      <c r="IQL116" s="159" t="s">
        <v>249</v>
      </c>
      <c r="IQM116" s="159" t="s">
        <v>249</v>
      </c>
      <c r="IQN116" s="159" t="s">
        <v>249</v>
      </c>
      <c r="IQO116" s="159" t="s">
        <v>249</v>
      </c>
      <c r="IQP116" s="159" t="s">
        <v>249</v>
      </c>
      <c r="IQQ116" s="159" t="s">
        <v>249</v>
      </c>
      <c r="IQR116" s="159" t="s">
        <v>249</v>
      </c>
      <c r="IQS116" s="159" t="s">
        <v>249</v>
      </c>
      <c r="IQT116" s="159" t="s">
        <v>249</v>
      </c>
      <c r="IQU116" s="159" t="s">
        <v>249</v>
      </c>
      <c r="IQV116" s="159" t="s">
        <v>249</v>
      </c>
      <c r="IQW116" s="159" t="s">
        <v>249</v>
      </c>
      <c r="IQX116" s="159" t="s">
        <v>249</v>
      </c>
      <c r="IQY116" s="159" t="s">
        <v>249</v>
      </c>
      <c r="IQZ116" s="159" t="s">
        <v>249</v>
      </c>
      <c r="IRA116" s="159" t="s">
        <v>249</v>
      </c>
      <c r="IRB116" s="159" t="s">
        <v>249</v>
      </c>
      <c r="IRC116" s="159" t="s">
        <v>249</v>
      </c>
      <c r="IRD116" s="159" t="s">
        <v>249</v>
      </c>
      <c r="IRE116" s="159" t="s">
        <v>249</v>
      </c>
      <c r="IRF116" s="159" t="s">
        <v>249</v>
      </c>
      <c r="IRG116" s="159" t="s">
        <v>249</v>
      </c>
      <c r="IRH116" s="159" t="s">
        <v>249</v>
      </c>
      <c r="IRI116" s="159" t="s">
        <v>249</v>
      </c>
      <c r="IRJ116" s="159" t="s">
        <v>249</v>
      </c>
      <c r="IRK116" s="159" t="s">
        <v>249</v>
      </c>
      <c r="IRL116" s="159" t="s">
        <v>249</v>
      </c>
      <c r="IRM116" s="159" t="s">
        <v>249</v>
      </c>
      <c r="IRN116" s="159" t="s">
        <v>249</v>
      </c>
      <c r="IRO116" s="159" t="s">
        <v>249</v>
      </c>
      <c r="IRP116" s="159" t="s">
        <v>249</v>
      </c>
      <c r="IRQ116" s="159" t="s">
        <v>249</v>
      </c>
      <c r="IRR116" s="159" t="s">
        <v>249</v>
      </c>
      <c r="IRS116" s="159" t="s">
        <v>249</v>
      </c>
      <c r="IRT116" s="159" t="s">
        <v>249</v>
      </c>
      <c r="IRU116" s="159" t="s">
        <v>249</v>
      </c>
      <c r="IRV116" s="159" t="s">
        <v>249</v>
      </c>
      <c r="IRW116" s="159" t="s">
        <v>249</v>
      </c>
      <c r="IRX116" s="159" t="s">
        <v>249</v>
      </c>
      <c r="IRY116" s="159" t="s">
        <v>249</v>
      </c>
      <c r="IRZ116" s="159" t="s">
        <v>249</v>
      </c>
      <c r="ISA116" s="159" t="s">
        <v>249</v>
      </c>
      <c r="ISB116" s="159" t="s">
        <v>249</v>
      </c>
      <c r="ISC116" s="159" t="s">
        <v>249</v>
      </c>
      <c r="ISD116" s="159" t="s">
        <v>249</v>
      </c>
      <c r="ISE116" s="159" t="s">
        <v>249</v>
      </c>
      <c r="ISF116" s="159" t="s">
        <v>249</v>
      </c>
      <c r="ISG116" s="159" t="s">
        <v>249</v>
      </c>
      <c r="ISH116" s="159" t="s">
        <v>249</v>
      </c>
      <c r="ISI116" s="159" t="s">
        <v>249</v>
      </c>
      <c r="ISJ116" s="159" t="s">
        <v>249</v>
      </c>
      <c r="ISK116" s="159" t="s">
        <v>249</v>
      </c>
      <c r="ISL116" s="159" t="s">
        <v>249</v>
      </c>
      <c r="ISM116" s="159" t="s">
        <v>249</v>
      </c>
      <c r="ISN116" s="159" t="s">
        <v>249</v>
      </c>
      <c r="ISO116" s="159" t="s">
        <v>249</v>
      </c>
      <c r="ISP116" s="159" t="s">
        <v>249</v>
      </c>
      <c r="ISQ116" s="159" t="s">
        <v>249</v>
      </c>
      <c r="ISR116" s="159" t="s">
        <v>249</v>
      </c>
      <c r="ISS116" s="159" t="s">
        <v>249</v>
      </c>
      <c r="IST116" s="159" t="s">
        <v>249</v>
      </c>
      <c r="ISU116" s="159" t="s">
        <v>249</v>
      </c>
      <c r="ISV116" s="159" t="s">
        <v>249</v>
      </c>
      <c r="ISW116" s="159" t="s">
        <v>249</v>
      </c>
      <c r="ISX116" s="159" t="s">
        <v>249</v>
      </c>
      <c r="ISY116" s="159" t="s">
        <v>249</v>
      </c>
      <c r="ISZ116" s="159" t="s">
        <v>249</v>
      </c>
      <c r="ITA116" s="159" t="s">
        <v>249</v>
      </c>
      <c r="ITB116" s="159" t="s">
        <v>249</v>
      </c>
      <c r="ITC116" s="159" t="s">
        <v>249</v>
      </c>
      <c r="ITD116" s="159" t="s">
        <v>249</v>
      </c>
      <c r="ITE116" s="159" t="s">
        <v>249</v>
      </c>
      <c r="ITF116" s="159" t="s">
        <v>249</v>
      </c>
      <c r="ITG116" s="159" t="s">
        <v>249</v>
      </c>
      <c r="ITH116" s="159" t="s">
        <v>249</v>
      </c>
      <c r="ITI116" s="159" t="s">
        <v>249</v>
      </c>
      <c r="ITJ116" s="159" t="s">
        <v>249</v>
      </c>
      <c r="ITK116" s="159" t="s">
        <v>249</v>
      </c>
      <c r="ITL116" s="159" t="s">
        <v>249</v>
      </c>
      <c r="ITM116" s="159" t="s">
        <v>249</v>
      </c>
      <c r="ITN116" s="159" t="s">
        <v>249</v>
      </c>
      <c r="ITO116" s="159" t="s">
        <v>249</v>
      </c>
      <c r="ITP116" s="159" t="s">
        <v>249</v>
      </c>
      <c r="ITQ116" s="159" t="s">
        <v>249</v>
      </c>
      <c r="ITR116" s="159" t="s">
        <v>249</v>
      </c>
      <c r="ITS116" s="159" t="s">
        <v>249</v>
      </c>
      <c r="ITT116" s="159" t="s">
        <v>249</v>
      </c>
      <c r="ITU116" s="159" t="s">
        <v>249</v>
      </c>
      <c r="ITV116" s="159" t="s">
        <v>249</v>
      </c>
      <c r="ITW116" s="159" t="s">
        <v>249</v>
      </c>
      <c r="ITX116" s="159" t="s">
        <v>249</v>
      </c>
      <c r="ITY116" s="159" t="s">
        <v>249</v>
      </c>
      <c r="ITZ116" s="159" t="s">
        <v>249</v>
      </c>
      <c r="IUA116" s="159" t="s">
        <v>249</v>
      </c>
      <c r="IUB116" s="159" t="s">
        <v>249</v>
      </c>
      <c r="IUC116" s="159" t="s">
        <v>249</v>
      </c>
      <c r="IUD116" s="159" t="s">
        <v>249</v>
      </c>
      <c r="IUE116" s="159" t="s">
        <v>249</v>
      </c>
      <c r="IUF116" s="159" t="s">
        <v>249</v>
      </c>
      <c r="IUG116" s="159" t="s">
        <v>249</v>
      </c>
      <c r="IUH116" s="159" t="s">
        <v>249</v>
      </c>
      <c r="IUI116" s="159" t="s">
        <v>249</v>
      </c>
      <c r="IUJ116" s="159" t="s">
        <v>249</v>
      </c>
      <c r="IUK116" s="159" t="s">
        <v>249</v>
      </c>
      <c r="IUL116" s="159" t="s">
        <v>249</v>
      </c>
      <c r="IUM116" s="159" t="s">
        <v>249</v>
      </c>
      <c r="IUN116" s="159" t="s">
        <v>249</v>
      </c>
      <c r="IUO116" s="159" t="s">
        <v>249</v>
      </c>
      <c r="IUP116" s="159" t="s">
        <v>249</v>
      </c>
      <c r="IUQ116" s="159" t="s">
        <v>249</v>
      </c>
      <c r="IUR116" s="159" t="s">
        <v>249</v>
      </c>
      <c r="IUS116" s="159" t="s">
        <v>249</v>
      </c>
      <c r="IUT116" s="159" t="s">
        <v>249</v>
      </c>
      <c r="IUU116" s="159" t="s">
        <v>249</v>
      </c>
      <c r="IUV116" s="159" t="s">
        <v>249</v>
      </c>
      <c r="IUW116" s="159" t="s">
        <v>249</v>
      </c>
      <c r="IUX116" s="159" t="s">
        <v>249</v>
      </c>
      <c r="IUY116" s="159" t="s">
        <v>249</v>
      </c>
      <c r="IUZ116" s="159" t="s">
        <v>249</v>
      </c>
      <c r="IVA116" s="159" t="s">
        <v>249</v>
      </c>
      <c r="IVB116" s="159" t="s">
        <v>249</v>
      </c>
      <c r="IVC116" s="159" t="s">
        <v>249</v>
      </c>
      <c r="IVD116" s="159" t="s">
        <v>249</v>
      </c>
      <c r="IVE116" s="159" t="s">
        <v>249</v>
      </c>
      <c r="IVF116" s="159" t="s">
        <v>249</v>
      </c>
      <c r="IVG116" s="159" t="s">
        <v>249</v>
      </c>
      <c r="IVH116" s="159" t="s">
        <v>249</v>
      </c>
      <c r="IVI116" s="159" t="s">
        <v>249</v>
      </c>
      <c r="IVJ116" s="159" t="s">
        <v>249</v>
      </c>
      <c r="IVK116" s="159" t="s">
        <v>249</v>
      </c>
      <c r="IVL116" s="159" t="s">
        <v>249</v>
      </c>
      <c r="IVM116" s="159" t="s">
        <v>249</v>
      </c>
      <c r="IVN116" s="159" t="s">
        <v>249</v>
      </c>
      <c r="IVO116" s="159" t="s">
        <v>249</v>
      </c>
      <c r="IVP116" s="159" t="s">
        <v>249</v>
      </c>
      <c r="IVQ116" s="159" t="s">
        <v>249</v>
      </c>
      <c r="IVR116" s="159" t="s">
        <v>249</v>
      </c>
      <c r="IVS116" s="159" t="s">
        <v>249</v>
      </c>
      <c r="IVT116" s="159" t="s">
        <v>249</v>
      </c>
      <c r="IVU116" s="159" t="s">
        <v>249</v>
      </c>
      <c r="IVV116" s="159" t="s">
        <v>249</v>
      </c>
      <c r="IVW116" s="159" t="s">
        <v>249</v>
      </c>
      <c r="IVX116" s="159" t="s">
        <v>249</v>
      </c>
      <c r="IVY116" s="159" t="s">
        <v>249</v>
      </c>
      <c r="IVZ116" s="159" t="s">
        <v>249</v>
      </c>
      <c r="IWA116" s="159" t="s">
        <v>249</v>
      </c>
      <c r="IWB116" s="159" t="s">
        <v>249</v>
      </c>
      <c r="IWC116" s="159" t="s">
        <v>249</v>
      </c>
      <c r="IWD116" s="159" t="s">
        <v>249</v>
      </c>
      <c r="IWE116" s="159" t="s">
        <v>249</v>
      </c>
      <c r="IWF116" s="159" t="s">
        <v>249</v>
      </c>
      <c r="IWG116" s="159" t="s">
        <v>249</v>
      </c>
      <c r="IWH116" s="159" t="s">
        <v>249</v>
      </c>
      <c r="IWI116" s="159" t="s">
        <v>249</v>
      </c>
      <c r="IWJ116" s="159" t="s">
        <v>249</v>
      </c>
      <c r="IWK116" s="159" t="s">
        <v>249</v>
      </c>
      <c r="IWL116" s="159" t="s">
        <v>249</v>
      </c>
      <c r="IWM116" s="159" t="s">
        <v>249</v>
      </c>
      <c r="IWN116" s="159" t="s">
        <v>249</v>
      </c>
      <c r="IWO116" s="159" t="s">
        <v>249</v>
      </c>
      <c r="IWP116" s="159" t="s">
        <v>249</v>
      </c>
      <c r="IWQ116" s="159" t="s">
        <v>249</v>
      </c>
      <c r="IWR116" s="159" t="s">
        <v>249</v>
      </c>
      <c r="IWS116" s="159" t="s">
        <v>249</v>
      </c>
      <c r="IWT116" s="159" t="s">
        <v>249</v>
      </c>
      <c r="IWU116" s="159" t="s">
        <v>249</v>
      </c>
      <c r="IWV116" s="159" t="s">
        <v>249</v>
      </c>
      <c r="IWW116" s="159" t="s">
        <v>249</v>
      </c>
      <c r="IWX116" s="159" t="s">
        <v>249</v>
      </c>
      <c r="IWY116" s="159" t="s">
        <v>249</v>
      </c>
      <c r="IWZ116" s="159" t="s">
        <v>249</v>
      </c>
      <c r="IXA116" s="159" t="s">
        <v>249</v>
      </c>
      <c r="IXB116" s="159" t="s">
        <v>249</v>
      </c>
      <c r="IXC116" s="159" t="s">
        <v>249</v>
      </c>
      <c r="IXD116" s="159" t="s">
        <v>249</v>
      </c>
      <c r="IXE116" s="159" t="s">
        <v>249</v>
      </c>
      <c r="IXF116" s="159" t="s">
        <v>249</v>
      </c>
      <c r="IXG116" s="159" t="s">
        <v>249</v>
      </c>
      <c r="IXH116" s="159" t="s">
        <v>249</v>
      </c>
      <c r="IXI116" s="159" t="s">
        <v>249</v>
      </c>
      <c r="IXJ116" s="159" t="s">
        <v>249</v>
      </c>
      <c r="IXK116" s="159" t="s">
        <v>249</v>
      </c>
      <c r="IXL116" s="159" t="s">
        <v>249</v>
      </c>
      <c r="IXM116" s="159" t="s">
        <v>249</v>
      </c>
      <c r="IXN116" s="159" t="s">
        <v>249</v>
      </c>
      <c r="IXO116" s="159" t="s">
        <v>249</v>
      </c>
      <c r="IXP116" s="159" t="s">
        <v>249</v>
      </c>
      <c r="IXQ116" s="159" t="s">
        <v>249</v>
      </c>
      <c r="IXR116" s="159" t="s">
        <v>249</v>
      </c>
      <c r="IXS116" s="159" t="s">
        <v>249</v>
      </c>
      <c r="IXT116" s="159" t="s">
        <v>249</v>
      </c>
      <c r="IXU116" s="159" t="s">
        <v>249</v>
      </c>
      <c r="IXV116" s="159" t="s">
        <v>249</v>
      </c>
      <c r="IXW116" s="159" t="s">
        <v>249</v>
      </c>
      <c r="IXX116" s="159" t="s">
        <v>249</v>
      </c>
      <c r="IXY116" s="159" t="s">
        <v>249</v>
      </c>
      <c r="IXZ116" s="159" t="s">
        <v>249</v>
      </c>
      <c r="IYA116" s="159" t="s">
        <v>249</v>
      </c>
      <c r="IYB116" s="159" t="s">
        <v>249</v>
      </c>
      <c r="IYC116" s="159" t="s">
        <v>249</v>
      </c>
      <c r="IYD116" s="159" t="s">
        <v>249</v>
      </c>
      <c r="IYE116" s="159" t="s">
        <v>249</v>
      </c>
      <c r="IYF116" s="159" t="s">
        <v>249</v>
      </c>
      <c r="IYG116" s="159" t="s">
        <v>249</v>
      </c>
      <c r="IYH116" s="159" t="s">
        <v>249</v>
      </c>
      <c r="IYI116" s="159" t="s">
        <v>249</v>
      </c>
      <c r="IYJ116" s="159" t="s">
        <v>249</v>
      </c>
      <c r="IYK116" s="159" t="s">
        <v>249</v>
      </c>
      <c r="IYL116" s="159" t="s">
        <v>249</v>
      </c>
      <c r="IYM116" s="159" t="s">
        <v>249</v>
      </c>
      <c r="IYN116" s="159" t="s">
        <v>249</v>
      </c>
      <c r="IYO116" s="159" t="s">
        <v>249</v>
      </c>
      <c r="IYP116" s="159" t="s">
        <v>249</v>
      </c>
      <c r="IYQ116" s="159" t="s">
        <v>249</v>
      </c>
      <c r="IYR116" s="159" t="s">
        <v>249</v>
      </c>
      <c r="IYS116" s="159" t="s">
        <v>249</v>
      </c>
      <c r="IYT116" s="159" t="s">
        <v>249</v>
      </c>
      <c r="IYU116" s="159" t="s">
        <v>249</v>
      </c>
      <c r="IYV116" s="159" t="s">
        <v>249</v>
      </c>
      <c r="IYW116" s="159" t="s">
        <v>249</v>
      </c>
      <c r="IYX116" s="159" t="s">
        <v>249</v>
      </c>
      <c r="IYY116" s="159" t="s">
        <v>249</v>
      </c>
      <c r="IYZ116" s="159" t="s">
        <v>249</v>
      </c>
      <c r="IZA116" s="159" t="s">
        <v>249</v>
      </c>
      <c r="IZB116" s="159" t="s">
        <v>249</v>
      </c>
      <c r="IZC116" s="159" t="s">
        <v>249</v>
      </c>
      <c r="IZD116" s="159" t="s">
        <v>249</v>
      </c>
      <c r="IZE116" s="159" t="s">
        <v>249</v>
      </c>
      <c r="IZF116" s="159" t="s">
        <v>249</v>
      </c>
      <c r="IZG116" s="159" t="s">
        <v>249</v>
      </c>
      <c r="IZH116" s="159" t="s">
        <v>249</v>
      </c>
      <c r="IZI116" s="159" t="s">
        <v>249</v>
      </c>
      <c r="IZJ116" s="159" t="s">
        <v>249</v>
      </c>
      <c r="IZK116" s="159" t="s">
        <v>249</v>
      </c>
      <c r="IZL116" s="159" t="s">
        <v>249</v>
      </c>
      <c r="IZM116" s="159" t="s">
        <v>249</v>
      </c>
      <c r="IZN116" s="159" t="s">
        <v>249</v>
      </c>
      <c r="IZO116" s="159" t="s">
        <v>249</v>
      </c>
      <c r="IZP116" s="159" t="s">
        <v>249</v>
      </c>
      <c r="IZQ116" s="159" t="s">
        <v>249</v>
      </c>
      <c r="IZR116" s="159" t="s">
        <v>249</v>
      </c>
      <c r="IZS116" s="159" t="s">
        <v>249</v>
      </c>
      <c r="IZT116" s="159" t="s">
        <v>249</v>
      </c>
      <c r="IZU116" s="159" t="s">
        <v>249</v>
      </c>
      <c r="IZV116" s="159" t="s">
        <v>249</v>
      </c>
      <c r="IZW116" s="159" t="s">
        <v>249</v>
      </c>
      <c r="IZX116" s="159" t="s">
        <v>249</v>
      </c>
      <c r="IZY116" s="159" t="s">
        <v>249</v>
      </c>
      <c r="IZZ116" s="159" t="s">
        <v>249</v>
      </c>
      <c r="JAA116" s="159" t="s">
        <v>249</v>
      </c>
      <c r="JAB116" s="159" t="s">
        <v>249</v>
      </c>
      <c r="JAC116" s="159" t="s">
        <v>249</v>
      </c>
      <c r="JAD116" s="159" t="s">
        <v>249</v>
      </c>
      <c r="JAE116" s="159" t="s">
        <v>249</v>
      </c>
      <c r="JAF116" s="159" t="s">
        <v>249</v>
      </c>
      <c r="JAG116" s="159" t="s">
        <v>249</v>
      </c>
      <c r="JAH116" s="159" t="s">
        <v>249</v>
      </c>
      <c r="JAI116" s="159" t="s">
        <v>249</v>
      </c>
      <c r="JAJ116" s="159" t="s">
        <v>249</v>
      </c>
      <c r="JAK116" s="159" t="s">
        <v>249</v>
      </c>
      <c r="JAL116" s="159" t="s">
        <v>249</v>
      </c>
      <c r="JAM116" s="159" t="s">
        <v>249</v>
      </c>
      <c r="JAN116" s="159" t="s">
        <v>249</v>
      </c>
      <c r="JAO116" s="159" t="s">
        <v>249</v>
      </c>
      <c r="JAP116" s="159" t="s">
        <v>249</v>
      </c>
      <c r="JAQ116" s="159" t="s">
        <v>249</v>
      </c>
      <c r="JAR116" s="159" t="s">
        <v>249</v>
      </c>
      <c r="JAS116" s="159" t="s">
        <v>249</v>
      </c>
      <c r="JAT116" s="159" t="s">
        <v>249</v>
      </c>
      <c r="JAU116" s="159" t="s">
        <v>249</v>
      </c>
      <c r="JAV116" s="159" t="s">
        <v>249</v>
      </c>
      <c r="JAW116" s="159" t="s">
        <v>249</v>
      </c>
      <c r="JAX116" s="159" t="s">
        <v>249</v>
      </c>
      <c r="JAY116" s="159" t="s">
        <v>249</v>
      </c>
      <c r="JAZ116" s="159" t="s">
        <v>249</v>
      </c>
      <c r="JBA116" s="159" t="s">
        <v>249</v>
      </c>
      <c r="JBB116" s="159" t="s">
        <v>249</v>
      </c>
      <c r="JBC116" s="159" t="s">
        <v>249</v>
      </c>
      <c r="JBD116" s="159" t="s">
        <v>249</v>
      </c>
      <c r="JBE116" s="159" t="s">
        <v>249</v>
      </c>
      <c r="JBF116" s="159" t="s">
        <v>249</v>
      </c>
      <c r="JBG116" s="159" t="s">
        <v>249</v>
      </c>
      <c r="JBH116" s="159" t="s">
        <v>249</v>
      </c>
      <c r="JBI116" s="159" t="s">
        <v>249</v>
      </c>
      <c r="JBJ116" s="159" t="s">
        <v>249</v>
      </c>
      <c r="JBK116" s="159" t="s">
        <v>249</v>
      </c>
      <c r="JBL116" s="159" t="s">
        <v>249</v>
      </c>
      <c r="JBM116" s="159" t="s">
        <v>249</v>
      </c>
      <c r="JBN116" s="159" t="s">
        <v>249</v>
      </c>
      <c r="JBO116" s="159" t="s">
        <v>249</v>
      </c>
      <c r="JBP116" s="159" t="s">
        <v>249</v>
      </c>
      <c r="JBQ116" s="159" t="s">
        <v>249</v>
      </c>
      <c r="JBR116" s="159" t="s">
        <v>249</v>
      </c>
      <c r="JBS116" s="159" t="s">
        <v>249</v>
      </c>
      <c r="JBT116" s="159" t="s">
        <v>249</v>
      </c>
      <c r="JBU116" s="159" t="s">
        <v>249</v>
      </c>
      <c r="JBV116" s="159" t="s">
        <v>249</v>
      </c>
      <c r="JBW116" s="159" t="s">
        <v>249</v>
      </c>
      <c r="JBX116" s="159" t="s">
        <v>249</v>
      </c>
      <c r="JBY116" s="159" t="s">
        <v>249</v>
      </c>
      <c r="JBZ116" s="159" t="s">
        <v>249</v>
      </c>
      <c r="JCA116" s="159" t="s">
        <v>249</v>
      </c>
      <c r="JCB116" s="159" t="s">
        <v>249</v>
      </c>
      <c r="JCC116" s="159" t="s">
        <v>249</v>
      </c>
      <c r="JCD116" s="159" t="s">
        <v>249</v>
      </c>
      <c r="JCE116" s="159" t="s">
        <v>249</v>
      </c>
      <c r="JCF116" s="159" t="s">
        <v>249</v>
      </c>
      <c r="JCG116" s="159" t="s">
        <v>249</v>
      </c>
      <c r="JCH116" s="159" t="s">
        <v>249</v>
      </c>
      <c r="JCI116" s="159" t="s">
        <v>249</v>
      </c>
      <c r="JCJ116" s="159" t="s">
        <v>249</v>
      </c>
      <c r="JCK116" s="159" t="s">
        <v>249</v>
      </c>
      <c r="JCL116" s="159" t="s">
        <v>249</v>
      </c>
      <c r="JCM116" s="159" t="s">
        <v>249</v>
      </c>
      <c r="JCN116" s="159" t="s">
        <v>249</v>
      </c>
      <c r="JCO116" s="159" t="s">
        <v>249</v>
      </c>
      <c r="JCP116" s="159" t="s">
        <v>249</v>
      </c>
      <c r="JCQ116" s="159" t="s">
        <v>249</v>
      </c>
      <c r="JCR116" s="159" t="s">
        <v>249</v>
      </c>
      <c r="JCS116" s="159" t="s">
        <v>249</v>
      </c>
      <c r="JCT116" s="159" t="s">
        <v>249</v>
      </c>
      <c r="JCU116" s="159" t="s">
        <v>249</v>
      </c>
      <c r="JCV116" s="159" t="s">
        <v>249</v>
      </c>
      <c r="JCW116" s="159" t="s">
        <v>249</v>
      </c>
      <c r="JCX116" s="159" t="s">
        <v>249</v>
      </c>
      <c r="JCY116" s="159" t="s">
        <v>249</v>
      </c>
      <c r="JCZ116" s="159" t="s">
        <v>249</v>
      </c>
      <c r="JDA116" s="159" t="s">
        <v>249</v>
      </c>
      <c r="JDB116" s="159" t="s">
        <v>249</v>
      </c>
      <c r="JDC116" s="159" t="s">
        <v>249</v>
      </c>
      <c r="JDD116" s="159" t="s">
        <v>249</v>
      </c>
      <c r="JDE116" s="159" t="s">
        <v>249</v>
      </c>
      <c r="JDF116" s="159" t="s">
        <v>249</v>
      </c>
      <c r="JDG116" s="159" t="s">
        <v>249</v>
      </c>
      <c r="JDH116" s="159" t="s">
        <v>249</v>
      </c>
      <c r="JDI116" s="159" t="s">
        <v>249</v>
      </c>
      <c r="JDJ116" s="159" t="s">
        <v>249</v>
      </c>
      <c r="JDK116" s="159" t="s">
        <v>249</v>
      </c>
      <c r="JDL116" s="159" t="s">
        <v>249</v>
      </c>
      <c r="JDM116" s="159" t="s">
        <v>249</v>
      </c>
      <c r="JDN116" s="159" t="s">
        <v>249</v>
      </c>
      <c r="JDO116" s="159" t="s">
        <v>249</v>
      </c>
      <c r="JDP116" s="159" t="s">
        <v>249</v>
      </c>
      <c r="JDQ116" s="159" t="s">
        <v>249</v>
      </c>
      <c r="JDR116" s="159" t="s">
        <v>249</v>
      </c>
      <c r="JDS116" s="159" t="s">
        <v>249</v>
      </c>
      <c r="JDT116" s="159" t="s">
        <v>249</v>
      </c>
      <c r="JDU116" s="159" t="s">
        <v>249</v>
      </c>
      <c r="JDV116" s="159" t="s">
        <v>249</v>
      </c>
      <c r="JDW116" s="159" t="s">
        <v>249</v>
      </c>
      <c r="JDX116" s="159" t="s">
        <v>249</v>
      </c>
      <c r="JDY116" s="159" t="s">
        <v>249</v>
      </c>
      <c r="JDZ116" s="159" t="s">
        <v>249</v>
      </c>
      <c r="JEA116" s="159" t="s">
        <v>249</v>
      </c>
      <c r="JEB116" s="159" t="s">
        <v>249</v>
      </c>
      <c r="JEC116" s="159" t="s">
        <v>249</v>
      </c>
      <c r="JED116" s="159" t="s">
        <v>249</v>
      </c>
      <c r="JEE116" s="159" t="s">
        <v>249</v>
      </c>
      <c r="JEF116" s="159" t="s">
        <v>249</v>
      </c>
      <c r="JEG116" s="159" t="s">
        <v>249</v>
      </c>
      <c r="JEH116" s="159" t="s">
        <v>249</v>
      </c>
      <c r="JEI116" s="159" t="s">
        <v>249</v>
      </c>
      <c r="JEJ116" s="159" t="s">
        <v>249</v>
      </c>
      <c r="JEK116" s="159" t="s">
        <v>249</v>
      </c>
      <c r="JEL116" s="159" t="s">
        <v>249</v>
      </c>
      <c r="JEM116" s="159" t="s">
        <v>249</v>
      </c>
      <c r="JEN116" s="159" t="s">
        <v>249</v>
      </c>
      <c r="JEO116" s="159" t="s">
        <v>249</v>
      </c>
      <c r="JEP116" s="159" t="s">
        <v>249</v>
      </c>
      <c r="JEQ116" s="159" t="s">
        <v>249</v>
      </c>
      <c r="JER116" s="159" t="s">
        <v>249</v>
      </c>
      <c r="JES116" s="159" t="s">
        <v>249</v>
      </c>
      <c r="JET116" s="159" t="s">
        <v>249</v>
      </c>
      <c r="JEU116" s="159" t="s">
        <v>249</v>
      </c>
      <c r="JEV116" s="159" t="s">
        <v>249</v>
      </c>
      <c r="JEW116" s="159" t="s">
        <v>249</v>
      </c>
      <c r="JEX116" s="159" t="s">
        <v>249</v>
      </c>
      <c r="JEY116" s="159" t="s">
        <v>249</v>
      </c>
      <c r="JEZ116" s="159" t="s">
        <v>249</v>
      </c>
      <c r="JFA116" s="159" t="s">
        <v>249</v>
      </c>
      <c r="JFB116" s="159" t="s">
        <v>249</v>
      </c>
      <c r="JFC116" s="159" t="s">
        <v>249</v>
      </c>
      <c r="JFD116" s="159" t="s">
        <v>249</v>
      </c>
      <c r="JFE116" s="159" t="s">
        <v>249</v>
      </c>
      <c r="JFF116" s="159" t="s">
        <v>249</v>
      </c>
      <c r="JFG116" s="159" t="s">
        <v>249</v>
      </c>
      <c r="JFH116" s="159" t="s">
        <v>249</v>
      </c>
      <c r="JFI116" s="159" t="s">
        <v>249</v>
      </c>
      <c r="JFJ116" s="159" t="s">
        <v>249</v>
      </c>
      <c r="JFK116" s="159" t="s">
        <v>249</v>
      </c>
      <c r="JFL116" s="159" t="s">
        <v>249</v>
      </c>
      <c r="JFM116" s="159" t="s">
        <v>249</v>
      </c>
      <c r="JFN116" s="159" t="s">
        <v>249</v>
      </c>
      <c r="JFO116" s="159" t="s">
        <v>249</v>
      </c>
      <c r="JFP116" s="159" t="s">
        <v>249</v>
      </c>
      <c r="JFQ116" s="159" t="s">
        <v>249</v>
      </c>
      <c r="JFR116" s="159" t="s">
        <v>249</v>
      </c>
      <c r="JFS116" s="159" t="s">
        <v>249</v>
      </c>
      <c r="JFT116" s="159" t="s">
        <v>249</v>
      </c>
      <c r="JFU116" s="159" t="s">
        <v>249</v>
      </c>
      <c r="JFV116" s="159" t="s">
        <v>249</v>
      </c>
      <c r="JFW116" s="159" t="s">
        <v>249</v>
      </c>
      <c r="JFX116" s="159" t="s">
        <v>249</v>
      </c>
      <c r="JFY116" s="159" t="s">
        <v>249</v>
      </c>
      <c r="JFZ116" s="159" t="s">
        <v>249</v>
      </c>
      <c r="JGA116" s="159" t="s">
        <v>249</v>
      </c>
      <c r="JGB116" s="159" t="s">
        <v>249</v>
      </c>
      <c r="JGC116" s="159" t="s">
        <v>249</v>
      </c>
      <c r="JGD116" s="159" t="s">
        <v>249</v>
      </c>
      <c r="JGE116" s="159" t="s">
        <v>249</v>
      </c>
      <c r="JGF116" s="159" t="s">
        <v>249</v>
      </c>
      <c r="JGG116" s="159" t="s">
        <v>249</v>
      </c>
      <c r="JGH116" s="159" t="s">
        <v>249</v>
      </c>
      <c r="JGI116" s="159" t="s">
        <v>249</v>
      </c>
      <c r="JGJ116" s="159" t="s">
        <v>249</v>
      </c>
      <c r="JGK116" s="159" t="s">
        <v>249</v>
      </c>
      <c r="JGL116" s="159" t="s">
        <v>249</v>
      </c>
      <c r="JGM116" s="159" t="s">
        <v>249</v>
      </c>
      <c r="JGN116" s="159" t="s">
        <v>249</v>
      </c>
      <c r="JGO116" s="159" t="s">
        <v>249</v>
      </c>
      <c r="JGP116" s="159" t="s">
        <v>249</v>
      </c>
      <c r="JGQ116" s="159" t="s">
        <v>249</v>
      </c>
      <c r="JGR116" s="159" t="s">
        <v>249</v>
      </c>
      <c r="JGS116" s="159" t="s">
        <v>249</v>
      </c>
      <c r="JGT116" s="159" t="s">
        <v>249</v>
      </c>
      <c r="JGU116" s="159" t="s">
        <v>249</v>
      </c>
      <c r="JGV116" s="159" t="s">
        <v>249</v>
      </c>
      <c r="JGW116" s="159" t="s">
        <v>249</v>
      </c>
      <c r="JGX116" s="159" t="s">
        <v>249</v>
      </c>
      <c r="JGY116" s="159" t="s">
        <v>249</v>
      </c>
      <c r="JGZ116" s="159" t="s">
        <v>249</v>
      </c>
      <c r="JHA116" s="159" t="s">
        <v>249</v>
      </c>
      <c r="JHB116" s="159" t="s">
        <v>249</v>
      </c>
      <c r="JHC116" s="159" t="s">
        <v>249</v>
      </c>
      <c r="JHD116" s="159" t="s">
        <v>249</v>
      </c>
      <c r="JHE116" s="159" t="s">
        <v>249</v>
      </c>
      <c r="JHF116" s="159" t="s">
        <v>249</v>
      </c>
      <c r="JHG116" s="159" t="s">
        <v>249</v>
      </c>
      <c r="JHH116" s="159" t="s">
        <v>249</v>
      </c>
      <c r="JHI116" s="159" t="s">
        <v>249</v>
      </c>
      <c r="JHJ116" s="159" t="s">
        <v>249</v>
      </c>
      <c r="JHK116" s="159" t="s">
        <v>249</v>
      </c>
      <c r="JHL116" s="159" t="s">
        <v>249</v>
      </c>
      <c r="JHM116" s="159" t="s">
        <v>249</v>
      </c>
      <c r="JHN116" s="159" t="s">
        <v>249</v>
      </c>
      <c r="JHO116" s="159" t="s">
        <v>249</v>
      </c>
      <c r="JHP116" s="159" t="s">
        <v>249</v>
      </c>
      <c r="JHQ116" s="159" t="s">
        <v>249</v>
      </c>
      <c r="JHR116" s="159" t="s">
        <v>249</v>
      </c>
      <c r="JHS116" s="159" t="s">
        <v>249</v>
      </c>
      <c r="JHT116" s="159" t="s">
        <v>249</v>
      </c>
      <c r="JHU116" s="159" t="s">
        <v>249</v>
      </c>
      <c r="JHV116" s="159" t="s">
        <v>249</v>
      </c>
      <c r="JHW116" s="159" t="s">
        <v>249</v>
      </c>
      <c r="JHX116" s="159" t="s">
        <v>249</v>
      </c>
      <c r="JHY116" s="159" t="s">
        <v>249</v>
      </c>
      <c r="JHZ116" s="159" t="s">
        <v>249</v>
      </c>
      <c r="JIA116" s="159" t="s">
        <v>249</v>
      </c>
      <c r="JIB116" s="159" t="s">
        <v>249</v>
      </c>
      <c r="JIC116" s="159" t="s">
        <v>249</v>
      </c>
      <c r="JID116" s="159" t="s">
        <v>249</v>
      </c>
      <c r="JIE116" s="159" t="s">
        <v>249</v>
      </c>
      <c r="JIF116" s="159" t="s">
        <v>249</v>
      </c>
      <c r="JIG116" s="159" t="s">
        <v>249</v>
      </c>
      <c r="JIH116" s="159" t="s">
        <v>249</v>
      </c>
      <c r="JII116" s="159" t="s">
        <v>249</v>
      </c>
      <c r="JIJ116" s="159" t="s">
        <v>249</v>
      </c>
      <c r="JIK116" s="159" t="s">
        <v>249</v>
      </c>
      <c r="JIL116" s="159" t="s">
        <v>249</v>
      </c>
      <c r="JIM116" s="159" t="s">
        <v>249</v>
      </c>
      <c r="JIN116" s="159" t="s">
        <v>249</v>
      </c>
      <c r="JIO116" s="159" t="s">
        <v>249</v>
      </c>
      <c r="JIP116" s="159" t="s">
        <v>249</v>
      </c>
      <c r="JIQ116" s="159" t="s">
        <v>249</v>
      </c>
      <c r="JIR116" s="159" t="s">
        <v>249</v>
      </c>
      <c r="JIS116" s="159" t="s">
        <v>249</v>
      </c>
      <c r="JIT116" s="159" t="s">
        <v>249</v>
      </c>
      <c r="JIU116" s="159" t="s">
        <v>249</v>
      </c>
      <c r="JIV116" s="159" t="s">
        <v>249</v>
      </c>
      <c r="JIW116" s="159" t="s">
        <v>249</v>
      </c>
      <c r="JIX116" s="159" t="s">
        <v>249</v>
      </c>
      <c r="JIY116" s="159" t="s">
        <v>249</v>
      </c>
      <c r="JIZ116" s="159" t="s">
        <v>249</v>
      </c>
      <c r="JJA116" s="159" t="s">
        <v>249</v>
      </c>
      <c r="JJB116" s="159" t="s">
        <v>249</v>
      </c>
      <c r="JJC116" s="159" t="s">
        <v>249</v>
      </c>
      <c r="JJD116" s="159" t="s">
        <v>249</v>
      </c>
      <c r="JJE116" s="159" t="s">
        <v>249</v>
      </c>
      <c r="JJF116" s="159" t="s">
        <v>249</v>
      </c>
      <c r="JJG116" s="159" t="s">
        <v>249</v>
      </c>
      <c r="JJH116" s="159" t="s">
        <v>249</v>
      </c>
      <c r="JJI116" s="159" t="s">
        <v>249</v>
      </c>
      <c r="JJJ116" s="159" t="s">
        <v>249</v>
      </c>
      <c r="JJK116" s="159" t="s">
        <v>249</v>
      </c>
      <c r="JJL116" s="159" t="s">
        <v>249</v>
      </c>
      <c r="JJM116" s="159" t="s">
        <v>249</v>
      </c>
      <c r="JJN116" s="159" t="s">
        <v>249</v>
      </c>
      <c r="JJO116" s="159" t="s">
        <v>249</v>
      </c>
      <c r="JJP116" s="159" t="s">
        <v>249</v>
      </c>
      <c r="JJQ116" s="159" t="s">
        <v>249</v>
      </c>
      <c r="JJR116" s="159" t="s">
        <v>249</v>
      </c>
      <c r="JJS116" s="159" t="s">
        <v>249</v>
      </c>
      <c r="JJT116" s="159" t="s">
        <v>249</v>
      </c>
      <c r="JJU116" s="159" t="s">
        <v>249</v>
      </c>
      <c r="JJV116" s="159" t="s">
        <v>249</v>
      </c>
      <c r="JJW116" s="159" t="s">
        <v>249</v>
      </c>
      <c r="JJX116" s="159" t="s">
        <v>249</v>
      </c>
      <c r="JJY116" s="159" t="s">
        <v>249</v>
      </c>
      <c r="JJZ116" s="159" t="s">
        <v>249</v>
      </c>
      <c r="JKA116" s="159" t="s">
        <v>249</v>
      </c>
      <c r="JKB116" s="159" t="s">
        <v>249</v>
      </c>
      <c r="JKC116" s="159" t="s">
        <v>249</v>
      </c>
      <c r="JKD116" s="159" t="s">
        <v>249</v>
      </c>
      <c r="JKE116" s="159" t="s">
        <v>249</v>
      </c>
      <c r="JKF116" s="159" t="s">
        <v>249</v>
      </c>
      <c r="JKG116" s="159" t="s">
        <v>249</v>
      </c>
      <c r="JKH116" s="159" t="s">
        <v>249</v>
      </c>
      <c r="JKI116" s="159" t="s">
        <v>249</v>
      </c>
      <c r="JKJ116" s="159" t="s">
        <v>249</v>
      </c>
      <c r="JKK116" s="159" t="s">
        <v>249</v>
      </c>
      <c r="JKL116" s="159" t="s">
        <v>249</v>
      </c>
      <c r="JKM116" s="159" t="s">
        <v>249</v>
      </c>
      <c r="JKN116" s="159" t="s">
        <v>249</v>
      </c>
      <c r="JKO116" s="159" t="s">
        <v>249</v>
      </c>
      <c r="JKP116" s="159" t="s">
        <v>249</v>
      </c>
      <c r="JKQ116" s="159" t="s">
        <v>249</v>
      </c>
      <c r="JKR116" s="159" t="s">
        <v>249</v>
      </c>
      <c r="JKS116" s="159" t="s">
        <v>249</v>
      </c>
      <c r="JKT116" s="159" t="s">
        <v>249</v>
      </c>
      <c r="JKU116" s="159" t="s">
        <v>249</v>
      </c>
      <c r="JKV116" s="159" t="s">
        <v>249</v>
      </c>
      <c r="JKW116" s="159" t="s">
        <v>249</v>
      </c>
      <c r="JKX116" s="159" t="s">
        <v>249</v>
      </c>
      <c r="JKY116" s="159" t="s">
        <v>249</v>
      </c>
      <c r="JKZ116" s="159" t="s">
        <v>249</v>
      </c>
      <c r="JLA116" s="159" t="s">
        <v>249</v>
      </c>
      <c r="JLB116" s="159" t="s">
        <v>249</v>
      </c>
      <c r="JLC116" s="159" t="s">
        <v>249</v>
      </c>
      <c r="JLD116" s="159" t="s">
        <v>249</v>
      </c>
      <c r="JLE116" s="159" t="s">
        <v>249</v>
      </c>
      <c r="JLF116" s="159" t="s">
        <v>249</v>
      </c>
      <c r="JLG116" s="159" t="s">
        <v>249</v>
      </c>
      <c r="JLH116" s="159" t="s">
        <v>249</v>
      </c>
      <c r="JLI116" s="159" t="s">
        <v>249</v>
      </c>
      <c r="JLJ116" s="159" t="s">
        <v>249</v>
      </c>
      <c r="JLK116" s="159" t="s">
        <v>249</v>
      </c>
      <c r="JLL116" s="159" t="s">
        <v>249</v>
      </c>
      <c r="JLM116" s="159" t="s">
        <v>249</v>
      </c>
      <c r="JLN116" s="159" t="s">
        <v>249</v>
      </c>
      <c r="JLO116" s="159" t="s">
        <v>249</v>
      </c>
      <c r="JLP116" s="159" t="s">
        <v>249</v>
      </c>
      <c r="JLQ116" s="159" t="s">
        <v>249</v>
      </c>
      <c r="JLR116" s="159" t="s">
        <v>249</v>
      </c>
      <c r="JLS116" s="159" t="s">
        <v>249</v>
      </c>
      <c r="JLT116" s="159" t="s">
        <v>249</v>
      </c>
      <c r="JLU116" s="159" t="s">
        <v>249</v>
      </c>
      <c r="JLV116" s="159" t="s">
        <v>249</v>
      </c>
      <c r="JLW116" s="159" t="s">
        <v>249</v>
      </c>
      <c r="JLX116" s="159" t="s">
        <v>249</v>
      </c>
      <c r="JLY116" s="159" t="s">
        <v>249</v>
      </c>
      <c r="JLZ116" s="159" t="s">
        <v>249</v>
      </c>
      <c r="JMA116" s="159" t="s">
        <v>249</v>
      </c>
      <c r="JMB116" s="159" t="s">
        <v>249</v>
      </c>
      <c r="JMC116" s="159" t="s">
        <v>249</v>
      </c>
      <c r="JMD116" s="159" t="s">
        <v>249</v>
      </c>
      <c r="JME116" s="159" t="s">
        <v>249</v>
      </c>
      <c r="JMF116" s="159" t="s">
        <v>249</v>
      </c>
      <c r="JMG116" s="159" t="s">
        <v>249</v>
      </c>
      <c r="JMH116" s="159" t="s">
        <v>249</v>
      </c>
      <c r="JMI116" s="159" t="s">
        <v>249</v>
      </c>
      <c r="JMJ116" s="159" t="s">
        <v>249</v>
      </c>
      <c r="JMK116" s="159" t="s">
        <v>249</v>
      </c>
      <c r="JML116" s="159" t="s">
        <v>249</v>
      </c>
      <c r="JMM116" s="159" t="s">
        <v>249</v>
      </c>
      <c r="JMN116" s="159" t="s">
        <v>249</v>
      </c>
      <c r="JMO116" s="159" t="s">
        <v>249</v>
      </c>
      <c r="JMP116" s="159" t="s">
        <v>249</v>
      </c>
      <c r="JMQ116" s="159" t="s">
        <v>249</v>
      </c>
      <c r="JMR116" s="159" t="s">
        <v>249</v>
      </c>
      <c r="JMS116" s="159" t="s">
        <v>249</v>
      </c>
      <c r="JMT116" s="159" t="s">
        <v>249</v>
      </c>
      <c r="JMU116" s="159" t="s">
        <v>249</v>
      </c>
      <c r="JMV116" s="159" t="s">
        <v>249</v>
      </c>
      <c r="JMW116" s="159" t="s">
        <v>249</v>
      </c>
      <c r="JMX116" s="159" t="s">
        <v>249</v>
      </c>
      <c r="JMY116" s="159" t="s">
        <v>249</v>
      </c>
      <c r="JMZ116" s="159" t="s">
        <v>249</v>
      </c>
      <c r="JNA116" s="159" t="s">
        <v>249</v>
      </c>
      <c r="JNB116" s="159" t="s">
        <v>249</v>
      </c>
      <c r="JNC116" s="159" t="s">
        <v>249</v>
      </c>
      <c r="JND116" s="159" t="s">
        <v>249</v>
      </c>
      <c r="JNE116" s="159" t="s">
        <v>249</v>
      </c>
      <c r="JNF116" s="159" t="s">
        <v>249</v>
      </c>
      <c r="JNG116" s="159" t="s">
        <v>249</v>
      </c>
      <c r="JNH116" s="159" t="s">
        <v>249</v>
      </c>
      <c r="JNI116" s="159" t="s">
        <v>249</v>
      </c>
      <c r="JNJ116" s="159" t="s">
        <v>249</v>
      </c>
      <c r="JNK116" s="159" t="s">
        <v>249</v>
      </c>
      <c r="JNL116" s="159" t="s">
        <v>249</v>
      </c>
      <c r="JNM116" s="159" t="s">
        <v>249</v>
      </c>
      <c r="JNN116" s="159" t="s">
        <v>249</v>
      </c>
      <c r="JNO116" s="159" t="s">
        <v>249</v>
      </c>
      <c r="JNP116" s="159" t="s">
        <v>249</v>
      </c>
      <c r="JNQ116" s="159" t="s">
        <v>249</v>
      </c>
      <c r="JNR116" s="159" t="s">
        <v>249</v>
      </c>
      <c r="JNS116" s="159" t="s">
        <v>249</v>
      </c>
      <c r="JNT116" s="159" t="s">
        <v>249</v>
      </c>
      <c r="JNU116" s="159" t="s">
        <v>249</v>
      </c>
      <c r="JNV116" s="159" t="s">
        <v>249</v>
      </c>
      <c r="JNW116" s="159" t="s">
        <v>249</v>
      </c>
      <c r="JNX116" s="159" t="s">
        <v>249</v>
      </c>
      <c r="JNY116" s="159" t="s">
        <v>249</v>
      </c>
      <c r="JNZ116" s="159" t="s">
        <v>249</v>
      </c>
      <c r="JOA116" s="159" t="s">
        <v>249</v>
      </c>
      <c r="JOB116" s="159" t="s">
        <v>249</v>
      </c>
      <c r="JOC116" s="159" t="s">
        <v>249</v>
      </c>
      <c r="JOD116" s="159" t="s">
        <v>249</v>
      </c>
      <c r="JOE116" s="159" t="s">
        <v>249</v>
      </c>
      <c r="JOF116" s="159" t="s">
        <v>249</v>
      </c>
      <c r="JOG116" s="159" t="s">
        <v>249</v>
      </c>
      <c r="JOH116" s="159" t="s">
        <v>249</v>
      </c>
      <c r="JOI116" s="159" t="s">
        <v>249</v>
      </c>
      <c r="JOJ116" s="159" t="s">
        <v>249</v>
      </c>
      <c r="JOK116" s="159" t="s">
        <v>249</v>
      </c>
      <c r="JOL116" s="159" t="s">
        <v>249</v>
      </c>
      <c r="JOM116" s="159" t="s">
        <v>249</v>
      </c>
      <c r="JON116" s="159" t="s">
        <v>249</v>
      </c>
      <c r="JOO116" s="159" t="s">
        <v>249</v>
      </c>
      <c r="JOP116" s="159" t="s">
        <v>249</v>
      </c>
      <c r="JOQ116" s="159" t="s">
        <v>249</v>
      </c>
      <c r="JOR116" s="159" t="s">
        <v>249</v>
      </c>
      <c r="JOS116" s="159" t="s">
        <v>249</v>
      </c>
      <c r="JOT116" s="159" t="s">
        <v>249</v>
      </c>
      <c r="JOU116" s="159" t="s">
        <v>249</v>
      </c>
      <c r="JOV116" s="159" t="s">
        <v>249</v>
      </c>
      <c r="JOW116" s="159" t="s">
        <v>249</v>
      </c>
      <c r="JOX116" s="159" t="s">
        <v>249</v>
      </c>
      <c r="JOY116" s="159" t="s">
        <v>249</v>
      </c>
      <c r="JOZ116" s="159" t="s">
        <v>249</v>
      </c>
      <c r="JPA116" s="159" t="s">
        <v>249</v>
      </c>
      <c r="JPB116" s="159" t="s">
        <v>249</v>
      </c>
      <c r="JPC116" s="159" t="s">
        <v>249</v>
      </c>
      <c r="JPD116" s="159" t="s">
        <v>249</v>
      </c>
      <c r="JPE116" s="159" t="s">
        <v>249</v>
      </c>
      <c r="JPF116" s="159" t="s">
        <v>249</v>
      </c>
      <c r="JPG116" s="159" t="s">
        <v>249</v>
      </c>
      <c r="JPH116" s="159" t="s">
        <v>249</v>
      </c>
      <c r="JPI116" s="159" t="s">
        <v>249</v>
      </c>
      <c r="JPJ116" s="159" t="s">
        <v>249</v>
      </c>
      <c r="JPK116" s="159" t="s">
        <v>249</v>
      </c>
      <c r="JPL116" s="159" t="s">
        <v>249</v>
      </c>
      <c r="JPM116" s="159" t="s">
        <v>249</v>
      </c>
      <c r="JPN116" s="159" t="s">
        <v>249</v>
      </c>
      <c r="JPO116" s="159" t="s">
        <v>249</v>
      </c>
      <c r="JPP116" s="159" t="s">
        <v>249</v>
      </c>
      <c r="JPQ116" s="159" t="s">
        <v>249</v>
      </c>
      <c r="JPR116" s="159" t="s">
        <v>249</v>
      </c>
      <c r="JPS116" s="159" t="s">
        <v>249</v>
      </c>
      <c r="JPT116" s="159" t="s">
        <v>249</v>
      </c>
      <c r="JPU116" s="159" t="s">
        <v>249</v>
      </c>
      <c r="JPV116" s="159" t="s">
        <v>249</v>
      </c>
      <c r="JPW116" s="159" t="s">
        <v>249</v>
      </c>
      <c r="JPX116" s="159" t="s">
        <v>249</v>
      </c>
      <c r="JPY116" s="159" t="s">
        <v>249</v>
      </c>
      <c r="JPZ116" s="159" t="s">
        <v>249</v>
      </c>
      <c r="JQA116" s="159" t="s">
        <v>249</v>
      </c>
      <c r="JQB116" s="159" t="s">
        <v>249</v>
      </c>
      <c r="JQC116" s="159" t="s">
        <v>249</v>
      </c>
      <c r="JQD116" s="159" t="s">
        <v>249</v>
      </c>
      <c r="JQE116" s="159" t="s">
        <v>249</v>
      </c>
      <c r="JQF116" s="159" t="s">
        <v>249</v>
      </c>
      <c r="JQG116" s="159" t="s">
        <v>249</v>
      </c>
      <c r="JQH116" s="159" t="s">
        <v>249</v>
      </c>
      <c r="JQI116" s="159" t="s">
        <v>249</v>
      </c>
      <c r="JQJ116" s="159" t="s">
        <v>249</v>
      </c>
      <c r="JQK116" s="159" t="s">
        <v>249</v>
      </c>
      <c r="JQL116" s="159" t="s">
        <v>249</v>
      </c>
      <c r="JQM116" s="159" t="s">
        <v>249</v>
      </c>
      <c r="JQN116" s="159" t="s">
        <v>249</v>
      </c>
      <c r="JQO116" s="159" t="s">
        <v>249</v>
      </c>
      <c r="JQP116" s="159" t="s">
        <v>249</v>
      </c>
      <c r="JQQ116" s="159" t="s">
        <v>249</v>
      </c>
      <c r="JQR116" s="159" t="s">
        <v>249</v>
      </c>
      <c r="JQS116" s="159" t="s">
        <v>249</v>
      </c>
      <c r="JQT116" s="159" t="s">
        <v>249</v>
      </c>
      <c r="JQU116" s="159" t="s">
        <v>249</v>
      </c>
      <c r="JQV116" s="159" t="s">
        <v>249</v>
      </c>
      <c r="JQW116" s="159" t="s">
        <v>249</v>
      </c>
      <c r="JQX116" s="159" t="s">
        <v>249</v>
      </c>
      <c r="JQY116" s="159" t="s">
        <v>249</v>
      </c>
      <c r="JQZ116" s="159" t="s">
        <v>249</v>
      </c>
      <c r="JRA116" s="159" t="s">
        <v>249</v>
      </c>
      <c r="JRB116" s="159" t="s">
        <v>249</v>
      </c>
      <c r="JRC116" s="159" t="s">
        <v>249</v>
      </c>
      <c r="JRD116" s="159" t="s">
        <v>249</v>
      </c>
      <c r="JRE116" s="159" t="s">
        <v>249</v>
      </c>
      <c r="JRF116" s="159" t="s">
        <v>249</v>
      </c>
      <c r="JRG116" s="159" t="s">
        <v>249</v>
      </c>
      <c r="JRH116" s="159" t="s">
        <v>249</v>
      </c>
      <c r="JRI116" s="159" t="s">
        <v>249</v>
      </c>
      <c r="JRJ116" s="159" t="s">
        <v>249</v>
      </c>
      <c r="JRK116" s="159" t="s">
        <v>249</v>
      </c>
      <c r="JRL116" s="159" t="s">
        <v>249</v>
      </c>
      <c r="JRM116" s="159" t="s">
        <v>249</v>
      </c>
      <c r="JRN116" s="159" t="s">
        <v>249</v>
      </c>
      <c r="JRO116" s="159" t="s">
        <v>249</v>
      </c>
      <c r="JRP116" s="159" t="s">
        <v>249</v>
      </c>
      <c r="JRQ116" s="159" t="s">
        <v>249</v>
      </c>
      <c r="JRR116" s="159" t="s">
        <v>249</v>
      </c>
      <c r="JRS116" s="159" t="s">
        <v>249</v>
      </c>
      <c r="JRT116" s="159" t="s">
        <v>249</v>
      </c>
      <c r="JRU116" s="159" t="s">
        <v>249</v>
      </c>
      <c r="JRV116" s="159" t="s">
        <v>249</v>
      </c>
      <c r="JRW116" s="159" t="s">
        <v>249</v>
      </c>
      <c r="JRX116" s="159" t="s">
        <v>249</v>
      </c>
      <c r="JRY116" s="159" t="s">
        <v>249</v>
      </c>
      <c r="JRZ116" s="159" t="s">
        <v>249</v>
      </c>
      <c r="JSA116" s="159" t="s">
        <v>249</v>
      </c>
      <c r="JSB116" s="159" t="s">
        <v>249</v>
      </c>
      <c r="JSC116" s="159" t="s">
        <v>249</v>
      </c>
      <c r="JSD116" s="159" t="s">
        <v>249</v>
      </c>
      <c r="JSE116" s="159" t="s">
        <v>249</v>
      </c>
      <c r="JSF116" s="159" t="s">
        <v>249</v>
      </c>
      <c r="JSG116" s="159" t="s">
        <v>249</v>
      </c>
      <c r="JSH116" s="159" t="s">
        <v>249</v>
      </c>
      <c r="JSI116" s="159" t="s">
        <v>249</v>
      </c>
      <c r="JSJ116" s="159" t="s">
        <v>249</v>
      </c>
      <c r="JSK116" s="159" t="s">
        <v>249</v>
      </c>
      <c r="JSL116" s="159" t="s">
        <v>249</v>
      </c>
      <c r="JSM116" s="159" t="s">
        <v>249</v>
      </c>
      <c r="JSN116" s="159" t="s">
        <v>249</v>
      </c>
      <c r="JSO116" s="159" t="s">
        <v>249</v>
      </c>
      <c r="JSP116" s="159" t="s">
        <v>249</v>
      </c>
      <c r="JSQ116" s="159" t="s">
        <v>249</v>
      </c>
      <c r="JSR116" s="159" t="s">
        <v>249</v>
      </c>
      <c r="JSS116" s="159" t="s">
        <v>249</v>
      </c>
      <c r="JST116" s="159" t="s">
        <v>249</v>
      </c>
      <c r="JSU116" s="159" t="s">
        <v>249</v>
      </c>
      <c r="JSV116" s="159" t="s">
        <v>249</v>
      </c>
      <c r="JSW116" s="159" t="s">
        <v>249</v>
      </c>
      <c r="JSX116" s="159" t="s">
        <v>249</v>
      </c>
      <c r="JSY116" s="159" t="s">
        <v>249</v>
      </c>
      <c r="JSZ116" s="159" t="s">
        <v>249</v>
      </c>
      <c r="JTA116" s="159" t="s">
        <v>249</v>
      </c>
      <c r="JTB116" s="159" t="s">
        <v>249</v>
      </c>
      <c r="JTC116" s="159" t="s">
        <v>249</v>
      </c>
      <c r="JTD116" s="159" t="s">
        <v>249</v>
      </c>
      <c r="JTE116" s="159" t="s">
        <v>249</v>
      </c>
      <c r="JTF116" s="159" t="s">
        <v>249</v>
      </c>
      <c r="JTG116" s="159" t="s">
        <v>249</v>
      </c>
      <c r="JTH116" s="159" t="s">
        <v>249</v>
      </c>
      <c r="JTI116" s="159" t="s">
        <v>249</v>
      </c>
      <c r="JTJ116" s="159" t="s">
        <v>249</v>
      </c>
      <c r="JTK116" s="159" t="s">
        <v>249</v>
      </c>
      <c r="JTL116" s="159" t="s">
        <v>249</v>
      </c>
      <c r="JTM116" s="159" t="s">
        <v>249</v>
      </c>
      <c r="JTN116" s="159" t="s">
        <v>249</v>
      </c>
      <c r="JTO116" s="159" t="s">
        <v>249</v>
      </c>
      <c r="JTP116" s="159" t="s">
        <v>249</v>
      </c>
      <c r="JTQ116" s="159" t="s">
        <v>249</v>
      </c>
      <c r="JTR116" s="159" t="s">
        <v>249</v>
      </c>
      <c r="JTS116" s="159" t="s">
        <v>249</v>
      </c>
      <c r="JTT116" s="159" t="s">
        <v>249</v>
      </c>
      <c r="JTU116" s="159" t="s">
        <v>249</v>
      </c>
      <c r="JTV116" s="159" t="s">
        <v>249</v>
      </c>
      <c r="JTW116" s="159" t="s">
        <v>249</v>
      </c>
      <c r="JTX116" s="159" t="s">
        <v>249</v>
      </c>
      <c r="JTY116" s="159" t="s">
        <v>249</v>
      </c>
      <c r="JTZ116" s="159" t="s">
        <v>249</v>
      </c>
      <c r="JUA116" s="159" t="s">
        <v>249</v>
      </c>
      <c r="JUB116" s="159" t="s">
        <v>249</v>
      </c>
      <c r="JUC116" s="159" t="s">
        <v>249</v>
      </c>
      <c r="JUD116" s="159" t="s">
        <v>249</v>
      </c>
      <c r="JUE116" s="159" t="s">
        <v>249</v>
      </c>
      <c r="JUF116" s="159" t="s">
        <v>249</v>
      </c>
      <c r="JUG116" s="159" t="s">
        <v>249</v>
      </c>
      <c r="JUH116" s="159" t="s">
        <v>249</v>
      </c>
      <c r="JUI116" s="159" t="s">
        <v>249</v>
      </c>
      <c r="JUJ116" s="159" t="s">
        <v>249</v>
      </c>
      <c r="JUK116" s="159" t="s">
        <v>249</v>
      </c>
      <c r="JUL116" s="159" t="s">
        <v>249</v>
      </c>
      <c r="JUM116" s="159" t="s">
        <v>249</v>
      </c>
      <c r="JUN116" s="159" t="s">
        <v>249</v>
      </c>
      <c r="JUO116" s="159" t="s">
        <v>249</v>
      </c>
      <c r="JUP116" s="159" t="s">
        <v>249</v>
      </c>
      <c r="JUQ116" s="159" t="s">
        <v>249</v>
      </c>
      <c r="JUR116" s="159" t="s">
        <v>249</v>
      </c>
      <c r="JUS116" s="159" t="s">
        <v>249</v>
      </c>
      <c r="JUT116" s="159" t="s">
        <v>249</v>
      </c>
      <c r="JUU116" s="159" t="s">
        <v>249</v>
      </c>
      <c r="JUV116" s="159" t="s">
        <v>249</v>
      </c>
      <c r="JUW116" s="159" t="s">
        <v>249</v>
      </c>
      <c r="JUX116" s="159" t="s">
        <v>249</v>
      </c>
      <c r="JUY116" s="159" t="s">
        <v>249</v>
      </c>
      <c r="JUZ116" s="159" t="s">
        <v>249</v>
      </c>
      <c r="JVA116" s="159" t="s">
        <v>249</v>
      </c>
      <c r="JVB116" s="159" t="s">
        <v>249</v>
      </c>
      <c r="JVC116" s="159" t="s">
        <v>249</v>
      </c>
      <c r="JVD116" s="159" t="s">
        <v>249</v>
      </c>
      <c r="JVE116" s="159" t="s">
        <v>249</v>
      </c>
      <c r="JVF116" s="159" t="s">
        <v>249</v>
      </c>
      <c r="JVG116" s="159" t="s">
        <v>249</v>
      </c>
      <c r="JVH116" s="159" t="s">
        <v>249</v>
      </c>
      <c r="JVI116" s="159" t="s">
        <v>249</v>
      </c>
      <c r="JVJ116" s="159" t="s">
        <v>249</v>
      </c>
      <c r="JVK116" s="159" t="s">
        <v>249</v>
      </c>
      <c r="JVL116" s="159" t="s">
        <v>249</v>
      </c>
      <c r="JVM116" s="159" t="s">
        <v>249</v>
      </c>
      <c r="JVN116" s="159" t="s">
        <v>249</v>
      </c>
      <c r="JVO116" s="159" t="s">
        <v>249</v>
      </c>
      <c r="JVP116" s="159" t="s">
        <v>249</v>
      </c>
      <c r="JVQ116" s="159" t="s">
        <v>249</v>
      </c>
      <c r="JVR116" s="159" t="s">
        <v>249</v>
      </c>
      <c r="JVS116" s="159" t="s">
        <v>249</v>
      </c>
      <c r="JVT116" s="159" t="s">
        <v>249</v>
      </c>
      <c r="JVU116" s="159" t="s">
        <v>249</v>
      </c>
      <c r="JVV116" s="159" t="s">
        <v>249</v>
      </c>
      <c r="JVW116" s="159" t="s">
        <v>249</v>
      </c>
      <c r="JVX116" s="159" t="s">
        <v>249</v>
      </c>
      <c r="JVY116" s="159" t="s">
        <v>249</v>
      </c>
      <c r="JVZ116" s="159" t="s">
        <v>249</v>
      </c>
      <c r="JWA116" s="159" t="s">
        <v>249</v>
      </c>
      <c r="JWB116" s="159" t="s">
        <v>249</v>
      </c>
      <c r="JWC116" s="159" t="s">
        <v>249</v>
      </c>
      <c r="JWD116" s="159" t="s">
        <v>249</v>
      </c>
      <c r="JWE116" s="159" t="s">
        <v>249</v>
      </c>
      <c r="JWF116" s="159" t="s">
        <v>249</v>
      </c>
      <c r="JWG116" s="159" t="s">
        <v>249</v>
      </c>
      <c r="JWH116" s="159" t="s">
        <v>249</v>
      </c>
      <c r="JWI116" s="159" t="s">
        <v>249</v>
      </c>
      <c r="JWJ116" s="159" t="s">
        <v>249</v>
      </c>
      <c r="JWK116" s="159" t="s">
        <v>249</v>
      </c>
      <c r="JWL116" s="159" t="s">
        <v>249</v>
      </c>
      <c r="JWM116" s="159" t="s">
        <v>249</v>
      </c>
      <c r="JWN116" s="159" t="s">
        <v>249</v>
      </c>
      <c r="JWO116" s="159" t="s">
        <v>249</v>
      </c>
      <c r="JWP116" s="159" t="s">
        <v>249</v>
      </c>
      <c r="JWQ116" s="159" t="s">
        <v>249</v>
      </c>
      <c r="JWR116" s="159" t="s">
        <v>249</v>
      </c>
      <c r="JWS116" s="159" t="s">
        <v>249</v>
      </c>
      <c r="JWT116" s="159" t="s">
        <v>249</v>
      </c>
      <c r="JWU116" s="159" t="s">
        <v>249</v>
      </c>
      <c r="JWV116" s="159" t="s">
        <v>249</v>
      </c>
      <c r="JWW116" s="159" t="s">
        <v>249</v>
      </c>
      <c r="JWX116" s="159" t="s">
        <v>249</v>
      </c>
      <c r="JWY116" s="159" t="s">
        <v>249</v>
      </c>
      <c r="JWZ116" s="159" t="s">
        <v>249</v>
      </c>
      <c r="JXA116" s="159" t="s">
        <v>249</v>
      </c>
      <c r="JXB116" s="159" t="s">
        <v>249</v>
      </c>
      <c r="JXC116" s="159" t="s">
        <v>249</v>
      </c>
      <c r="JXD116" s="159" t="s">
        <v>249</v>
      </c>
      <c r="JXE116" s="159" t="s">
        <v>249</v>
      </c>
      <c r="JXF116" s="159" t="s">
        <v>249</v>
      </c>
      <c r="JXG116" s="159" t="s">
        <v>249</v>
      </c>
      <c r="JXH116" s="159" t="s">
        <v>249</v>
      </c>
      <c r="JXI116" s="159" t="s">
        <v>249</v>
      </c>
      <c r="JXJ116" s="159" t="s">
        <v>249</v>
      </c>
      <c r="JXK116" s="159" t="s">
        <v>249</v>
      </c>
      <c r="JXL116" s="159" t="s">
        <v>249</v>
      </c>
      <c r="JXM116" s="159" t="s">
        <v>249</v>
      </c>
      <c r="JXN116" s="159" t="s">
        <v>249</v>
      </c>
      <c r="JXO116" s="159" t="s">
        <v>249</v>
      </c>
      <c r="JXP116" s="159" t="s">
        <v>249</v>
      </c>
      <c r="JXQ116" s="159" t="s">
        <v>249</v>
      </c>
      <c r="JXR116" s="159" t="s">
        <v>249</v>
      </c>
      <c r="JXS116" s="159" t="s">
        <v>249</v>
      </c>
      <c r="JXT116" s="159" t="s">
        <v>249</v>
      </c>
      <c r="JXU116" s="159" t="s">
        <v>249</v>
      </c>
      <c r="JXV116" s="159" t="s">
        <v>249</v>
      </c>
      <c r="JXW116" s="159" t="s">
        <v>249</v>
      </c>
      <c r="JXX116" s="159" t="s">
        <v>249</v>
      </c>
      <c r="JXY116" s="159" t="s">
        <v>249</v>
      </c>
      <c r="JXZ116" s="159" t="s">
        <v>249</v>
      </c>
      <c r="JYA116" s="159" t="s">
        <v>249</v>
      </c>
      <c r="JYB116" s="159" t="s">
        <v>249</v>
      </c>
      <c r="JYC116" s="159" t="s">
        <v>249</v>
      </c>
      <c r="JYD116" s="159" t="s">
        <v>249</v>
      </c>
      <c r="JYE116" s="159" t="s">
        <v>249</v>
      </c>
      <c r="JYF116" s="159" t="s">
        <v>249</v>
      </c>
      <c r="JYG116" s="159" t="s">
        <v>249</v>
      </c>
      <c r="JYH116" s="159" t="s">
        <v>249</v>
      </c>
      <c r="JYI116" s="159" t="s">
        <v>249</v>
      </c>
      <c r="JYJ116" s="159" t="s">
        <v>249</v>
      </c>
      <c r="JYK116" s="159" t="s">
        <v>249</v>
      </c>
      <c r="JYL116" s="159" t="s">
        <v>249</v>
      </c>
      <c r="JYM116" s="159" t="s">
        <v>249</v>
      </c>
      <c r="JYN116" s="159" t="s">
        <v>249</v>
      </c>
      <c r="JYO116" s="159" t="s">
        <v>249</v>
      </c>
      <c r="JYP116" s="159" t="s">
        <v>249</v>
      </c>
      <c r="JYQ116" s="159" t="s">
        <v>249</v>
      </c>
      <c r="JYR116" s="159" t="s">
        <v>249</v>
      </c>
      <c r="JYS116" s="159" t="s">
        <v>249</v>
      </c>
      <c r="JYT116" s="159" t="s">
        <v>249</v>
      </c>
      <c r="JYU116" s="159" t="s">
        <v>249</v>
      </c>
      <c r="JYV116" s="159" t="s">
        <v>249</v>
      </c>
      <c r="JYW116" s="159" t="s">
        <v>249</v>
      </c>
      <c r="JYX116" s="159" t="s">
        <v>249</v>
      </c>
      <c r="JYY116" s="159" t="s">
        <v>249</v>
      </c>
      <c r="JYZ116" s="159" t="s">
        <v>249</v>
      </c>
      <c r="JZA116" s="159" t="s">
        <v>249</v>
      </c>
      <c r="JZB116" s="159" t="s">
        <v>249</v>
      </c>
      <c r="JZC116" s="159" t="s">
        <v>249</v>
      </c>
      <c r="JZD116" s="159" t="s">
        <v>249</v>
      </c>
      <c r="JZE116" s="159" t="s">
        <v>249</v>
      </c>
      <c r="JZF116" s="159" t="s">
        <v>249</v>
      </c>
      <c r="JZG116" s="159" t="s">
        <v>249</v>
      </c>
      <c r="JZH116" s="159" t="s">
        <v>249</v>
      </c>
      <c r="JZI116" s="159" t="s">
        <v>249</v>
      </c>
      <c r="JZJ116" s="159" t="s">
        <v>249</v>
      </c>
      <c r="JZK116" s="159" t="s">
        <v>249</v>
      </c>
      <c r="JZL116" s="159" t="s">
        <v>249</v>
      </c>
      <c r="JZM116" s="159" t="s">
        <v>249</v>
      </c>
      <c r="JZN116" s="159" t="s">
        <v>249</v>
      </c>
      <c r="JZO116" s="159" t="s">
        <v>249</v>
      </c>
      <c r="JZP116" s="159" t="s">
        <v>249</v>
      </c>
      <c r="JZQ116" s="159" t="s">
        <v>249</v>
      </c>
      <c r="JZR116" s="159" t="s">
        <v>249</v>
      </c>
      <c r="JZS116" s="159" t="s">
        <v>249</v>
      </c>
      <c r="JZT116" s="159" t="s">
        <v>249</v>
      </c>
      <c r="JZU116" s="159" t="s">
        <v>249</v>
      </c>
      <c r="JZV116" s="159" t="s">
        <v>249</v>
      </c>
      <c r="JZW116" s="159" t="s">
        <v>249</v>
      </c>
      <c r="JZX116" s="159" t="s">
        <v>249</v>
      </c>
      <c r="JZY116" s="159" t="s">
        <v>249</v>
      </c>
      <c r="JZZ116" s="159" t="s">
        <v>249</v>
      </c>
      <c r="KAA116" s="159" t="s">
        <v>249</v>
      </c>
      <c r="KAB116" s="159" t="s">
        <v>249</v>
      </c>
      <c r="KAC116" s="159" t="s">
        <v>249</v>
      </c>
      <c r="KAD116" s="159" t="s">
        <v>249</v>
      </c>
      <c r="KAE116" s="159" t="s">
        <v>249</v>
      </c>
      <c r="KAF116" s="159" t="s">
        <v>249</v>
      </c>
      <c r="KAG116" s="159" t="s">
        <v>249</v>
      </c>
      <c r="KAH116" s="159" t="s">
        <v>249</v>
      </c>
      <c r="KAI116" s="159" t="s">
        <v>249</v>
      </c>
      <c r="KAJ116" s="159" t="s">
        <v>249</v>
      </c>
      <c r="KAK116" s="159" t="s">
        <v>249</v>
      </c>
      <c r="KAL116" s="159" t="s">
        <v>249</v>
      </c>
      <c r="KAM116" s="159" t="s">
        <v>249</v>
      </c>
      <c r="KAN116" s="159" t="s">
        <v>249</v>
      </c>
      <c r="KAO116" s="159" t="s">
        <v>249</v>
      </c>
      <c r="KAP116" s="159" t="s">
        <v>249</v>
      </c>
      <c r="KAQ116" s="159" t="s">
        <v>249</v>
      </c>
      <c r="KAR116" s="159" t="s">
        <v>249</v>
      </c>
      <c r="KAS116" s="159" t="s">
        <v>249</v>
      </c>
      <c r="KAT116" s="159" t="s">
        <v>249</v>
      </c>
      <c r="KAU116" s="159" t="s">
        <v>249</v>
      </c>
      <c r="KAV116" s="159" t="s">
        <v>249</v>
      </c>
      <c r="KAW116" s="159" t="s">
        <v>249</v>
      </c>
      <c r="KAX116" s="159" t="s">
        <v>249</v>
      </c>
      <c r="KAY116" s="159" t="s">
        <v>249</v>
      </c>
      <c r="KAZ116" s="159" t="s">
        <v>249</v>
      </c>
      <c r="KBA116" s="159" t="s">
        <v>249</v>
      </c>
      <c r="KBB116" s="159" t="s">
        <v>249</v>
      </c>
      <c r="KBC116" s="159" t="s">
        <v>249</v>
      </c>
      <c r="KBD116" s="159" t="s">
        <v>249</v>
      </c>
      <c r="KBE116" s="159" t="s">
        <v>249</v>
      </c>
      <c r="KBF116" s="159" t="s">
        <v>249</v>
      </c>
      <c r="KBG116" s="159" t="s">
        <v>249</v>
      </c>
      <c r="KBH116" s="159" t="s">
        <v>249</v>
      </c>
      <c r="KBI116" s="159" t="s">
        <v>249</v>
      </c>
      <c r="KBJ116" s="159" t="s">
        <v>249</v>
      </c>
      <c r="KBK116" s="159" t="s">
        <v>249</v>
      </c>
      <c r="KBL116" s="159" t="s">
        <v>249</v>
      </c>
      <c r="KBM116" s="159" t="s">
        <v>249</v>
      </c>
      <c r="KBN116" s="159" t="s">
        <v>249</v>
      </c>
      <c r="KBO116" s="159" t="s">
        <v>249</v>
      </c>
      <c r="KBP116" s="159" t="s">
        <v>249</v>
      </c>
      <c r="KBQ116" s="159" t="s">
        <v>249</v>
      </c>
      <c r="KBR116" s="159" t="s">
        <v>249</v>
      </c>
      <c r="KBS116" s="159" t="s">
        <v>249</v>
      </c>
      <c r="KBT116" s="159" t="s">
        <v>249</v>
      </c>
      <c r="KBU116" s="159" t="s">
        <v>249</v>
      </c>
      <c r="KBV116" s="159" t="s">
        <v>249</v>
      </c>
      <c r="KBW116" s="159" t="s">
        <v>249</v>
      </c>
      <c r="KBX116" s="159" t="s">
        <v>249</v>
      </c>
      <c r="KBY116" s="159" t="s">
        <v>249</v>
      </c>
      <c r="KBZ116" s="159" t="s">
        <v>249</v>
      </c>
      <c r="KCA116" s="159" t="s">
        <v>249</v>
      </c>
      <c r="KCB116" s="159" t="s">
        <v>249</v>
      </c>
      <c r="KCC116" s="159" t="s">
        <v>249</v>
      </c>
      <c r="KCD116" s="159" t="s">
        <v>249</v>
      </c>
      <c r="KCE116" s="159" t="s">
        <v>249</v>
      </c>
      <c r="KCF116" s="159" t="s">
        <v>249</v>
      </c>
      <c r="KCG116" s="159" t="s">
        <v>249</v>
      </c>
      <c r="KCH116" s="159" t="s">
        <v>249</v>
      </c>
      <c r="KCI116" s="159" t="s">
        <v>249</v>
      </c>
      <c r="KCJ116" s="159" t="s">
        <v>249</v>
      </c>
      <c r="KCK116" s="159" t="s">
        <v>249</v>
      </c>
      <c r="KCL116" s="159" t="s">
        <v>249</v>
      </c>
      <c r="KCM116" s="159" t="s">
        <v>249</v>
      </c>
      <c r="KCN116" s="159" t="s">
        <v>249</v>
      </c>
      <c r="KCO116" s="159" t="s">
        <v>249</v>
      </c>
      <c r="KCP116" s="159" t="s">
        <v>249</v>
      </c>
      <c r="KCQ116" s="159" t="s">
        <v>249</v>
      </c>
      <c r="KCR116" s="159" t="s">
        <v>249</v>
      </c>
      <c r="KCS116" s="159" t="s">
        <v>249</v>
      </c>
      <c r="KCT116" s="159" t="s">
        <v>249</v>
      </c>
      <c r="KCU116" s="159" t="s">
        <v>249</v>
      </c>
      <c r="KCV116" s="159" t="s">
        <v>249</v>
      </c>
      <c r="KCW116" s="159" t="s">
        <v>249</v>
      </c>
      <c r="KCX116" s="159" t="s">
        <v>249</v>
      </c>
      <c r="KCY116" s="159" t="s">
        <v>249</v>
      </c>
      <c r="KCZ116" s="159" t="s">
        <v>249</v>
      </c>
      <c r="KDA116" s="159" t="s">
        <v>249</v>
      </c>
      <c r="KDB116" s="159" t="s">
        <v>249</v>
      </c>
      <c r="KDC116" s="159" t="s">
        <v>249</v>
      </c>
      <c r="KDD116" s="159" t="s">
        <v>249</v>
      </c>
      <c r="KDE116" s="159" t="s">
        <v>249</v>
      </c>
      <c r="KDF116" s="159" t="s">
        <v>249</v>
      </c>
      <c r="KDG116" s="159" t="s">
        <v>249</v>
      </c>
      <c r="KDH116" s="159" t="s">
        <v>249</v>
      </c>
      <c r="KDI116" s="159" t="s">
        <v>249</v>
      </c>
      <c r="KDJ116" s="159" t="s">
        <v>249</v>
      </c>
      <c r="KDK116" s="159" t="s">
        <v>249</v>
      </c>
      <c r="KDL116" s="159" t="s">
        <v>249</v>
      </c>
      <c r="KDM116" s="159" t="s">
        <v>249</v>
      </c>
      <c r="KDN116" s="159" t="s">
        <v>249</v>
      </c>
      <c r="KDO116" s="159" t="s">
        <v>249</v>
      </c>
      <c r="KDP116" s="159" t="s">
        <v>249</v>
      </c>
      <c r="KDQ116" s="159" t="s">
        <v>249</v>
      </c>
      <c r="KDR116" s="159" t="s">
        <v>249</v>
      </c>
      <c r="KDS116" s="159" t="s">
        <v>249</v>
      </c>
      <c r="KDT116" s="159" t="s">
        <v>249</v>
      </c>
      <c r="KDU116" s="159" t="s">
        <v>249</v>
      </c>
      <c r="KDV116" s="159" t="s">
        <v>249</v>
      </c>
      <c r="KDW116" s="159" t="s">
        <v>249</v>
      </c>
      <c r="KDX116" s="159" t="s">
        <v>249</v>
      </c>
      <c r="KDY116" s="159" t="s">
        <v>249</v>
      </c>
      <c r="KDZ116" s="159" t="s">
        <v>249</v>
      </c>
      <c r="KEA116" s="159" t="s">
        <v>249</v>
      </c>
      <c r="KEB116" s="159" t="s">
        <v>249</v>
      </c>
      <c r="KEC116" s="159" t="s">
        <v>249</v>
      </c>
      <c r="KED116" s="159" t="s">
        <v>249</v>
      </c>
      <c r="KEE116" s="159" t="s">
        <v>249</v>
      </c>
      <c r="KEF116" s="159" t="s">
        <v>249</v>
      </c>
      <c r="KEG116" s="159" t="s">
        <v>249</v>
      </c>
      <c r="KEH116" s="159" t="s">
        <v>249</v>
      </c>
      <c r="KEI116" s="159" t="s">
        <v>249</v>
      </c>
      <c r="KEJ116" s="159" t="s">
        <v>249</v>
      </c>
      <c r="KEK116" s="159" t="s">
        <v>249</v>
      </c>
      <c r="KEL116" s="159" t="s">
        <v>249</v>
      </c>
      <c r="KEM116" s="159" t="s">
        <v>249</v>
      </c>
      <c r="KEN116" s="159" t="s">
        <v>249</v>
      </c>
      <c r="KEO116" s="159" t="s">
        <v>249</v>
      </c>
      <c r="KEP116" s="159" t="s">
        <v>249</v>
      </c>
      <c r="KEQ116" s="159" t="s">
        <v>249</v>
      </c>
      <c r="KER116" s="159" t="s">
        <v>249</v>
      </c>
      <c r="KES116" s="159" t="s">
        <v>249</v>
      </c>
      <c r="KET116" s="159" t="s">
        <v>249</v>
      </c>
      <c r="KEU116" s="159" t="s">
        <v>249</v>
      </c>
      <c r="KEV116" s="159" t="s">
        <v>249</v>
      </c>
      <c r="KEW116" s="159" t="s">
        <v>249</v>
      </c>
      <c r="KEX116" s="159" t="s">
        <v>249</v>
      </c>
      <c r="KEY116" s="159" t="s">
        <v>249</v>
      </c>
      <c r="KEZ116" s="159" t="s">
        <v>249</v>
      </c>
      <c r="KFA116" s="159" t="s">
        <v>249</v>
      </c>
      <c r="KFB116" s="159" t="s">
        <v>249</v>
      </c>
      <c r="KFC116" s="159" t="s">
        <v>249</v>
      </c>
      <c r="KFD116" s="159" t="s">
        <v>249</v>
      </c>
      <c r="KFE116" s="159" t="s">
        <v>249</v>
      </c>
      <c r="KFF116" s="159" t="s">
        <v>249</v>
      </c>
      <c r="KFG116" s="159" t="s">
        <v>249</v>
      </c>
      <c r="KFH116" s="159" t="s">
        <v>249</v>
      </c>
      <c r="KFI116" s="159" t="s">
        <v>249</v>
      </c>
      <c r="KFJ116" s="159" t="s">
        <v>249</v>
      </c>
      <c r="KFK116" s="159" t="s">
        <v>249</v>
      </c>
      <c r="KFL116" s="159" t="s">
        <v>249</v>
      </c>
      <c r="KFM116" s="159" t="s">
        <v>249</v>
      </c>
      <c r="KFN116" s="159" t="s">
        <v>249</v>
      </c>
      <c r="KFO116" s="159" t="s">
        <v>249</v>
      </c>
      <c r="KFP116" s="159" t="s">
        <v>249</v>
      </c>
      <c r="KFQ116" s="159" t="s">
        <v>249</v>
      </c>
      <c r="KFR116" s="159" t="s">
        <v>249</v>
      </c>
      <c r="KFS116" s="159" t="s">
        <v>249</v>
      </c>
      <c r="KFT116" s="159" t="s">
        <v>249</v>
      </c>
      <c r="KFU116" s="159" t="s">
        <v>249</v>
      </c>
      <c r="KFV116" s="159" t="s">
        <v>249</v>
      </c>
      <c r="KFW116" s="159" t="s">
        <v>249</v>
      </c>
      <c r="KFX116" s="159" t="s">
        <v>249</v>
      </c>
      <c r="KFY116" s="159" t="s">
        <v>249</v>
      </c>
      <c r="KFZ116" s="159" t="s">
        <v>249</v>
      </c>
      <c r="KGA116" s="159" t="s">
        <v>249</v>
      </c>
      <c r="KGB116" s="159" t="s">
        <v>249</v>
      </c>
      <c r="KGC116" s="159" t="s">
        <v>249</v>
      </c>
      <c r="KGD116" s="159" t="s">
        <v>249</v>
      </c>
      <c r="KGE116" s="159" t="s">
        <v>249</v>
      </c>
      <c r="KGF116" s="159" t="s">
        <v>249</v>
      </c>
      <c r="KGG116" s="159" t="s">
        <v>249</v>
      </c>
      <c r="KGH116" s="159" t="s">
        <v>249</v>
      </c>
      <c r="KGI116" s="159" t="s">
        <v>249</v>
      </c>
      <c r="KGJ116" s="159" t="s">
        <v>249</v>
      </c>
      <c r="KGK116" s="159" t="s">
        <v>249</v>
      </c>
      <c r="KGL116" s="159" t="s">
        <v>249</v>
      </c>
      <c r="KGM116" s="159" t="s">
        <v>249</v>
      </c>
      <c r="KGN116" s="159" t="s">
        <v>249</v>
      </c>
      <c r="KGO116" s="159" t="s">
        <v>249</v>
      </c>
      <c r="KGP116" s="159" t="s">
        <v>249</v>
      </c>
      <c r="KGQ116" s="159" t="s">
        <v>249</v>
      </c>
      <c r="KGR116" s="159" t="s">
        <v>249</v>
      </c>
      <c r="KGS116" s="159" t="s">
        <v>249</v>
      </c>
      <c r="KGT116" s="159" t="s">
        <v>249</v>
      </c>
      <c r="KGU116" s="159" t="s">
        <v>249</v>
      </c>
      <c r="KGV116" s="159" t="s">
        <v>249</v>
      </c>
      <c r="KGW116" s="159" t="s">
        <v>249</v>
      </c>
      <c r="KGX116" s="159" t="s">
        <v>249</v>
      </c>
      <c r="KGY116" s="159" t="s">
        <v>249</v>
      </c>
      <c r="KGZ116" s="159" t="s">
        <v>249</v>
      </c>
      <c r="KHA116" s="159" t="s">
        <v>249</v>
      </c>
      <c r="KHB116" s="159" t="s">
        <v>249</v>
      </c>
      <c r="KHC116" s="159" t="s">
        <v>249</v>
      </c>
      <c r="KHD116" s="159" t="s">
        <v>249</v>
      </c>
      <c r="KHE116" s="159" t="s">
        <v>249</v>
      </c>
      <c r="KHF116" s="159" t="s">
        <v>249</v>
      </c>
      <c r="KHG116" s="159" t="s">
        <v>249</v>
      </c>
      <c r="KHH116" s="159" t="s">
        <v>249</v>
      </c>
      <c r="KHI116" s="159" t="s">
        <v>249</v>
      </c>
      <c r="KHJ116" s="159" t="s">
        <v>249</v>
      </c>
      <c r="KHK116" s="159" t="s">
        <v>249</v>
      </c>
      <c r="KHL116" s="159" t="s">
        <v>249</v>
      </c>
      <c r="KHM116" s="159" t="s">
        <v>249</v>
      </c>
      <c r="KHN116" s="159" t="s">
        <v>249</v>
      </c>
      <c r="KHO116" s="159" t="s">
        <v>249</v>
      </c>
      <c r="KHP116" s="159" t="s">
        <v>249</v>
      </c>
      <c r="KHQ116" s="159" t="s">
        <v>249</v>
      </c>
      <c r="KHR116" s="159" t="s">
        <v>249</v>
      </c>
      <c r="KHS116" s="159" t="s">
        <v>249</v>
      </c>
      <c r="KHT116" s="159" t="s">
        <v>249</v>
      </c>
      <c r="KHU116" s="159" t="s">
        <v>249</v>
      </c>
      <c r="KHV116" s="159" t="s">
        <v>249</v>
      </c>
      <c r="KHW116" s="159" t="s">
        <v>249</v>
      </c>
      <c r="KHX116" s="159" t="s">
        <v>249</v>
      </c>
      <c r="KHY116" s="159" t="s">
        <v>249</v>
      </c>
      <c r="KHZ116" s="159" t="s">
        <v>249</v>
      </c>
      <c r="KIA116" s="159" t="s">
        <v>249</v>
      </c>
      <c r="KIB116" s="159" t="s">
        <v>249</v>
      </c>
      <c r="KIC116" s="159" t="s">
        <v>249</v>
      </c>
      <c r="KID116" s="159" t="s">
        <v>249</v>
      </c>
      <c r="KIE116" s="159" t="s">
        <v>249</v>
      </c>
      <c r="KIF116" s="159" t="s">
        <v>249</v>
      </c>
      <c r="KIG116" s="159" t="s">
        <v>249</v>
      </c>
      <c r="KIH116" s="159" t="s">
        <v>249</v>
      </c>
      <c r="KII116" s="159" t="s">
        <v>249</v>
      </c>
      <c r="KIJ116" s="159" t="s">
        <v>249</v>
      </c>
      <c r="KIK116" s="159" t="s">
        <v>249</v>
      </c>
      <c r="KIL116" s="159" t="s">
        <v>249</v>
      </c>
      <c r="KIM116" s="159" t="s">
        <v>249</v>
      </c>
      <c r="KIN116" s="159" t="s">
        <v>249</v>
      </c>
      <c r="KIO116" s="159" t="s">
        <v>249</v>
      </c>
      <c r="KIP116" s="159" t="s">
        <v>249</v>
      </c>
      <c r="KIQ116" s="159" t="s">
        <v>249</v>
      </c>
      <c r="KIR116" s="159" t="s">
        <v>249</v>
      </c>
      <c r="KIS116" s="159" t="s">
        <v>249</v>
      </c>
      <c r="KIT116" s="159" t="s">
        <v>249</v>
      </c>
      <c r="KIU116" s="159" t="s">
        <v>249</v>
      </c>
      <c r="KIV116" s="159" t="s">
        <v>249</v>
      </c>
      <c r="KIW116" s="159" t="s">
        <v>249</v>
      </c>
      <c r="KIX116" s="159" t="s">
        <v>249</v>
      </c>
      <c r="KIY116" s="159" t="s">
        <v>249</v>
      </c>
      <c r="KIZ116" s="159" t="s">
        <v>249</v>
      </c>
      <c r="KJA116" s="159" t="s">
        <v>249</v>
      </c>
      <c r="KJB116" s="159" t="s">
        <v>249</v>
      </c>
      <c r="KJC116" s="159" t="s">
        <v>249</v>
      </c>
      <c r="KJD116" s="159" t="s">
        <v>249</v>
      </c>
      <c r="KJE116" s="159" t="s">
        <v>249</v>
      </c>
      <c r="KJF116" s="159" t="s">
        <v>249</v>
      </c>
      <c r="KJG116" s="159" t="s">
        <v>249</v>
      </c>
      <c r="KJH116" s="159" t="s">
        <v>249</v>
      </c>
      <c r="KJI116" s="159" t="s">
        <v>249</v>
      </c>
      <c r="KJJ116" s="159" t="s">
        <v>249</v>
      </c>
      <c r="KJK116" s="159" t="s">
        <v>249</v>
      </c>
      <c r="KJL116" s="159" t="s">
        <v>249</v>
      </c>
      <c r="KJM116" s="159" t="s">
        <v>249</v>
      </c>
      <c r="KJN116" s="159" t="s">
        <v>249</v>
      </c>
      <c r="KJO116" s="159" t="s">
        <v>249</v>
      </c>
      <c r="KJP116" s="159" t="s">
        <v>249</v>
      </c>
      <c r="KJQ116" s="159" t="s">
        <v>249</v>
      </c>
      <c r="KJR116" s="159" t="s">
        <v>249</v>
      </c>
      <c r="KJS116" s="159" t="s">
        <v>249</v>
      </c>
      <c r="KJT116" s="159" t="s">
        <v>249</v>
      </c>
      <c r="KJU116" s="159" t="s">
        <v>249</v>
      </c>
      <c r="KJV116" s="159" t="s">
        <v>249</v>
      </c>
      <c r="KJW116" s="159" t="s">
        <v>249</v>
      </c>
      <c r="KJX116" s="159" t="s">
        <v>249</v>
      </c>
      <c r="KJY116" s="159" t="s">
        <v>249</v>
      </c>
      <c r="KJZ116" s="159" t="s">
        <v>249</v>
      </c>
      <c r="KKA116" s="159" t="s">
        <v>249</v>
      </c>
      <c r="KKB116" s="159" t="s">
        <v>249</v>
      </c>
      <c r="KKC116" s="159" t="s">
        <v>249</v>
      </c>
      <c r="KKD116" s="159" t="s">
        <v>249</v>
      </c>
      <c r="KKE116" s="159" t="s">
        <v>249</v>
      </c>
      <c r="KKF116" s="159" t="s">
        <v>249</v>
      </c>
      <c r="KKG116" s="159" t="s">
        <v>249</v>
      </c>
      <c r="KKH116" s="159" t="s">
        <v>249</v>
      </c>
      <c r="KKI116" s="159" t="s">
        <v>249</v>
      </c>
      <c r="KKJ116" s="159" t="s">
        <v>249</v>
      </c>
      <c r="KKK116" s="159" t="s">
        <v>249</v>
      </c>
      <c r="KKL116" s="159" t="s">
        <v>249</v>
      </c>
      <c r="KKM116" s="159" t="s">
        <v>249</v>
      </c>
      <c r="KKN116" s="159" t="s">
        <v>249</v>
      </c>
      <c r="KKO116" s="159" t="s">
        <v>249</v>
      </c>
      <c r="KKP116" s="159" t="s">
        <v>249</v>
      </c>
      <c r="KKQ116" s="159" t="s">
        <v>249</v>
      </c>
      <c r="KKR116" s="159" t="s">
        <v>249</v>
      </c>
      <c r="KKS116" s="159" t="s">
        <v>249</v>
      </c>
      <c r="KKT116" s="159" t="s">
        <v>249</v>
      </c>
      <c r="KKU116" s="159" t="s">
        <v>249</v>
      </c>
      <c r="KKV116" s="159" t="s">
        <v>249</v>
      </c>
      <c r="KKW116" s="159" t="s">
        <v>249</v>
      </c>
      <c r="KKX116" s="159" t="s">
        <v>249</v>
      </c>
      <c r="KKY116" s="159" t="s">
        <v>249</v>
      </c>
      <c r="KKZ116" s="159" t="s">
        <v>249</v>
      </c>
      <c r="KLA116" s="159" t="s">
        <v>249</v>
      </c>
      <c r="KLB116" s="159" t="s">
        <v>249</v>
      </c>
      <c r="KLC116" s="159" t="s">
        <v>249</v>
      </c>
      <c r="KLD116" s="159" t="s">
        <v>249</v>
      </c>
      <c r="KLE116" s="159" t="s">
        <v>249</v>
      </c>
      <c r="KLF116" s="159" t="s">
        <v>249</v>
      </c>
      <c r="KLG116" s="159" t="s">
        <v>249</v>
      </c>
      <c r="KLH116" s="159" t="s">
        <v>249</v>
      </c>
      <c r="KLI116" s="159" t="s">
        <v>249</v>
      </c>
      <c r="KLJ116" s="159" t="s">
        <v>249</v>
      </c>
      <c r="KLK116" s="159" t="s">
        <v>249</v>
      </c>
      <c r="KLL116" s="159" t="s">
        <v>249</v>
      </c>
      <c r="KLM116" s="159" t="s">
        <v>249</v>
      </c>
      <c r="KLN116" s="159" t="s">
        <v>249</v>
      </c>
      <c r="KLO116" s="159" t="s">
        <v>249</v>
      </c>
      <c r="KLP116" s="159" t="s">
        <v>249</v>
      </c>
      <c r="KLQ116" s="159" t="s">
        <v>249</v>
      </c>
      <c r="KLR116" s="159" t="s">
        <v>249</v>
      </c>
      <c r="KLS116" s="159" t="s">
        <v>249</v>
      </c>
      <c r="KLT116" s="159" t="s">
        <v>249</v>
      </c>
      <c r="KLU116" s="159" t="s">
        <v>249</v>
      </c>
      <c r="KLV116" s="159" t="s">
        <v>249</v>
      </c>
      <c r="KLW116" s="159" t="s">
        <v>249</v>
      </c>
      <c r="KLX116" s="159" t="s">
        <v>249</v>
      </c>
      <c r="KLY116" s="159" t="s">
        <v>249</v>
      </c>
      <c r="KLZ116" s="159" t="s">
        <v>249</v>
      </c>
      <c r="KMA116" s="159" t="s">
        <v>249</v>
      </c>
      <c r="KMB116" s="159" t="s">
        <v>249</v>
      </c>
      <c r="KMC116" s="159" t="s">
        <v>249</v>
      </c>
      <c r="KMD116" s="159" t="s">
        <v>249</v>
      </c>
      <c r="KME116" s="159" t="s">
        <v>249</v>
      </c>
      <c r="KMF116" s="159" t="s">
        <v>249</v>
      </c>
      <c r="KMG116" s="159" t="s">
        <v>249</v>
      </c>
      <c r="KMH116" s="159" t="s">
        <v>249</v>
      </c>
      <c r="KMI116" s="159" t="s">
        <v>249</v>
      </c>
      <c r="KMJ116" s="159" t="s">
        <v>249</v>
      </c>
      <c r="KMK116" s="159" t="s">
        <v>249</v>
      </c>
      <c r="KML116" s="159" t="s">
        <v>249</v>
      </c>
      <c r="KMM116" s="159" t="s">
        <v>249</v>
      </c>
      <c r="KMN116" s="159" t="s">
        <v>249</v>
      </c>
      <c r="KMO116" s="159" t="s">
        <v>249</v>
      </c>
      <c r="KMP116" s="159" t="s">
        <v>249</v>
      </c>
      <c r="KMQ116" s="159" t="s">
        <v>249</v>
      </c>
      <c r="KMR116" s="159" t="s">
        <v>249</v>
      </c>
      <c r="KMS116" s="159" t="s">
        <v>249</v>
      </c>
      <c r="KMT116" s="159" t="s">
        <v>249</v>
      </c>
      <c r="KMU116" s="159" t="s">
        <v>249</v>
      </c>
      <c r="KMV116" s="159" t="s">
        <v>249</v>
      </c>
      <c r="KMW116" s="159" t="s">
        <v>249</v>
      </c>
      <c r="KMX116" s="159" t="s">
        <v>249</v>
      </c>
      <c r="KMY116" s="159" t="s">
        <v>249</v>
      </c>
      <c r="KMZ116" s="159" t="s">
        <v>249</v>
      </c>
      <c r="KNA116" s="159" t="s">
        <v>249</v>
      </c>
      <c r="KNB116" s="159" t="s">
        <v>249</v>
      </c>
      <c r="KNC116" s="159" t="s">
        <v>249</v>
      </c>
      <c r="KND116" s="159" t="s">
        <v>249</v>
      </c>
      <c r="KNE116" s="159" t="s">
        <v>249</v>
      </c>
      <c r="KNF116" s="159" t="s">
        <v>249</v>
      </c>
      <c r="KNG116" s="159" t="s">
        <v>249</v>
      </c>
      <c r="KNH116" s="159" t="s">
        <v>249</v>
      </c>
      <c r="KNI116" s="159" t="s">
        <v>249</v>
      </c>
      <c r="KNJ116" s="159" t="s">
        <v>249</v>
      </c>
      <c r="KNK116" s="159" t="s">
        <v>249</v>
      </c>
      <c r="KNL116" s="159" t="s">
        <v>249</v>
      </c>
      <c r="KNM116" s="159" t="s">
        <v>249</v>
      </c>
      <c r="KNN116" s="159" t="s">
        <v>249</v>
      </c>
      <c r="KNO116" s="159" t="s">
        <v>249</v>
      </c>
      <c r="KNP116" s="159" t="s">
        <v>249</v>
      </c>
      <c r="KNQ116" s="159" t="s">
        <v>249</v>
      </c>
      <c r="KNR116" s="159" t="s">
        <v>249</v>
      </c>
      <c r="KNS116" s="159" t="s">
        <v>249</v>
      </c>
      <c r="KNT116" s="159" t="s">
        <v>249</v>
      </c>
      <c r="KNU116" s="159" t="s">
        <v>249</v>
      </c>
      <c r="KNV116" s="159" t="s">
        <v>249</v>
      </c>
      <c r="KNW116" s="159" t="s">
        <v>249</v>
      </c>
      <c r="KNX116" s="159" t="s">
        <v>249</v>
      </c>
      <c r="KNY116" s="159" t="s">
        <v>249</v>
      </c>
      <c r="KNZ116" s="159" t="s">
        <v>249</v>
      </c>
      <c r="KOA116" s="159" t="s">
        <v>249</v>
      </c>
      <c r="KOB116" s="159" t="s">
        <v>249</v>
      </c>
      <c r="KOC116" s="159" t="s">
        <v>249</v>
      </c>
      <c r="KOD116" s="159" t="s">
        <v>249</v>
      </c>
      <c r="KOE116" s="159" t="s">
        <v>249</v>
      </c>
      <c r="KOF116" s="159" t="s">
        <v>249</v>
      </c>
      <c r="KOG116" s="159" t="s">
        <v>249</v>
      </c>
      <c r="KOH116" s="159" t="s">
        <v>249</v>
      </c>
      <c r="KOI116" s="159" t="s">
        <v>249</v>
      </c>
      <c r="KOJ116" s="159" t="s">
        <v>249</v>
      </c>
      <c r="KOK116" s="159" t="s">
        <v>249</v>
      </c>
      <c r="KOL116" s="159" t="s">
        <v>249</v>
      </c>
      <c r="KOM116" s="159" t="s">
        <v>249</v>
      </c>
      <c r="KON116" s="159" t="s">
        <v>249</v>
      </c>
      <c r="KOO116" s="159" t="s">
        <v>249</v>
      </c>
      <c r="KOP116" s="159" t="s">
        <v>249</v>
      </c>
      <c r="KOQ116" s="159" t="s">
        <v>249</v>
      </c>
      <c r="KOR116" s="159" t="s">
        <v>249</v>
      </c>
      <c r="KOS116" s="159" t="s">
        <v>249</v>
      </c>
      <c r="KOT116" s="159" t="s">
        <v>249</v>
      </c>
      <c r="KOU116" s="159" t="s">
        <v>249</v>
      </c>
      <c r="KOV116" s="159" t="s">
        <v>249</v>
      </c>
      <c r="KOW116" s="159" t="s">
        <v>249</v>
      </c>
      <c r="KOX116" s="159" t="s">
        <v>249</v>
      </c>
      <c r="KOY116" s="159" t="s">
        <v>249</v>
      </c>
      <c r="KOZ116" s="159" t="s">
        <v>249</v>
      </c>
      <c r="KPA116" s="159" t="s">
        <v>249</v>
      </c>
      <c r="KPB116" s="159" t="s">
        <v>249</v>
      </c>
      <c r="KPC116" s="159" t="s">
        <v>249</v>
      </c>
      <c r="KPD116" s="159" t="s">
        <v>249</v>
      </c>
      <c r="KPE116" s="159" t="s">
        <v>249</v>
      </c>
      <c r="KPF116" s="159" t="s">
        <v>249</v>
      </c>
      <c r="KPG116" s="159" t="s">
        <v>249</v>
      </c>
      <c r="KPH116" s="159" t="s">
        <v>249</v>
      </c>
      <c r="KPI116" s="159" t="s">
        <v>249</v>
      </c>
      <c r="KPJ116" s="159" t="s">
        <v>249</v>
      </c>
      <c r="KPK116" s="159" t="s">
        <v>249</v>
      </c>
      <c r="KPL116" s="159" t="s">
        <v>249</v>
      </c>
      <c r="KPM116" s="159" t="s">
        <v>249</v>
      </c>
      <c r="KPN116" s="159" t="s">
        <v>249</v>
      </c>
      <c r="KPO116" s="159" t="s">
        <v>249</v>
      </c>
      <c r="KPP116" s="159" t="s">
        <v>249</v>
      </c>
      <c r="KPQ116" s="159" t="s">
        <v>249</v>
      </c>
      <c r="KPR116" s="159" t="s">
        <v>249</v>
      </c>
      <c r="KPS116" s="159" t="s">
        <v>249</v>
      </c>
      <c r="KPT116" s="159" t="s">
        <v>249</v>
      </c>
      <c r="KPU116" s="159" t="s">
        <v>249</v>
      </c>
      <c r="KPV116" s="159" t="s">
        <v>249</v>
      </c>
      <c r="KPW116" s="159" t="s">
        <v>249</v>
      </c>
      <c r="KPX116" s="159" t="s">
        <v>249</v>
      </c>
      <c r="KPY116" s="159" t="s">
        <v>249</v>
      </c>
      <c r="KPZ116" s="159" t="s">
        <v>249</v>
      </c>
      <c r="KQA116" s="159" t="s">
        <v>249</v>
      </c>
      <c r="KQB116" s="159" t="s">
        <v>249</v>
      </c>
      <c r="KQC116" s="159" t="s">
        <v>249</v>
      </c>
      <c r="KQD116" s="159" t="s">
        <v>249</v>
      </c>
      <c r="KQE116" s="159" t="s">
        <v>249</v>
      </c>
      <c r="KQF116" s="159" t="s">
        <v>249</v>
      </c>
      <c r="KQG116" s="159" t="s">
        <v>249</v>
      </c>
      <c r="KQH116" s="159" t="s">
        <v>249</v>
      </c>
      <c r="KQI116" s="159" t="s">
        <v>249</v>
      </c>
      <c r="KQJ116" s="159" t="s">
        <v>249</v>
      </c>
      <c r="KQK116" s="159" t="s">
        <v>249</v>
      </c>
      <c r="KQL116" s="159" t="s">
        <v>249</v>
      </c>
      <c r="KQM116" s="159" t="s">
        <v>249</v>
      </c>
      <c r="KQN116" s="159" t="s">
        <v>249</v>
      </c>
      <c r="KQO116" s="159" t="s">
        <v>249</v>
      </c>
      <c r="KQP116" s="159" t="s">
        <v>249</v>
      </c>
      <c r="KQQ116" s="159" t="s">
        <v>249</v>
      </c>
      <c r="KQR116" s="159" t="s">
        <v>249</v>
      </c>
      <c r="KQS116" s="159" t="s">
        <v>249</v>
      </c>
      <c r="KQT116" s="159" t="s">
        <v>249</v>
      </c>
      <c r="KQU116" s="159" t="s">
        <v>249</v>
      </c>
      <c r="KQV116" s="159" t="s">
        <v>249</v>
      </c>
      <c r="KQW116" s="159" t="s">
        <v>249</v>
      </c>
      <c r="KQX116" s="159" t="s">
        <v>249</v>
      </c>
      <c r="KQY116" s="159" t="s">
        <v>249</v>
      </c>
      <c r="KQZ116" s="159" t="s">
        <v>249</v>
      </c>
      <c r="KRA116" s="159" t="s">
        <v>249</v>
      </c>
      <c r="KRB116" s="159" t="s">
        <v>249</v>
      </c>
      <c r="KRC116" s="159" t="s">
        <v>249</v>
      </c>
      <c r="KRD116" s="159" t="s">
        <v>249</v>
      </c>
      <c r="KRE116" s="159" t="s">
        <v>249</v>
      </c>
      <c r="KRF116" s="159" t="s">
        <v>249</v>
      </c>
      <c r="KRG116" s="159" t="s">
        <v>249</v>
      </c>
      <c r="KRH116" s="159" t="s">
        <v>249</v>
      </c>
      <c r="KRI116" s="159" t="s">
        <v>249</v>
      </c>
      <c r="KRJ116" s="159" t="s">
        <v>249</v>
      </c>
      <c r="KRK116" s="159" t="s">
        <v>249</v>
      </c>
      <c r="KRL116" s="159" t="s">
        <v>249</v>
      </c>
      <c r="KRM116" s="159" t="s">
        <v>249</v>
      </c>
      <c r="KRN116" s="159" t="s">
        <v>249</v>
      </c>
      <c r="KRO116" s="159" t="s">
        <v>249</v>
      </c>
      <c r="KRP116" s="159" t="s">
        <v>249</v>
      </c>
      <c r="KRQ116" s="159" t="s">
        <v>249</v>
      </c>
      <c r="KRR116" s="159" t="s">
        <v>249</v>
      </c>
      <c r="KRS116" s="159" t="s">
        <v>249</v>
      </c>
      <c r="KRT116" s="159" t="s">
        <v>249</v>
      </c>
      <c r="KRU116" s="159" t="s">
        <v>249</v>
      </c>
      <c r="KRV116" s="159" t="s">
        <v>249</v>
      </c>
      <c r="KRW116" s="159" t="s">
        <v>249</v>
      </c>
      <c r="KRX116" s="159" t="s">
        <v>249</v>
      </c>
      <c r="KRY116" s="159" t="s">
        <v>249</v>
      </c>
      <c r="KRZ116" s="159" t="s">
        <v>249</v>
      </c>
      <c r="KSA116" s="159" t="s">
        <v>249</v>
      </c>
      <c r="KSB116" s="159" t="s">
        <v>249</v>
      </c>
      <c r="KSC116" s="159" t="s">
        <v>249</v>
      </c>
      <c r="KSD116" s="159" t="s">
        <v>249</v>
      </c>
      <c r="KSE116" s="159" t="s">
        <v>249</v>
      </c>
      <c r="KSF116" s="159" t="s">
        <v>249</v>
      </c>
      <c r="KSG116" s="159" t="s">
        <v>249</v>
      </c>
      <c r="KSH116" s="159" t="s">
        <v>249</v>
      </c>
      <c r="KSI116" s="159" t="s">
        <v>249</v>
      </c>
      <c r="KSJ116" s="159" t="s">
        <v>249</v>
      </c>
      <c r="KSK116" s="159" t="s">
        <v>249</v>
      </c>
      <c r="KSL116" s="159" t="s">
        <v>249</v>
      </c>
      <c r="KSM116" s="159" t="s">
        <v>249</v>
      </c>
      <c r="KSN116" s="159" t="s">
        <v>249</v>
      </c>
      <c r="KSO116" s="159" t="s">
        <v>249</v>
      </c>
      <c r="KSP116" s="159" t="s">
        <v>249</v>
      </c>
      <c r="KSQ116" s="159" t="s">
        <v>249</v>
      </c>
      <c r="KSR116" s="159" t="s">
        <v>249</v>
      </c>
      <c r="KSS116" s="159" t="s">
        <v>249</v>
      </c>
      <c r="KST116" s="159" t="s">
        <v>249</v>
      </c>
      <c r="KSU116" s="159" t="s">
        <v>249</v>
      </c>
      <c r="KSV116" s="159" t="s">
        <v>249</v>
      </c>
      <c r="KSW116" s="159" t="s">
        <v>249</v>
      </c>
      <c r="KSX116" s="159" t="s">
        <v>249</v>
      </c>
      <c r="KSY116" s="159" t="s">
        <v>249</v>
      </c>
      <c r="KSZ116" s="159" t="s">
        <v>249</v>
      </c>
      <c r="KTA116" s="159" t="s">
        <v>249</v>
      </c>
      <c r="KTB116" s="159" t="s">
        <v>249</v>
      </c>
      <c r="KTC116" s="159" t="s">
        <v>249</v>
      </c>
      <c r="KTD116" s="159" t="s">
        <v>249</v>
      </c>
      <c r="KTE116" s="159" t="s">
        <v>249</v>
      </c>
      <c r="KTF116" s="159" t="s">
        <v>249</v>
      </c>
      <c r="KTG116" s="159" t="s">
        <v>249</v>
      </c>
      <c r="KTH116" s="159" t="s">
        <v>249</v>
      </c>
      <c r="KTI116" s="159" t="s">
        <v>249</v>
      </c>
      <c r="KTJ116" s="159" t="s">
        <v>249</v>
      </c>
      <c r="KTK116" s="159" t="s">
        <v>249</v>
      </c>
      <c r="KTL116" s="159" t="s">
        <v>249</v>
      </c>
      <c r="KTM116" s="159" t="s">
        <v>249</v>
      </c>
      <c r="KTN116" s="159" t="s">
        <v>249</v>
      </c>
      <c r="KTO116" s="159" t="s">
        <v>249</v>
      </c>
      <c r="KTP116" s="159" t="s">
        <v>249</v>
      </c>
      <c r="KTQ116" s="159" t="s">
        <v>249</v>
      </c>
      <c r="KTR116" s="159" t="s">
        <v>249</v>
      </c>
      <c r="KTS116" s="159" t="s">
        <v>249</v>
      </c>
      <c r="KTT116" s="159" t="s">
        <v>249</v>
      </c>
      <c r="KTU116" s="159" t="s">
        <v>249</v>
      </c>
      <c r="KTV116" s="159" t="s">
        <v>249</v>
      </c>
      <c r="KTW116" s="159" t="s">
        <v>249</v>
      </c>
      <c r="KTX116" s="159" t="s">
        <v>249</v>
      </c>
      <c r="KTY116" s="159" t="s">
        <v>249</v>
      </c>
      <c r="KTZ116" s="159" t="s">
        <v>249</v>
      </c>
      <c r="KUA116" s="159" t="s">
        <v>249</v>
      </c>
      <c r="KUB116" s="159" t="s">
        <v>249</v>
      </c>
      <c r="KUC116" s="159" t="s">
        <v>249</v>
      </c>
      <c r="KUD116" s="159" t="s">
        <v>249</v>
      </c>
      <c r="KUE116" s="159" t="s">
        <v>249</v>
      </c>
      <c r="KUF116" s="159" t="s">
        <v>249</v>
      </c>
      <c r="KUG116" s="159" t="s">
        <v>249</v>
      </c>
      <c r="KUH116" s="159" t="s">
        <v>249</v>
      </c>
      <c r="KUI116" s="159" t="s">
        <v>249</v>
      </c>
      <c r="KUJ116" s="159" t="s">
        <v>249</v>
      </c>
      <c r="KUK116" s="159" t="s">
        <v>249</v>
      </c>
      <c r="KUL116" s="159" t="s">
        <v>249</v>
      </c>
      <c r="KUM116" s="159" t="s">
        <v>249</v>
      </c>
      <c r="KUN116" s="159" t="s">
        <v>249</v>
      </c>
      <c r="KUO116" s="159" t="s">
        <v>249</v>
      </c>
      <c r="KUP116" s="159" t="s">
        <v>249</v>
      </c>
      <c r="KUQ116" s="159" t="s">
        <v>249</v>
      </c>
      <c r="KUR116" s="159" t="s">
        <v>249</v>
      </c>
      <c r="KUS116" s="159" t="s">
        <v>249</v>
      </c>
      <c r="KUT116" s="159" t="s">
        <v>249</v>
      </c>
      <c r="KUU116" s="159" t="s">
        <v>249</v>
      </c>
      <c r="KUV116" s="159" t="s">
        <v>249</v>
      </c>
      <c r="KUW116" s="159" t="s">
        <v>249</v>
      </c>
      <c r="KUX116" s="159" t="s">
        <v>249</v>
      </c>
      <c r="KUY116" s="159" t="s">
        <v>249</v>
      </c>
      <c r="KUZ116" s="159" t="s">
        <v>249</v>
      </c>
      <c r="KVA116" s="159" t="s">
        <v>249</v>
      </c>
      <c r="KVB116" s="159" t="s">
        <v>249</v>
      </c>
      <c r="KVC116" s="159" t="s">
        <v>249</v>
      </c>
      <c r="KVD116" s="159" t="s">
        <v>249</v>
      </c>
      <c r="KVE116" s="159" t="s">
        <v>249</v>
      </c>
      <c r="KVF116" s="159" t="s">
        <v>249</v>
      </c>
      <c r="KVG116" s="159" t="s">
        <v>249</v>
      </c>
      <c r="KVH116" s="159" t="s">
        <v>249</v>
      </c>
      <c r="KVI116" s="159" t="s">
        <v>249</v>
      </c>
      <c r="KVJ116" s="159" t="s">
        <v>249</v>
      </c>
      <c r="KVK116" s="159" t="s">
        <v>249</v>
      </c>
      <c r="KVL116" s="159" t="s">
        <v>249</v>
      </c>
      <c r="KVM116" s="159" t="s">
        <v>249</v>
      </c>
      <c r="KVN116" s="159" t="s">
        <v>249</v>
      </c>
      <c r="KVO116" s="159" t="s">
        <v>249</v>
      </c>
      <c r="KVP116" s="159" t="s">
        <v>249</v>
      </c>
      <c r="KVQ116" s="159" t="s">
        <v>249</v>
      </c>
      <c r="KVR116" s="159" t="s">
        <v>249</v>
      </c>
      <c r="KVS116" s="159" t="s">
        <v>249</v>
      </c>
      <c r="KVT116" s="159" t="s">
        <v>249</v>
      </c>
      <c r="KVU116" s="159" t="s">
        <v>249</v>
      </c>
      <c r="KVV116" s="159" t="s">
        <v>249</v>
      </c>
      <c r="KVW116" s="159" t="s">
        <v>249</v>
      </c>
      <c r="KVX116" s="159" t="s">
        <v>249</v>
      </c>
      <c r="KVY116" s="159" t="s">
        <v>249</v>
      </c>
      <c r="KVZ116" s="159" t="s">
        <v>249</v>
      </c>
      <c r="KWA116" s="159" t="s">
        <v>249</v>
      </c>
      <c r="KWB116" s="159" t="s">
        <v>249</v>
      </c>
      <c r="KWC116" s="159" t="s">
        <v>249</v>
      </c>
      <c r="KWD116" s="159" t="s">
        <v>249</v>
      </c>
      <c r="KWE116" s="159" t="s">
        <v>249</v>
      </c>
      <c r="KWF116" s="159" t="s">
        <v>249</v>
      </c>
      <c r="KWG116" s="159" t="s">
        <v>249</v>
      </c>
      <c r="KWH116" s="159" t="s">
        <v>249</v>
      </c>
      <c r="KWI116" s="159" t="s">
        <v>249</v>
      </c>
      <c r="KWJ116" s="159" t="s">
        <v>249</v>
      </c>
      <c r="KWK116" s="159" t="s">
        <v>249</v>
      </c>
      <c r="KWL116" s="159" t="s">
        <v>249</v>
      </c>
      <c r="KWM116" s="159" t="s">
        <v>249</v>
      </c>
      <c r="KWN116" s="159" t="s">
        <v>249</v>
      </c>
      <c r="KWO116" s="159" t="s">
        <v>249</v>
      </c>
      <c r="KWP116" s="159" t="s">
        <v>249</v>
      </c>
      <c r="KWQ116" s="159" t="s">
        <v>249</v>
      </c>
      <c r="KWR116" s="159" t="s">
        <v>249</v>
      </c>
      <c r="KWS116" s="159" t="s">
        <v>249</v>
      </c>
      <c r="KWT116" s="159" t="s">
        <v>249</v>
      </c>
      <c r="KWU116" s="159" t="s">
        <v>249</v>
      </c>
      <c r="KWV116" s="159" t="s">
        <v>249</v>
      </c>
      <c r="KWW116" s="159" t="s">
        <v>249</v>
      </c>
      <c r="KWX116" s="159" t="s">
        <v>249</v>
      </c>
      <c r="KWY116" s="159" t="s">
        <v>249</v>
      </c>
      <c r="KWZ116" s="159" t="s">
        <v>249</v>
      </c>
      <c r="KXA116" s="159" t="s">
        <v>249</v>
      </c>
      <c r="KXB116" s="159" t="s">
        <v>249</v>
      </c>
      <c r="KXC116" s="159" t="s">
        <v>249</v>
      </c>
      <c r="KXD116" s="159" t="s">
        <v>249</v>
      </c>
      <c r="KXE116" s="159" t="s">
        <v>249</v>
      </c>
      <c r="KXF116" s="159" t="s">
        <v>249</v>
      </c>
      <c r="KXG116" s="159" t="s">
        <v>249</v>
      </c>
      <c r="KXH116" s="159" t="s">
        <v>249</v>
      </c>
      <c r="KXI116" s="159" t="s">
        <v>249</v>
      </c>
      <c r="KXJ116" s="159" t="s">
        <v>249</v>
      </c>
      <c r="KXK116" s="159" t="s">
        <v>249</v>
      </c>
      <c r="KXL116" s="159" t="s">
        <v>249</v>
      </c>
      <c r="KXM116" s="159" t="s">
        <v>249</v>
      </c>
      <c r="KXN116" s="159" t="s">
        <v>249</v>
      </c>
      <c r="KXO116" s="159" t="s">
        <v>249</v>
      </c>
      <c r="KXP116" s="159" t="s">
        <v>249</v>
      </c>
      <c r="KXQ116" s="159" t="s">
        <v>249</v>
      </c>
      <c r="KXR116" s="159" t="s">
        <v>249</v>
      </c>
      <c r="KXS116" s="159" t="s">
        <v>249</v>
      </c>
      <c r="KXT116" s="159" t="s">
        <v>249</v>
      </c>
      <c r="KXU116" s="159" t="s">
        <v>249</v>
      </c>
      <c r="KXV116" s="159" t="s">
        <v>249</v>
      </c>
      <c r="KXW116" s="159" t="s">
        <v>249</v>
      </c>
      <c r="KXX116" s="159" t="s">
        <v>249</v>
      </c>
      <c r="KXY116" s="159" t="s">
        <v>249</v>
      </c>
      <c r="KXZ116" s="159" t="s">
        <v>249</v>
      </c>
      <c r="KYA116" s="159" t="s">
        <v>249</v>
      </c>
      <c r="KYB116" s="159" t="s">
        <v>249</v>
      </c>
      <c r="KYC116" s="159" t="s">
        <v>249</v>
      </c>
      <c r="KYD116" s="159" t="s">
        <v>249</v>
      </c>
      <c r="KYE116" s="159" t="s">
        <v>249</v>
      </c>
      <c r="KYF116" s="159" t="s">
        <v>249</v>
      </c>
      <c r="KYG116" s="159" t="s">
        <v>249</v>
      </c>
      <c r="KYH116" s="159" t="s">
        <v>249</v>
      </c>
      <c r="KYI116" s="159" t="s">
        <v>249</v>
      </c>
      <c r="KYJ116" s="159" t="s">
        <v>249</v>
      </c>
      <c r="KYK116" s="159" t="s">
        <v>249</v>
      </c>
      <c r="KYL116" s="159" t="s">
        <v>249</v>
      </c>
      <c r="KYM116" s="159" t="s">
        <v>249</v>
      </c>
      <c r="KYN116" s="159" t="s">
        <v>249</v>
      </c>
      <c r="KYO116" s="159" t="s">
        <v>249</v>
      </c>
      <c r="KYP116" s="159" t="s">
        <v>249</v>
      </c>
      <c r="KYQ116" s="159" t="s">
        <v>249</v>
      </c>
      <c r="KYR116" s="159" t="s">
        <v>249</v>
      </c>
      <c r="KYS116" s="159" t="s">
        <v>249</v>
      </c>
      <c r="KYT116" s="159" t="s">
        <v>249</v>
      </c>
      <c r="KYU116" s="159" t="s">
        <v>249</v>
      </c>
      <c r="KYV116" s="159" t="s">
        <v>249</v>
      </c>
      <c r="KYW116" s="159" t="s">
        <v>249</v>
      </c>
      <c r="KYX116" s="159" t="s">
        <v>249</v>
      </c>
      <c r="KYY116" s="159" t="s">
        <v>249</v>
      </c>
      <c r="KYZ116" s="159" t="s">
        <v>249</v>
      </c>
      <c r="KZA116" s="159" t="s">
        <v>249</v>
      </c>
      <c r="KZB116" s="159" t="s">
        <v>249</v>
      </c>
      <c r="KZC116" s="159" t="s">
        <v>249</v>
      </c>
      <c r="KZD116" s="159" t="s">
        <v>249</v>
      </c>
      <c r="KZE116" s="159" t="s">
        <v>249</v>
      </c>
      <c r="KZF116" s="159" t="s">
        <v>249</v>
      </c>
      <c r="KZG116" s="159" t="s">
        <v>249</v>
      </c>
      <c r="KZH116" s="159" t="s">
        <v>249</v>
      </c>
      <c r="KZI116" s="159" t="s">
        <v>249</v>
      </c>
      <c r="KZJ116" s="159" t="s">
        <v>249</v>
      </c>
      <c r="KZK116" s="159" t="s">
        <v>249</v>
      </c>
      <c r="KZL116" s="159" t="s">
        <v>249</v>
      </c>
      <c r="KZM116" s="159" t="s">
        <v>249</v>
      </c>
      <c r="KZN116" s="159" t="s">
        <v>249</v>
      </c>
      <c r="KZO116" s="159" t="s">
        <v>249</v>
      </c>
      <c r="KZP116" s="159" t="s">
        <v>249</v>
      </c>
      <c r="KZQ116" s="159" t="s">
        <v>249</v>
      </c>
      <c r="KZR116" s="159" t="s">
        <v>249</v>
      </c>
      <c r="KZS116" s="159" t="s">
        <v>249</v>
      </c>
      <c r="KZT116" s="159" t="s">
        <v>249</v>
      </c>
      <c r="KZU116" s="159" t="s">
        <v>249</v>
      </c>
      <c r="KZV116" s="159" t="s">
        <v>249</v>
      </c>
      <c r="KZW116" s="159" t="s">
        <v>249</v>
      </c>
      <c r="KZX116" s="159" t="s">
        <v>249</v>
      </c>
      <c r="KZY116" s="159" t="s">
        <v>249</v>
      </c>
      <c r="KZZ116" s="159" t="s">
        <v>249</v>
      </c>
      <c r="LAA116" s="159" t="s">
        <v>249</v>
      </c>
      <c r="LAB116" s="159" t="s">
        <v>249</v>
      </c>
      <c r="LAC116" s="159" t="s">
        <v>249</v>
      </c>
      <c r="LAD116" s="159" t="s">
        <v>249</v>
      </c>
      <c r="LAE116" s="159" t="s">
        <v>249</v>
      </c>
      <c r="LAF116" s="159" t="s">
        <v>249</v>
      </c>
      <c r="LAG116" s="159" t="s">
        <v>249</v>
      </c>
      <c r="LAH116" s="159" t="s">
        <v>249</v>
      </c>
      <c r="LAI116" s="159" t="s">
        <v>249</v>
      </c>
      <c r="LAJ116" s="159" t="s">
        <v>249</v>
      </c>
      <c r="LAK116" s="159" t="s">
        <v>249</v>
      </c>
      <c r="LAL116" s="159" t="s">
        <v>249</v>
      </c>
      <c r="LAM116" s="159" t="s">
        <v>249</v>
      </c>
      <c r="LAN116" s="159" t="s">
        <v>249</v>
      </c>
      <c r="LAO116" s="159" t="s">
        <v>249</v>
      </c>
      <c r="LAP116" s="159" t="s">
        <v>249</v>
      </c>
      <c r="LAQ116" s="159" t="s">
        <v>249</v>
      </c>
      <c r="LAR116" s="159" t="s">
        <v>249</v>
      </c>
      <c r="LAS116" s="159" t="s">
        <v>249</v>
      </c>
      <c r="LAT116" s="159" t="s">
        <v>249</v>
      </c>
      <c r="LAU116" s="159" t="s">
        <v>249</v>
      </c>
      <c r="LAV116" s="159" t="s">
        <v>249</v>
      </c>
      <c r="LAW116" s="159" t="s">
        <v>249</v>
      </c>
      <c r="LAX116" s="159" t="s">
        <v>249</v>
      </c>
      <c r="LAY116" s="159" t="s">
        <v>249</v>
      </c>
      <c r="LAZ116" s="159" t="s">
        <v>249</v>
      </c>
      <c r="LBA116" s="159" t="s">
        <v>249</v>
      </c>
      <c r="LBB116" s="159" t="s">
        <v>249</v>
      </c>
      <c r="LBC116" s="159" t="s">
        <v>249</v>
      </c>
      <c r="LBD116" s="159" t="s">
        <v>249</v>
      </c>
      <c r="LBE116" s="159" t="s">
        <v>249</v>
      </c>
      <c r="LBF116" s="159" t="s">
        <v>249</v>
      </c>
      <c r="LBG116" s="159" t="s">
        <v>249</v>
      </c>
      <c r="LBH116" s="159" t="s">
        <v>249</v>
      </c>
      <c r="LBI116" s="159" t="s">
        <v>249</v>
      </c>
      <c r="LBJ116" s="159" t="s">
        <v>249</v>
      </c>
      <c r="LBK116" s="159" t="s">
        <v>249</v>
      </c>
      <c r="LBL116" s="159" t="s">
        <v>249</v>
      </c>
      <c r="LBM116" s="159" t="s">
        <v>249</v>
      </c>
      <c r="LBN116" s="159" t="s">
        <v>249</v>
      </c>
      <c r="LBO116" s="159" t="s">
        <v>249</v>
      </c>
      <c r="LBP116" s="159" t="s">
        <v>249</v>
      </c>
      <c r="LBQ116" s="159" t="s">
        <v>249</v>
      </c>
      <c r="LBR116" s="159" t="s">
        <v>249</v>
      </c>
      <c r="LBS116" s="159" t="s">
        <v>249</v>
      </c>
      <c r="LBT116" s="159" t="s">
        <v>249</v>
      </c>
      <c r="LBU116" s="159" t="s">
        <v>249</v>
      </c>
      <c r="LBV116" s="159" t="s">
        <v>249</v>
      </c>
      <c r="LBW116" s="159" t="s">
        <v>249</v>
      </c>
      <c r="LBX116" s="159" t="s">
        <v>249</v>
      </c>
      <c r="LBY116" s="159" t="s">
        <v>249</v>
      </c>
      <c r="LBZ116" s="159" t="s">
        <v>249</v>
      </c>
      <c r="LCA116" s="159" t="s">
        <v>249</v>
      </c>
      <c r="LCB116" s="159" t="s">
        <v>249</v>
      </c>
      <c r="LCC116" s="159" t="s">
        <v>249</v>
      </c>
      <c r="LCD116" s="159" t="s">
        <v>249</v>
      </c>
      <c r="LCE116" s="159" t="s">
        <v>249</v>
      </c>
      <c r="LCF116" s="159" t="s">
        <v>249</v>
      </c>
      <c r="LCG116" s="159" t="s">
        <v>249</v>
      </c>
      <c r="LCH116" s="159" t="s">
        <v>249</v>
      </c>
      <c r="LCI116" s="159" t="s">
        <v>249</v>
      </c>
      <c r="LCJ116" s="159" t="s">
        <v>249</v>
      </c>
      <c r="LCK116" s="159" t="s">
        <v>249</v>
      </c>
      <c r="LCL116" s="159" t="s">
        <v>249</v>
      </c>
      <c r="LCM116" s="159" t="s">
        <v>249</v>
      </c>
      <c r="LCN116" s="159" t="s">
        <v>249</v>
      </c>
      <c r="LCO116" s="159" t="s">
        <v>249</v>
      </c>
      <c r="LCP116" s="159" t="s">
        <v>249</v>
      </c>
      <c r="LCQ116" s="159" t="s">
        <v>249</v>
      </c>
      <c r="LCR116" s="159" t="s">
        <v>249</v>
      </c>
      <c r="LCS116" s="159" t="s">
        <v>249</v>
      </c>
      <c r="LCT116" s="159" t="s">
        <v>249</v>
      </c>
      <c r="LCU116" s="159" t="s">
        <v>249</v>
      </c>
      <c r="LCV116" s="159" t="s">
        <v>249</v>
      </c>
      <c r="LCW116" s="159" t="s">
        <v>249</v>
      </c>
      <c r="LCX116" s="159" t="s">
        <v>249</v>
      </c>
      <c r="LCY116" s="159" t="s">
        <v>249</v>
      </c>
      <c r="LCZ116" s="159" t="s">
        <v>249</v>
      </c>
      <c r="LDA116" s="159" t="s">
        <v>249</v>
      </c>
      <c r="LDB116" s="159" t="s">
        <v>249</v>
      </c>
      <c r="LDC116" s="159" t="s">
        <v>249</v>
      </c>
      <c r="LDD116" s="159" t="s">
        <v>249</v>
      </c>
      <c r="LDE116" s="159" t="s">
        <v>249</v>
      </c>
      <c r="LDF116" s="159" t="s">
        <v>249</v>
      </c>
      <c r="LDG116" s="159" t="s">
        <v>249</v>
      </c>
      <c r="LDH116" s="159" t="s">
        <v>249</v>
      </c>
      <c r="LDI116" s="159" t="s">
        <v>249</v>
      </c>
      <c r="LDJ116" s="159" t="s">
        <v>249</v>
      </c>
      <c r="LDK116" s="159" t="s">
        <v>249</v>
      </c>
      <c r="LDL116" s="159" t="s">
        <v>249</v>
      </c>
      <c r="LDM116" s="159" t="s">
        <v>249</v>
      </c>
      <c r="LDN116" s="159" t="s">
        <v>249</v>
      </c>
      <c r="LDO116" s="159" t="s">
        <v>249</v>
      </c>
      <c r="LDP116" s="159" t="s">
        <v>249</v>
      </c>
      <c r="LDQ116" s="159" t="s">
        <v>249</v>
      </c>
      <c r="LDR116" s="159" t="s">
        <v>249</v>
      </c>
      <c r="LDS116" s="159" t="s">
        <v>249</v>
      </c>
      <c r="LDT116" s="159" t="s">
        <v>249</v>
      </c>
      <c r="LDU116" s="159" t="s">
        <v>249</v>
      </c>
      <c r="LDV116" s="159" t="s">
        <v>249</v>
      </c>
      <c r="LDW116" s="159" t="s">
        <v>249</v>
      </c>
      <c r="LDX116" s="159" t="s">
        <v>249</v>
      </c>
      <c r="LDY116" s="159" t="s">
        <v>249</v>
      </c>
      <c r="LDZ116" s="159" t="s">
        <v>249</v>
      </c>
      <c r="LEA116" s="159" t="s">
        <v>249</v>
      </c>
      <c r="LEB116" s="159" t="s">
        <v>249</v>
      </c>
      <c r="LEC116" s="159" t="s">
        <v>249</v>
      </c>
      <c r="LED116" s="159" t="s">
        <v>249</v>
      </c>
      <c r="LEE116" s="159" t="s">
        <v>249</v>
      </c>
      <c r="LEF116" s="159" t="s">
        <v>249</v>
      </c>
      <c r="LEG116" s="159" t="s">
        <v>249</v>
      </c>
      <c r="LEH116" s="159" t="s">
        <v>249</v>
      </c>
      <c r="LEI116" s="159" t="s">
        <v>249</v>
      </c>
      <c r="LEJ116" s="159" t="s">
        <v>249</v>
      </c>
      <c r="LEK116" s="159" t="s">
        <v>249</v>
      </c>
      <c r="LEL116" s="159" t="s">
        <v>249</v>
      </c>
      <c r="LEM116" s="159" t="s">
        <v>249</v>
      </c>
      <c r="LEN116" s="159" t="s">
        <v>249</v>
      </c>
      <c r="LEO116" s="159" t="s">
        <v>249</v>
      </c>
      <c r="LEP116" s="159" t="s">
        <v>249</v>
      </c>
      <c r="LEQ116" s="159" t="s">
        <v>249</v>
      </c>
      <c r="LER116" s="159" t="s">
        <v>249</v>
      </c>
      <c r="LES116" s="159" t="s">
        <v>249</v>
      </c>
      <c r="LET116" s="159" t="s">
        <v>249</v>
      </c>
      <c r="LEU116" s="159" t="s">
        <v>249</v>
      </c>
      <c r="LEV116" s="159" t="s">
        <v>249</v>
      </c>
      <c r="LEW116" s="159" t="s">
        <v>249</v>
      </c>
      <c r="LEX116" s="159" t="s">
        <v>249</v>
      </c>
      <c r="LEY116" s="159" t="s">
        <v>249</v>
      </c>
      <c r="LEZ116" s="159" t="s">
        <v>249</v>
      </c>
      <c r="LFA116" s="159" t="s">
        <v>249</v>
      </c>
      <c r="LFB116" s="159" t="s">
        <v>249</v>
      </c>
      <c r="LFC116" s="159" t="s">
        <v>249</v>
      </c>
      <c r="LFD116" s="159" t="s">
        <v>249</v>
      </c>
      <c r="LFE116" s="159" t="s">
        <v>249</v>
      </c>
      <c r="LFF116" s="159" t="s">
        <v>249</v>
      </c>
      <c r="LFG116" s="159" t="s">
        <v>249</v>
      </c>
      <c r="LFH116" s="159" t="s">
        <v>249</v>
      </c>
      <c r="LFI116" s="159" t="s">
        <v>249</v>
      </c>
      <c r="LFJ116" s="159" t="s">
        <v>249</v>
      </c>
      <c r="LFK116" s="159" t="s">
        <v>249</v>
      </c>
      <c r="LFL116" s="159" t="s">
        <v>249</v>
      </c>
      <c r="LFM116" s="159" t="s">
        <v>249</v>
      </c>
      <c r="LFN116" s="159" t="s">
        <v>249</v>
      </c>
      <c r="LFO116" s="159" t="s">
        <v>249</v>
      </c>
      <c r="LFP116" s="159" t="s">
        <v>249</v>
      </c>
      <c r="LFQ116" s="159" t="s">
        <v>249</v>
      </c>
      <c r="LFR116" s="159" t="s">
        <v>249</v>
      </c>
      <c r="LFS116" s="159" t="s">
        <v>249</v>
      </c>
      <c r="LFT116" s="159" t="s">
        <v>249</v>
      </c>
      <c r="LFU116" s="159" t="s">
        <v>249</v>
      </c>
      <c r="LFV116" s="159" t="s">
        <v>249</v>
      </c>
      <c r="LFW116" s="159" t="s">
        <v>249</v>
      </c>
      <c r="LFX116" s="159" t="s">
        <v>249</v>
      </c>
      <c r="LFY116" s="159" t="s">
        <v>249</v>
      </c>
      <c r="LFZ116" s="159" t="s">
        <v>249</v>
      </c>
      <c r="LGA116" s="159" t="s">
        <v>249</v>
      </c>
      <c r="LGB116" s="159" t="s">
        <v>249</v>
      </c>
      <c r="LGC116" s="159" t="s">
        <v>249</v>
      </c>
      <c r="LGD116" s="159" t="s">
        <v>249</v>
      </c>
      <c r="LGE116" s="159" t="s">
        <v>249</v>
      </c>
      <c r="LGF116" s="159" t="s">
        <v>249</v>
      </c>
      <c r="LGG116" s="159" t="s">
        <v>249</v>
      </c>
      <c r="LGH116" s="159" t="s">
        <v>249</v>
      </c>
      <c r="LGI116" s="159" t="s">
        <v>249</v>
      </c>
      <c r="LGJ116" s="159" t="s">
        <v>249</v>
      </c>
      <c r="LGK116" s="159" t="s">
        <v>249</v>
      </c>
      <c r="LGL116" s="159" t="s">
        <v>249</v>
      </c>
      <c r="LGM116" s="159" t="s">
        <v>249</v>
      </c>
      <c r="LGN116" s="159" t="s">
        <v>249</v>
      </c>
      <c r="LGO116" s="159" t="s">
        <v>249</v>
      </c>
      <c r="LGP116" s="159" t="s">
        <v>249</v>
      </c>
      <c r="LGQ116" s="159" t="s">
        <v>249</v>
      </c>
      <c r="LGR116" s="159" t="s">
        <v>249</v>
      </c>
      <c r="LGS116" s="159" t="s">
        <v>249</v>
      </c>
      <c r="LGT116" s="159" t="s">
        <v>249</v>
      </c>
      <c r="LGU116" s="159" t="s">
        <v>249</v>
      </c>
      <c r="LGV116" s="159" t="s">
        <v>249</v>
      </c>
      <c r="LGW116" s="159" t="s">
        <v>249</v>
      </c>
      <c r="LGX116" s="159" t="s">
        <v>249</v>
      </c>
      <c r="LGY116" s="159" t="s">
        <v>249</v>
      </c>
      <c r="LGZ116" s="159" t="s">
        <v>249</v>
      </c>
      <c r="LHA116" s="159" t="s">
        <v>249</v>
      </c>
      <c r="LHB116" s="159" t="s">
        <v>249</v>
      </c>
      <c r="LHC116" s="159" t="s">
        <v>249</v>
      </c>
      <c r="LHD116" s="159" t="s">
        <v>249</v>
      </c>
      <c r="LHE116" s="159" t="s">
        <v>249</v>
      </c>
      <c r="LHF116" s="159" t="s">
        <v>249</v>
      </c>
      <c r="LHG116" s="159" t="s">
        <v>249</v>
      </c>
      <c r="LHH116" s="159" t="s">
        <v>249</v>
      </c>
      <c r="LHI116" s="159" t="s">
        <v>249</v>
      </c>
      <c r="LHJ116" s="159" t="s">
        <v>249</v>
      </c>
      <c r="LHK116" s="159" t="s">
        <v>249</v>
      </c>
      <c r="LHL116" s="159" t="s">
        <v>249</v>
      </c>
      <c r="LHM116" s="159" t="s">
        <v>249</v>
      </c>
      <c r="LHN116" s="159" t="s">
        <v>249</v>
      </c>
      <c r="LHO116" s="159" t="s">
        <v>249</v>
      </c>
      <c r="LHP116" s="159" t="s">
        <v>249</v>
      </c>
      <c r="LHQ116" s="159" t="s">
        <v>249</v>
      </c>
      <c r="LHR116" s="159" t="s">
        <v>249</v>
      </c>
      <c r="LHS116" s="159" t="s">
        <v>249</v>
      </c>
      <c r="LHT116" s="159" t="s">
        <v>249</v>
      </c>
      <c r="LHU116" s="159" t="s">
        <v>249</v>
      </c>
      <c r="LHV116" s="159" t="s">
        <v>249</v>
      </c>
      <c r="LHW116" s="159" t="s">
        <v>249</v>
      </c>
      <c r="LHX116" s="159" t="s">
        <v>249</v>
      </c>
      <c r="LHY116" s="159" t="s">
        <v>249</v>
      </c>
      <c r="LHZ116" s="159" t="s">
        <v>249</v>
      </c>
      <c r="LIA116" s="159" t="s">
        <v>249</v>
      </c>
      <c r="LIB116" s="159" t="s">
        <v>249</v>
      </c>
      <c r="LIC116" s="159" t="s">
        <v>249</v>
      </c>
      <c r="LID116" s="159" t="s">
        <v>249</v>
      </c>
      <c r="LIE116" s="159" t="s">
        <v>249</v>
      </c>
      <c r="LIF116" s="159" t="s">
        <v>249</v>
      </c>
      <c r="LIG116" s="159" t="s">
        <v>249</v>
      </c>
      <c r="LIH116" s="159" t="s">
        <v>249</v>
      </c>
      <c r="LII116" s="159" t="s">
        <v>249</v>
      </c>
      <c r="LIJ116" s="159" t="s">
        <v>249</v>
      </c>
      <c r="LIK116" s="159" t="s">
        <v>249</v>
      </c>
      <c r="LIL116" s="159" t="s">
        <v>249</v>
      </c>
      <c r="LIM116" s="159" t="s">
        <v>249</v>
      </c>
      <c r="LIN116" s="159" t="s">
        <v>249</v>
      </c>
      <c r="LIO116" s="159" t="s">
        <v>249</v>
      </c>
      <c r="LIP116" s="159" t="s">
        <v>249</v>
      </c>
      <c r="LIQ116" s="159" t="s">
        <v>249</v>
      </c>
      <c r="LIR116" s="159" t="s">
        <v>249</v>
      </c>
      <c r="LIS116" s="159" t="s">
        <v>249</v>
      </c>
      <c r="LIT116" s="159" t="s">
        <v>249</v>
      </c>
      <c r="LIU116" s="159" t="s">
        <v>249</v>
      </c>
      <c r="LIV116" s="159" t="s">
        <v>249</v>
      </c>
      <c r="LIW116" s="159" t="s">
        <v>249</v>
      </c>
      <c r="LIX116" s="159" t="s">
        <v>249</v>
      </c>
      <c r="LIY116" s="159" t="s">
        <v>249</v>
      </c>
      <c r="LIZ116" s="159" t="s">
        <v>249</v>
      </c>
      <c r="LJA116" s="159" t="s">
        <v>249</v>
      </c>
      <c r="LJB116" s="159" t="s">
        <v>249</v>
      </c>
      <c r="LJC116" s="159" t="s">
        <v>249</v>
      </c>
      <c r="LJD116" s="159" t="s">
        <v>249</v>
      </c>
      <c r="LJE116" s="159" t="s">
        <v>249</v>
      </c>
      <c r="LJF116" s="159" t="s">
        <v>249</v>
      </c>
      <c r="LJG116" s="159" t="s">
        <v>249</v>
      </c>
      <c r="LJH116" s="159" t="s">
        <v>249</v>
      </c>
      <c r="LJI116" s="159" t="s">
        <v>249</v>
      </c>
      <c r="LJJ116" s="159" t="s">
        <v>249</v>
      </c>
      <c r="LJK116" s="159" t="s">
        <v>249</v>
      </c>
      <c r="LJL116" s="159" t="s">
        <v>249</v>
      </c>
      <c r="LJM116" s="159" t="s">
        <v>249</v>
      </c>
      <c r="LJN116" s="159" t="s">
        <v>249</v>
      </c>
      <c r="LJO116" s="159" t="s">
        <v>249</v>
      </c>
      <c r="LJP116" s="159" t="s">
        <v>249</v>
      </c>
      <c r="LJQ116" s="159" t="s">
        <v>249</v>
      </c>
      <c r="LJR116" s="159" t="s">
        <v>249</v>
      </c>
      <c r="LJS116" s="159" t="s">
        <v>249</v>
      </c>
      <c r="LJT116" s="159" t="s">
        <v>249</v>
      </c>
      <c r="LJU116" s="159" t="s">
        <v>249</v>
      </c>
      <c r="LJV116" s="159" t="s">
        <v>249</v>
      </c>
      <c r="LJW116" s="159" t="s">
        <v>249</v>
      </c>
      <c r="LJX116" s="159" t="s">
        <v>249</v>
      </c>
      <c r="LJY116" s="159" t="s">
        <v>249</v>
      </c>
      <c r="LJZ116" s="159" t="s">
        <v>249</v>
      </c>
      <c r="LKA116" s="159" t="s">
        <v>249</v>
      </c>
      <c r="LKB116" s="159" t="s">
        <v>249</v>
      </c>
      <c r="LKC116" s="159" t="s">
        <v>249</v>
      </c>
      <c r="LKD116" s="159" t="s">
        <v>249</v>
      </c>
      <c r="LKE116" s="159" t="s">
        <v>249</v>
      </c>
      <c r="LKF116" s="159" t="s">
        <v>249</v>
      </c>
      <c r="LKG116" s="159" t="s">
        <v>249</v>
      </c>
      <c r="LKH116" s="159" t="s">
        <v>249</v>
      </c>
      <c r="LKI116" s="159" t="s">
        <v>249</v>
      </c>
      <c r="LKJ116" s="159" t="s">
        <v>249</v>
      </c>
      <c r="LKK116" s="159" t="s">
        <v>249</v>
      </c>
      <c r="LKL116" s="159" t="s">
        <v>249</v>
      </c>
      <c r="LKM116" s="159" t="s">
        <v>249</v>
      </c>
      <c r="LKN116" s="159" t="s">
        <v>249</v>
      </c>
      <c r="LKO116" s="159" t="s">
        <v>249</v>
      </c>
      <c r="LKP116" s="159" t="s">
        <v>249</v>
      </c>
      <c r="LKQ116" s="159" t="s">
        <v>249</v>
      </c>
      <c r="LKR116" s="159" t="s">
        <v>249</v>
      </c>
      <c r="LKS116" s="159" t="s">
        <v>249</v>
      </c>
      <c r="LKT116" s="159" t="s">
        <v>249</v>
      </c>
      <c r="LKU116" s="159" t="s">
        <v>249</v>
      </c>
      <c r="LKV116" s="159" t="s">
        <v>249</v>
      </c>
      <c r="LKW116" s="159" t="s">
        <v>249</v>
      </c>
      <c r="LKX116" s="159" t="s">
        <v>249</v>
      </c>
      <c r="LKY116" s="159" t="s">
        <v>249</v>
      </c>
      <c r="LKZ116" s="159" t="s">
        <v>249</v>
      </c>
      <c r="LLA116" s="159" t="s">
        <v>249</v>
      </c>
      <c r="LLB116" s="159" t="s">
        <v>249</v>
      </c>
      <c r="LLC116" s="159" t="s">
        <v>249</v>
      </c>
      <c r="LLD116" s="159" t="s">
        <v>249</v>
      </c>
      <c r="LLE116" s="159" t="s">
        <v>249</v>
      </c>
      <c r="LLF116" s="159" t="s">
        <v>249</v>
      </c>
      <c r="LLG116" s="159" t="s">
        <v>249</v>
      </c>
      <c r="LLH116" s="159" t="s">
        <v>249</v>
      </c>
      <c r="LLI116" s="159" t="s">
        <v>249</v>
      </c>
      <c r="LLJ116" s="159" t="s">
        <v>249</v>
      </c>
      <c r="LLK116" s="159" t="s">
        <v>249</v>
      </c>
      <c r="LLL116" s="159" t="s">
        <v>249</v>
      </c>
      <c r="LLM116" s="159" t="s">
        <v>249</v>
      </c>
      <c r="LLN116" s="159" t="s">
        <v>249</v>
      </c>
      <c r="LLO116" s="159" t="s">
        <v>249</v>
      </c>
      <c r="LLP116" s="159" t="s">
        <v>249</v>
      </c>
      <c r="LLQ116" s="159" t="s">
        <v>249</v>
      </c>
      <c r="LLR116" s="159" t="s">
        <v>249</v>
      </c>
      <c r="LLS116" s="159" t="s">
        <v>249</v>
      </c>
      <c r="LLT116" s="159" t="s">
        <v>249</v>
      </c>
      <c r="LLU116" s="159" t="s">
        <v>249</v>
      </c>
      <c r="LLV116" s="159" t="s">
        <v>249</v>
      </c>
      <c r="LLW116" s="159" t="s">
        <v>249</v>
      </c>
      <c r="LLX116" s="159" t="s">
        <v>249</v>
      </c>
      <c r="LLY116" s="159" t="s">
        <v>249</v>
      </c>
      <c r="LLZ116" s="159" t="s">
        <v>249</v>
      </c>
      <c r="LMA116" s="159" t="s">
        <v>249</v>
      </c>
      <c r="LMB116" s="159" t="s">
        <v>249</v>
      </c>
      <c r="LMC116" s="159" t="s">
        <v>249</v>
      </c>
      <c r="LMD116" s="159" t="s">
        <v>249</v>
      </c>
      <c r="LME116" s="159" t="s">
        <v>249</v>
      </c>
      <c r="LMF116" s="159" t="s">
        <v>249</v>
      </c>
      <c r="LMG116" s="159" t="s">
        <v>249</v>
      </c>
      <c r="LMH116" s="159" t="s">
        <v>249</v>
      </c>
      <c r="LMI116" s="159" t="s">
        <v>249</v>
      </c>
      <c r="LMJ116" s="159" t="s">
        <v>249</v>
      </c>
      <c r="LMK116" s="159" t="s">
        <v>249</v>
      </c>
      <c r="LML116" s="159" t="s">
        <v>249</v>
      </c>
      <c r="LMM116" s="159" t="s">
        <v>249</v>
      </c>
      <c r="LMN116" s="159" t="s">
        <v>249</v>
      </c>
      <c r="LMO116" s="159" t="s">
        <v>249</v>
      </c>
      <c r="LMP116" s="159" t="s">
        <v>249</v>
      </c>
      <c r="LMQ116" s="159" t="s">
        <v>249</v>
      </c>
      <c r="LMR116" s="159" t="s">
        <v>249</v>
      </c>
      <c r="LMS116" s="159" t="s">
        <v>249</v>
      </c>
      <c r="LMT116" s="159" t="s">
        <v>249</v>
      </c>
      <c r="LMU116" s="159" t="s">
        <v>249</v>
      </c>
      <c r="LMV116" s="159" t="s">
        <v>249</v>
      </c>
      <c r="LMW116" s="159" t="s">
        <v>249</v>
      </c>
      <c r="LMX116" s="159" t="s">
        <v>249</v>
      </c>
      <c r="LMY116" s="159" t="s">
        <v>249</v>
      </c>
      <c r="LMZ116" s="159" t="s">
        <v>249</v>
      </c>
      <c r="LNA116" s="159" t="s">
        <v>249</v>
      </c>
      <c r="LNB116" s="159" t="s">
        <v>249</v>
      </c>
      <c r="LNC116" s="159" t="s">
        <v>249</v>
      </c>
      <c r="LND116" s="159" t="s">
        <v>249</v>
      </c>
      <c r="LNE116" s="159" t="s">
        <v>249</v>
      </c>
      <c r="LNF116" s="159" t="s">
        <v>249</v>
      </c>
      <c r="LNG116" s="159" t="s">
        <v>249</v>
      </c>
      <c r="LNH116" s="159" t="s">
        <v>249</v>
      </c>
      <c r="LNI116" s="159" t="s">
        <v>249</v>
      </c>
      <c r="LNJ116" s="159" t="s">
        <v>249</v>
      </c>
      <c r="LNK116" s="159" t="s">
        <v>249</v>
      </c>
      <c r="LNL116" s="159" t="s">
        <v>249</v>
      </c>
      <c r="LNM116" s="159" t="s">
        <v>249</v>
      </c>
      <c r="LNN116" s="159" t="s">
        <v>249</v>
      </c>
      <c r="LNO116" s="159" t="s">
        <v>249</v>
      </c>
      <c r="LNP116" s="159" t="s">
        <v>249</v>
      </c>
      <c r="LNQ116" s="159" t="s">
        <v>249</v>
      </c>
      <c r="LNR116" s="159" t="s">
        <v>249</v>
      </c>
      <c r="LNS116" s="159" t="s">
        <v>249</v>
      </c>
      <c r="LNT116" s="159" t="s">
        <v>249</v>
      </c>
      <c r="LNU116" s="159" t="s">
        <v>249</v>
      </c>
      <c r="LNV116" s="159" t="s">
        <v>249</v>
      </c>
      <c r="LNW116" s="159" t="s">
        <v>249</v>
      </c>
      <c r="LNX116" s="159" t="s">
        <v>249</v>
      </c>
      <c r="LNY116" s="159" t="s">
        <v>249</v>
      </c>
      <c r="LNZ116" s="159" t="s">
        <v>249</v>
      </c>
      <c r="LOA116" s="159" t="s">
        <v>249</v>
      </c>
      <c r="LOB116" s="159" t="s">
        <v>249</v>
      </c>
      <c r="LOC116" s="159" t="s">
        <v>249</v>
      </c>
      <c r="LOD116" s="159" t="s">
        <v>249</v>
      </c>
      <c r="LOE116" s="159" t="s">
        <v>249</v>
      </c>
      <c r="LOF116" s="159" t="s">
        <v>249</v>
      </c>
      <c r="LOG116" s="159" t="s">
        <v>249</v>
      </c>
      <c r="LOH116" s="159" t="s">
        <v>249</v>
      </c>
      <c r="LOI116" s="159" t="s">
        <v>249</v>
      </c>
      <c r="LOJ116" s="159" t="s">
        <v>249</v>
      </c>
      <c r="LOK116" s="159" t="s">
        <v>249</v>
      </c>
      <c r="LOL116" s="159" t="s">
        <v>249</v>
      </c>
      <c r="LOM116" s="159" t="s">
        <v>249</v>
      </c>
      <c r="LON116" s="159" t="s">
        <v>249</v>
      </c>
      <c r="LOO116" s="159" t="s">
        <v>249</v>
      </c>
      <c r="LOP116" s="159" t="s">
        <v>249</v>
      </c>
      <c r="LOQ116" s="159" t="s">
        <v>249</v>
      </c>
      <c r="LOR116" s="159" t="s">
        <v>249</v>
      </c>
      <c r="LOS116" s="159" t="s">
        <v>249</v>
      </c>
      <c r="LOT116" s="159" t="s">
        <v>249</v>
      </c>
      <c r="LOU116" s="159" t="s">
        <v>249</v>
      </c>
      <c r="LOV116" s="159" t="s">
        <v>249</v>
      </c>
      <c r="LOW116" s="159" t="s">
        <v>249</v>
      </c>
      <c r="LOX116" s="159" t="s">
        <v>249</v>
      </c>
      <c r="LOY116" s="159" t="s">
        <v>249</v>
      </c>
      <c r="LOZ116" s="159" t="s">
        <v>249</v>
      </c>
      <c r="LPA116" s="159" t="s">
        <v>249</v>
      </c>
      <c r="LPB116" s="159" t="s">
        <v>249</v>
      </c>
      <c r="LPC116" s="159" t="s">
        <v>249</v>
      </c>
      <c r="LPD116" s="159" t="s">
        <v>249</v>
      </c>
      <c r="LPE116" s="159" t="s">
        <v>249</v>
      </c>
      <c r="LPF116" s="159" t="s">
        <v>249</v>
      </c>
      <c r="LPG116" s="159" t="s">
        <v>249</v>
      </c>
      <c r="LPH116" s="159" t="s">
        <v>249</v>
      </c>
      <c r="LPI116" s="159" t="s">
        <v>249</v>
      </c>
      <c r="LPJ116" s="159" t="s">
        <v>249</v>
      </c>
      <c r="LPK116" s="159" t="s">
        <v>249</v>
      </c>
      <c r="LPL116" s="159" t="s">
        <v>249</v>
      </c>
      <c r="LPM116" s="159" t="s">
        <v>249</v>
      </c>
      <c r="LPN116" s="159" t="s">
        <v>249</v>
      </c>
      <c r="LPO116" s="159" t="s">
        <v>249</v>
      </c>
      <c r="LPP116" s="159" t="s">
        <v>249</v>
      </c>
      <c r="LPQ116" s="159" t="s">
        <v>249</v>
      </c>
      <c r="LPR116" s="159" t="s">
        <v>249</v>
      </c>
      <c r="LPS116" s="159" t="s">
        <v>249</v>
      </c>
      <c r="LPT116" s="159" t="s">
        <v>249</v>
      </c>
      <c r="LPU116" s="159" t="s">
        <v>249</v>
      </c>
      <c r="LPV116" s="159" t="s">
        <v>249</v>
      </c>
      <c r="LPW116" s="159" t="s">
        <v>249</v>
      </c>
      <c r="LPX116" s="159" t="s">
        <v>249</v>
      </c>
      <c r="LPY116" s="159" t="s">
        <v>249</v>
      </c>
      <c r="LPZ116" s="159" t="s">
        <v>249</v>
      </c>
      <c r="LQA116" s="159" t="s">
        <v>249</v>
      </c>
      <c r="LQB116" s="159" t="s">
        <v>249</v>
      </c>
      <c r="LQC116" s="159" t="s">
        <v>249</v>
      </c>
      <c r="LQD116" s="159" t="s">
        <v>249</v>
      </c>
      <c r="LQE116" s="159" t="s">
        <v>249</v>
      </c>
      <c r="LQF116" s="159" t="s">
        <v>249</v>
      </c>
      <c r="LQG116" s="159" t="s">
        <v>249</v>
      </c>
      <c r="LQH116" s="159" t="s">
        <v>249</v>
      </c>
      <c r="LQI116" s="159" t="s">
        <v>249</v>
      </c>
      <c r="LQJ116" s="159" t="s">
        <v>249</v>
      </c>
      <c r="LQK116" s="159" t="s">
        <v>249</v>
      </c>
      <c r="LQL116" s="159" t="s">
        <v>249</v>
      </c>
      <c r="LQM116" s="159" t="s">
        <v>249</v>
      </c>
      <c r="LQN116" s="159" t="s">
        <v>249</v>
      </c>
      <c r="LQO116" s="159" t="s">
        <v>249</v>
      </c>
      <c r="LQP116" s="159" t="s">
        <v>249</v>
      </c>
      <c r="LQQ116" s="159" t="s">
        <v>249</v>
      </c>
      <c r="LQR116" s="159" t="s">
        <v>249</v>
      </c>
      <c r="LQS116" s="159" t="s">
        <v>249</v>
      </c>
      <c r="LQT116" s="159" t="s">
        <v>249</v>
      </c>
      <c r="LQU116" s="159" t="s">
        <v>249</v>
      </c>
      <c r="LQV116" s="159" t="s">
        <v>249</v>
      </c>
      <c r="LQW116" s="159" t="s">
        <v>249</v>
      </c>
      <c r="LQX116" s="159" t="s">
        <v>249</v>
      </c>
      <c r="LQY116" s="159" t="s">
        <v>249</v>
      </c>
      <c r="LQZ116" s="159" t="s">
        <v>249</v>
      </c>
      <c r="LRA116" s="159" t="s">
        <v>249</v>
      </c>
      <c r="LRB116" s="159" t="s">
        <v>249</v>
      </c>
      <c r="LRC116" s="159" t="s">
        <v>249</v>
      </c>
      <c r="LRD116" s="159" t="s">
        <v>249</v>
      </c>
      <c r="LRE116" s="159" t="s">
        <v>249</v>
      </c>
      <c r="LRF116" s="159" t="s">
        <v>249</v>
      </c>
      <c r="LRG116" s="159" t="s">
        <v>249</v>
      </c>
      <c r="LRH116" s="159" t="s">
        <v>249</v>
      </c>
      <c r="LRI116" s="159" t="s">
        <v>249</v>
      </c>
      <c r="LRJ116" s="159" t="s">
        <v>249</v>
      </c>
      <c r="LRK116" s="159" t="s">
        <v>249</v>
      </c>
      <c r="LRL116" s="159" t="s">
        <v>249</v>
      </c>
      <c r="LRM116" s="159" t="s">
        <v>249</v>
      </c>
      <c r="LRN116" s="159" t="s">
        <v>249</v>
      </c>
      <c r="LRO116" s="159" t="s">
        <v>249</v>
      </c>
      <c r="LRP116" s="159" t="s">
        <v>249</v>
      </c>
      <c r="LRQ116" s="159" t="s">
        <v>249</v>
      </c>
      <c r="LRR116" s="159" t="s">
        <v>249</v>
      </c>
      <c r="LRS116" s="159" t="s">
        <v>249</v>
      </c>
      <c r="LRT116" s="159" t="s">
        <v>249</v>
      </c>
      <c r="LRU116" s="159" t="s">
        <v>249</v>
      </c>
      <c r="LRV116" s="159" t="s">
        <v>249</v>
      </c>
      <c r="LRW116" s="159" t="s">
        <v>249</v>
      </c>
      <c r="LRX116" s="159" t="s">
        <v>249</v>
      </c>
      <c r="LRY116" s="159" t="s">
        <v>249</v>
      </c>
      <c r="LRZ116" s="159" t="s">
        <v>249</v>
      </c>
      <c r="LSA116" s="159" t="s">
        <v>249</v>
      </c>
      <c r="LSB116" s="159" t="s">
        <v>249</v>
      </c>
      <c r="LSC116" s="159" t="s">
        <v>249</v>
      </c>
      <c r="LSD116" s="159" t="s">
        <v>249</v>
      </c>
      <c r="LSE116" s="159" t="s">
        <v>249</v>
      </c>
      <c r="LSF116" s="159" t="s">
        <v>249</v>
      </c>
      <c r="LSG116" s="159" t="s">
        <v>249</v>
      </c>
      <c r="LSH116" s="159" t="s">
        <v>249</v>
      </c>
      <c r="LSI116" s="159" t="s">
        <v>249</v>
      </c>
      <c r="LSJ116" s="159" t="s">
        <v>249</v>
      </c>
      <c r="LSK116" s="159" t="s">
        <v>249</v>
      </c>
      <c r="LSL116" s="159" t="s">
        <v>249</v>
      </c>
      <c r="LSM116" s="159" t="s">
        <v>249</v>
      </c>
      <c r="LSN116" s="159" t="s">
        <v>249</v>
      </c>
      <c r="LSO116" s="159" t="s">
        <v>249</v>
      </c>
      <c r="LSP116" s="159" t="s">
        <v>249</v>
      </c>
      <c r="LSQ116" s="159" t="s">
        <v>249</v>
      </c>
      <c r="LSR116" s="159" t="s">
        <v>249</v>
      </c>
      <c r="LSS116" s="159" t="s">
        <v>249</v>
      </c>
      <c r="LST116" s="159" t="s">
        <v>249</v>
      </c>
      <c r="LSU116" s="159" t="s">
        <v>249</v>
      </c>
      <c r="LSV116" s="159" t="s">
        <v>249</v>
      </c>
      <c r="LSW116" s="159" t="s">
        <v>249</v>
      </c>
      <c r="LSX116" s="159" t="s">
        <v>249</v>
      </c>
      <c r="LSY116" s="159" t="s">
        <v>249</v>
      </c>
      <c r="LSZ116" s="159" t="s">
        <v>249</v>
      </c>
      <c r="LTA116" s="159" t="s">
        <v>249</v>
      </c>
      <c r="LTB116" s="159" t="s">
        <v>249</v>
      </c>
      <c r="LTC116" s="159" t="s">
        <v>249</v>
      </c>
      <c r="LTD116" s="159" t="s">
        <v>249</v>
      </c>
      <c r="LTE116" s="159" t="s">
        <v>249</v>
      </c>
      <c r="LTF116" s="159" t="s">
        <v>249</v>
      </c>
      <c r="LTG116" s="159" t="s">
        <v>249</v>
      </c>
      <c r="LTH116" s="159" t="s">
        <v>249</v>
      </c>
      <c r="LTI116" s="159" t="s">
        <v>249</v>
      </c>
      <c r="LTJ116" s="159" t="s">
        <v>249</v>
      </c>
      <c r="LTK116" s="159" t="s">
        <v>249</v>
      </c>
      <c r="LTL116" s="159" t="s">
        <v>249</v>
      </c>
      <c r="LTM116" s="159" t="s">
        <v>249</v>
      </c>
      <c r="LTN116" s="159" t="s">
        <v>249</v>
      </c>
      <c r="LTO116" s="159" t="s">
        <v>249</v>
      </c>
      <c r="LTP116" s="159" t="s">
        <v>249</v>
      </c>
      <c r="LTQ116" s="159" t="s">
        <v>249</v>
      </c>
      <c r="LTR116" s="159" t="s">
        <v>249</v>
      </c>
      <c r="LTS116" s="159" t="s">
        <v>249</v>
      </c>
      <c r="LTT116" s="159" t="s">
        <v>249</v>
      </c>
      <c r="LTU116" s="159" t="s">
        <v>249</v>
      </c>
      <c r="LTV116" s="159" t="s">
        <v>249</v>
      </c>
      <c r="LTW116" s="159" t="s">
        <v>249</v>
      </c>
      <c r="LTX116" s="159" t="s">
        <v>249</v>
      </c>
      <c r="LTY116" s="159" t="s">
        <v>249</v>
      </c>
      <c r="LTZ116" s="159" t="s">
        <v>249</v>
      </c>
      <c r="LUA116" s="159" t="s">
        <v>249</v>
      </c>
      <c r="LUB116" s="159" t="s">
        <v>249</v>
      </c>
      <c r="LUC116" s="159" t="s">
        <v>249</v>
      </c>
      <c r="LUD116" s="159" t="s">
        <v>249</v>
      </c>
      <c r="LUE116" s="159" t="s">
        <v>249</v>
      </c>
      <c r="LUF116" s="159" t="s">
        <v>249</v>
      </c>
      <c r="LUG116" s="159" t="s">
        <v>249</v>
      </c>
      <c r="LUH116" s="159" t="s">
        <v>249</v>
      </c>
      <c r="LUI116" s="159" t="s">
        <v>249</v>
      </c>
      <c r="LUJ116" s="159" t="s">
        <v>249</v>
      </c>
      <c r="LUK116" s="159" t="s">
        <v>249</v>
      </c>
      <c r="LUL116" s="159" t="s">
        <v>249</v>
      </c>
      <c r="LUM116" s="159" t="s">
        <v>249</v>
      </c>
      <c r="LUN116" s="159" t="s">
        <v>249</v>
      </c>
      <c r="LUO116" s="159" t="s">
        <v>249</v>
      </c>
      <c r="LUP116" s="159" t="s">
        <v>249</v>
      </c>
      <c r="LUQ116" s="159" t="s">
        <v>249</v>
      </c>
      <c r="LUR116" s="159" t="s">
        <v>249</v>
      </c>
      <c r="LUS116" s="159" t="s">
        <v>249</v>
      </c>
      <c r="LUT116" s="159" t="s">
        <v>249</v>
      </c>
      <c r="LUU116" s="159" t="s">
        <v>249</v>
      </c>
      <c r="LUV116" s="159" t="s">
        <v>249</v>
      </c>
      <c r="LUW116" s="159" t="s">
        <v>249</v>
      </c>
      <c r="LUX116" s="159" t="s">
        <v>249</v>
      </c>
      <c r="LUY116" s="159" t="s">
        <v>249</v>
      </c>
      <c r="LUZ116" s="159" t="s">
        <v>249</v>
      </c>
      <c r="LVA116" s="159" t="s">
        <v>249</v>
      </c>
      <c r="LVB116" s="159" t="s">
        <v>249</v>
      </c>
      <c r="LVC116" s="159" t="s">
        <v>249</v>
      </c>
      <c r="LVD116" s="159" t="s">
        <v>249</v>
      </c>
      <c r="LVE116" s="159" t="s">
        <v>249</v>
      </c>
      <c r="LVF116" s="159" t="s">
        <v>249</v>
      </c>
      <c r="LVG116" s="159" t="s">
        <v>249</v>
      </c>
      <c r="LVH116" s="159" t="s">
        <v>249</v>
      </c>
      <c r="LVI116" s="159" t="s">
        <v>249</v>
      </c>
      <c r="LVJ116" s="159" t="s">
        <v>249</v>
      </c>
      <c r="LVK116" s="159" t="s">
        <v>249</v>
      </c>
      <c r="LVL116" s="159" t="s">
        <v>249</v>
      </c>
      <c r="LVM116" s="159" t="s">
        <v>249</v>
      </c>
      <c r="LVN116" s="159" t="s">
        <v>249</v>
      </c>
      <c r="LVO116" s="159" t="s">
        <v>249</v>
      </c>
      <c r="LVP116" s="159" t="s">
        <v>249</v>
      </c>
      <c r="LVQ116" s="159" t="s">
        <v>249</v>
      </c>
      <c r="LVR116" s="159" t="s">
        <v>249</v>
      </c>
      <c r="LVS116" s="159" t="s">
        <v>249</v>
      </c>
      <c r="LVT116" s="159" t="s">
        <v>249</v>
      </c>
      <c r="LVU116" s="159" t="s">
        <v>249</v>
      </c>
      <c r="LVV116" s="159" t="s">
        <v>249</v>
      </c>
      <c r="LVW116" s="159" t="s">
        <v>249</v>
      </c>
      <c r="LVX116" s="159" t="s">
        <v>249</v>
      </c>
      <c r="LVY116" s="159" t="s">
        <v>249</v>
      </c>
      <c r="LVZ116" s="159" t="s">
        <v>249</v>
      </c>
      <c r="LWA116" s="159" t="s">
        <v>249</v>
      </c>
      <c r="LWB116" s="159" t="s">
        <v>249</v>
      </c>
      <c r="LWC116" s="159" t="s">
        <v>249</v>
      </c>
      <c r="LWD116" s="159" t="s">
        <v>249</v>
      </c>
      <c r="LWE116" s="159" t="s">
        <v>249</v>
      </c>
      <c r="LWF116" s="159" t="s">
        <v>249</v>
      </c>
      <c r="LWG116" s="159" t="s">
        <v>249</v>
      </c>
      <c r="LWH116" s="159" t="s">
        <v>249</v>
      </c>
      <c r="LWI116" s="159" t="s">
        <v>249</v>
      </c>
      <c r="LWJ116" s="159" t="s">
        <v>249</v>
      </c>
      <c r="LWK116" s="159" t="s">
        <v>249</v>
      </c>
      <c r="LWL116" s="159" t="s">
        <v>249</v>
      </c>
      <c r="LWM116" s="159" t="s">
        <v>249</v>
      </c>
      <c r="LWN116" s="159" t="s">
        <v>249</v>
      </c>
      <c r="LWO116" s="159" t="s">
        <v>249</v>
      </c>
      <c r="LWP116" s="159" t="s">
        <v>249</v>
      </c>
      <c r="LWQ116" s="159" t="s">
        <v>249</v>
      </c>
      <c r="LWR116" s="159" t="s">
        <v>249</v>
      </c>
      <c r="LWS116" s="159" t="s">
        <v>249</v>
      </c>
      <c r="LWT116" s="159" t="s">
        <v>249</v>
      </c>
      <c r="LWU116" s="159" t="s">
        <v>249</v>
      </c>
      <c r="LWV116" s="159" t="s">
        <v>249</v>
      </c>
      <c r="LWW116" s="159" t="s">
        <v>249</v>
      </c>
      <c r="LWX116" s="159" t="s">
        <v>249</v>
      </c>
      <c r="LWY116" s="159" t="s">
        <v>249</v>
      </c>
      <c r="LWZ116" s="159" t="s">
        <v>249</v>
      </c>
      <c r="LXA116" s="159" t="s">
        <v>249</v>
      </c>
      <c r="LXB116" s="159" t="s">
        <v>249</v>
      </c>
      <c r="LXC116" s="159" t="s">
        <v>249</v>
      </c>
      <c r="LXD116" s="159" t="s">
        <v>249</v>
      </c>
      <c r="LXE116" s="159" t="s">
        <v>249</v>
      </c>
      <c r="LXF116" s="159" t="s">
        <v>249</v>
      </c>
      <c r="LXG116" s="159" t="s">
        <v>249</v>
      </c>
      <c r="LXH116" s="159" t="s">
        <v>249</v>
      </c>
      <c r="LXI116" s="159" t="s">
        <v>249</v>
      </c>
      <c r="LXJ116" s="159" t="s">
        <v>249</v>
      </c>
      <c r="LXK116" s="159" t="s">
        <v>249</v>
      </c>
      <c r="LXL116" s="159" t="s">
        <v>249</v>
      </c>
      <c r="LXM116" s="159" t="s">
        <v>249</v>
      </c>
      <c r="LXN116" s="159" t="s">
        <v>249</v>
      </c>
      <c r="LXO116" s="159" t="s">
        <v>249</v>
      </c>
      <c r="LXP116" s="159" t="s">
        <v>249</v>
      </c>
      <c r="LXQ116" s="159" t="s">
        <v>249</v>
      </c>
      <c r="LXR116" s="159" t="s">
        <v>249</v>
      </c>
      <c r="LXS116" s="159" t="s">
        <v>249</v>
      </c>
      <c r="LXT116" s="159" t="s">
        <v>249</v>
      </c>
      <c r="LXU116" s="159" t="s">
        <v>249</v>
      </c>
      <c r="LXV116" s="159" t="s">
        <v>249</v>
      </c>
      <c r="LXW116" s="159" t="s">
        <v>249</v>
      </c>
      <c r="LXX116" s="159" t="s">
        <v>249</v>
      </c>
      <c r="LXY116" s="159" t="s">
        <v>249</v>
      </c>
      <c r="LXZ116" s="159" t="s">
        <v>249</v>
      </c>
      <c r="LYA116" s="159" t="s">
        <v>249</v>
      </c>
      <c r="LYB116" s="159" t="s">
        <v>249</v>
      </c>
      <c r="LYC116" s="159" t="s">
        <v>249</v>
      </c>
      <c r="LYD116" s="159" t="s">
        <v>249</v>
      </c>
      <c r="LYE116" s="159" t="s">
        <v>249</v>
      </c>
      <c r="LYF116" s="159" t="s">
        <v>249</v>
      </c>
      <c r="LYG116" s="159" t="s">
        <v>249</v>
      </c>
      <c r="LYH116" s="159" t="s">
        <v>249</v>
      </c>
      <c r="LYI116" s="159" t="s">
        <v>249</v>
      </c>
      <c r="LYJ116" s="159" t="s">
        <v>249</v>
      </c>
      <c r="LYK116" s="159" t="s">
        <v>249</v>
      </c>
      <c r="LYL116" s="159" t="s">
        <v>249</v>
      </c>
      <c r="LYM116" s="159" t="s">
        <v>249</v>
      </c>
      <c r="LYN116" s="159" t="s">
        <v>249</v>
      </c>
      <c r="LYO116" s="159" t="s">
        <v>249</v>
      </c>
      <c r="LYP116" s="159" t="s">
        <v>249</v>
      </c>
      <c r="LYQ116" s="159" t="s">
        <v>249</v>
      </c>
      <c r="LYR116" s="159" t="s">
        <v>249</v>
      </c>
      <c r="LYS116" s="159" t="s">
        <v>249</v>
      </c>
      <c r="LYT116" s="159" t="s">
        <v>249</v>
      </c>
      <c r="LYU116" s="159" t="s">
        <v>249</v>
      </c>
      <c r="LYV116" s="159" t="s">
        <v>249</v>
      </c>
      <c r="LYW116" s="159" t="s">
        <v>249</v>
      </c>
      <c r="LYX116" s="159" t="s">
        <v>249</v>
      </c>
      <c r="LYY116" s="159" t="s">
        <v>249</v>
      </c>
      <c r="LYZ116" s="159" t="s">
        <v>249</v>
      </c>
      <c r="LZA116" s="159" t="s">
        <v>249</v>
      </c>
      <c r="LZB116" s="159" t="s">
        <v>249</v>
      </c>
      <c r="LZC116" s="159" t="s">
        <v>249</v>
      </c>
      <c r="LZD116" s="159" t="s">
        <v>249</v>
      </c>
      <c r="LZE116" s="159" t="s">
        <v>249</v>
      </c>
      <c r="LZF116" s="159" t="s">
        <v>249</v>
      </c>
      <c r="LZG116" s="159" t="s">
        <v>249</v>
      </c>
      <c r="LZH116" s="159" t="s">
        <v>249</v>
      </c>
      <c r="LZI116" s="159" t="s">
        <v>249</v>
      </c>
      <c r="LZJ116" s="159" t="s">
        <v>249</v>
      </c>
      <c r="LZK116" s="159" t="s">
        <v>249</v>
      </c>
      <c r="LZL116" s="159" t="s">
        <v>249</v>
      </c>
      <c r="LZM116" s="159" t="s">
        <v>249</v>
      </c>
      <c r="LZN116" s="159" t="s">
        <v>249</v>
      </c>
      <c r="LZO116" s="159" t="s">
        <v>249</v>
      </c>
      <c r="LZP116" s="159" t="s">
        <v>249</v>
      </c>
      <c r="LZQ116" s="159" t="s">
        <v>249</v>
      </c>
      <c r="LZR116" s="159" t="s">
        <v>249</v>
      </c>
      <c r="LZS116" s="159" t="s">
        <v>249</v>
      </c>
      <c r="LZT116" s="159" t="s">
        <v>249</v>
      </c>
      <c r="LZU116" s="159" t="s">
        <v>249</v>
      </c>
      <c r="LZV116" s="159" t="s">
        <v>249</v>
      </c>
      <c r="LZW116" s="159" t="s">
        <v>249</v>
      </c>
      <c r="LZX116" s="159" t="s">
        <v>249</v>
      </c>
      <c r="LZY116" s="159" t="s">
        <v>249</v>
      </c>
      <c r="LZZ116" s="159" t="s">
        <v>249</v>
      </c>
      <c r="MAA116" s="159" t="s">
        <v>249</v>
      </c>
      <c r="MAB116" s="159" t="s">
        <v>249</v>
      </c>
      <c r="MAC116" s="159" t="s">
        <v>249</v>
      </c>
      <c r="MAD116" s="159" t="s">
        <v>249</v>
      </c>
      <c r="MAE116" s="159" t="s">
        <v>249</v>
      </c>
      <c r="MAF116" s="159" t="s">
        <v>249</v>
      </c>
      <c r="MAG116" s="159" t="s">
        <v>249</v>
      </c>
      <c r="MAH116" s="159" t="s">
        <v>249</v>
      </c>
      <c r="MAI116" s="159" t="s">
        <v>249</v>
      </c>
      <c r="MAJ116" s="159" t="s">
        <v>249</v>
      </c>
      <c r="MAK116" s="159" t="s">
        <v>249</v>
      </c>
      <c r="MAL116" s="159" t="s">
        <v>249</v>
      </c>
      <c r="MAM116" s="159" t="s">
        <v>249</v>
      </c>
      <c r="MAN116" s="159" t="s">
        <v>249</v>
      </c>
      <c r="MAO116" s="159" t="s">
        <v>249</v>
      </c>
      <c r="MAP116" s="159" t="s">
        <v>249</v>
      </c>
      <c r="MAQ116" s="159" t="s">
        <v>249</v>
      </c>
      <c r="MAR116" s="159" t="s">
        <v>249</v>
      </c>
      <c r="MAS116" s="159" t="s">
        <v>249</v>
      </c>
      <c r="MAT116" s="159" t="s">
        <v>249</v>
      </c>
      <c r="MAU116" s="159" t="s">
        <v>249</v>
      </c>
      <c r="MAV116" s="159" t="s">
        <v>249</v>
      </c>
      <c r="MAW116" s="159" t="s">
        <v>249</v>
      </c>
      <c r="MAX116" s="159" t="s">
        <v>249</v>
      </c>
      <c r="MAY116" s="159" t="s">
        <v>249</v>
      </c>
      <c r="MAZ116" s="159" t="s">
        <v>249</v>
      </c>
      <c r="MBA116" s="159" t="s">
        <v>249</v>
      </c>
      <c r="MBB116" s="159" t="s">
        <v>249</v>
      </c>
      <c r="MBC116" s="159" t="s">
        <v>249</v>
      </c>
      <c r="MBD116" s="159" t="s">
        <v>249</v>
      </c>
      <c r="MBE116" s="159" t="s">
        <v>249</v>
      </c>
      <c r="MBF116" s="159" t="s">
        <v>249</v>
      </c>
      <c r="MBG116" s="159" t="s">
        <v>249</v>
      </c>
      <c r="MBH116" s="159" t="s">
        <v>249</v>
      </c>
      <c r="MBI116" s="159" t="s">
        <v>249</v>
      </c>
      <c r="MBJ116" s="159" t="s">
        <v>249</v>
      </c>
      <c r="MBK116" s="159" t="s">
        <v>249</v>
      </c>
      <c r="MBL116" s="159" t="s">
        <v>249</v>
      </c>
      <c r="MBM116" s="159" t="s">
        <v>249</v>
      </c>
      <c r="MBN116" s="159" t="s">
        <v>249</v>
      </c>
      <c r="MBO116" s="159" t="s">
        <v>249</v>
      </c>
      <c r="MBP116" s="159" t="s">
        <v>249</v>
      </c>
      <c r="MBQ116" s="159" t="s">
        <v>249</v>
      </c>
      <c r="MBR116" s="159" t="s">
        <v>249</v>
      </c>
      <c r="MBS116" s="159" t="s">
        <v>249</v>
      </c>
      <c r="MBT116" s="159" t="s">
        <v>249</v>
      </c>
      <c r="MBU116" s="159" t="s">
        <v>249</v>
      </c>
      <c r="MBV116" s="159" t="s">
        <v>249</v>
      </c>
      <c r="MBW116" s="159" t="s">
        <v>249</v>
      </c>
      <c r="MBX116" s="159" t="s">
        <v>249</v>
      </c>
      <c r="MBY116" s="159" t="s">
        <v>249</v>
      </c>
      <c r="MBZ116" s="159" t="s">
        <v>249</v>
      </c>
      <c r="MCA116" s="159" t="s">
        <v>249</v>
      </c>
      <c r="MCB116" s="159" t="s">
        <v>249</v>
      </c>
      <c r="MCC116" s="159" t="s">
        <v>249</v>
      </c>
      <c r="MCD116" s="159" t="s">
        <v>249</v>
      </c>
      <c r="MCE116" s="159" t="s">
        <v>249</v>
      </c>
      <c r="MCF116" s="159" t="s">
        <v>249</v>
      </c>
      <c r="MCG116" s="159" t="s">
        <v>249</v>
      </c>
      <c r="MCH116" s="159" t="s">
        <v>249</v>
      </c>
      <c r="MCI116" s="159" t="s">
        <v>249</v>
      </c>
      <c r="MCJ116" s="159" t="s">
        <v>249</v>
      </c>
      <c r="MCK116" s="159" t="s">
        <v>249</v>
      </c>
      <c r="MCL116" s="159" t="s">
        <v>249</v>
      </c>
      <c r="MCM116" s="159" t="s">
        <v>249</v>
      </c>
      <c r="MCN116" s="159" t="s">
        <v>249</v>
      </c>
      <c r="MCO116" s="159" t="s">
        <v>249</v>
      </c>
      <c r="MCP116" s="159" t="s">
        <v>249</v>
      </c>
      <c r="MCQ116" s="159" t="s">
        <v>249</v>
      </c>
      <c r="MCR116" s="159" t="s">
        <v>249</v>
      </c>
      <c r="MCS116" s="159" t="s">
        <v>249</v>
      </c>
      <c r="MCT116" s="159" t="s">
        <v>249</v>
      </c>
      <c r="MCU116" s="159" t="s">
        <v>249</v>
      </c>
      <c r="MCV116" s="159" t="s">
        <v>249</v>
      </c>
      <c r="MCW116" s="159" t="s">
        <v>249</v>
      </c>
      <c r="MCX116" s="159" t="s">
        <v>249</v>
      </c>
      <c r="MCY116" s="159" t="s">
        <v>249</v>
      </c>
      <c r="MCZ116" s="159" t="s">
        <v>249</v>
      </c>
      <c r="MDA116" s="159" t="s">
        <v>249</v>
      </c>
      <c r="MDB116" s="159" t="s">
        <v>249</v>
      </c>
      <c r="MDC116" s="159" t="s">
        <v>249</v>
      </c>
      <c r="MDD116" s="159" t="s">
        <v>249</v>
      </c>
      <c r="MDE116" s="159" t="s">
        <v>249</v>
      </c>
      <c r="MDF116" s="159" t="s">
        <v>249</v>
      </c>
      <c r="MDG116" s="159" t="s">
        <v>249</v>
      </c>
      <c r="MDH116" s="159" t="s">
        <v>249</v>
      </c>
      <c r="MDI116" s="159" t="s">
        <v>249</v>
      </c>
      <c r="MDJ116" s="159" t="s">
        <v>249</v>
      </c>
      <c r="MDK116" s="159" t="s">
        <v>249</v>
      </c>
      <c r="MDL116" s="159" t="s">
        <v>249</v>
      </c>
      <c r="MDM116" s="159" t="s">
        <v>249</v>
      </c>
      <c r="MDN116" s="159" t="s">
        <v>249</v>
      </c>
      <c r="MDO116" s="159" t="s">
        <v>249</v>
      </c>
      <c r="MDP116" s="159" t="s">
        <v>249</v>
      </c>
      <c r="MDQ116" s="159" t="s">
        <v>249</v>
      </c>
      <c r="MDR116" s="159" t="s">
        <v>249</v>
      </c>
      <c r="MDS116" s="159" t="s">
        <v>249</v>
      </c>
      <c r="MDT116" s="159" t="s">
        <v>249</v>
      </c>
      <c r="MDU116" s="159" t="s">
        <v>249</v>
      </c>
      <c r="MDV116" s="159" t="s">
        <v>249</v>
      </c>
      <c r="MDW116" s="159" t="s">
        <v>249</v>
      </c>
      <c r="MDX116" s="159" t="s">
        <v>249</v>
      </c>
      <c r="MDY116" s="159" t="s">
        <v>249</v>
      </c>
      <c r="MDZ116" s="159" t="s">
        <v>249</v>
      </c>
      <c r="MEA116" s="159" t="s">
        <v>249</v>
      </c>
      <c r="MEB116" s="159" t="s">
        <v>249</v>
      </c>
      <c r="MEC116" s="159" t="s">
        <v>249</v>
      </c>
      <c r="MED116" s="159" t="s">
        <v>249</v>
      </c>
      <c r="MEE116" s="159" t="s">
        <v>249</v>
      </c>
      <c r="MEF116" s="159" t="s">
        <v>249</v>
      </c>
      <c r="MEG116" s="159" t="s">
        <v>249</v>
      </c>
      <c r="MEH116" s="159" t="s">
        <v>249</v>
      </c>
      <c r="MEI116" s="159" t="s">
        <v>249</v>
      </c>
      <c r="MEJ116" s="159" t="s">
        <v>249</v>
      </c>
      <c r="MEK116" s="159" t="s">
        <v>249</v>
      </c>
      <c r="MEL116" s="159" t="s">
        <v>249</v>
      </c>
      <c r="MEM116" s="159" t="s">
        <v>249</v>
      </c>
      <c r="MEN116" s="159" t="s">
        <v>249</v>
      </c>
      <c r="MEO116" s="159" t="s">
        <v>249</v>
      </c>
      <c r="MEP116" s="159" t="s">
        <v>249</v>
      </c>
      <c r="MEQ116" s="159" t="s">
        <v>249</v>
      </c>
      <c r="MER116" s="159" t="s">
        <v>249</v>
      </c>
      <c r="MES116" s="159" t="s">
        <v>249</v>
      </c>
      <c r="MET116" s="159" t="s">
        <v>249</v>
      </c>
      <c r="MEU116" s="159" t="s">
        <v>249</v>
      </c>
      <c r="MEV116" s="159" t="s">
        <v>249</v>
      </c>
      <c r="MEW116" s="159" t="s">
        <v>249</v>
      </c>
      <c r="MEX116" s="159" t="s">
        <v>249</v>
      </c>
      <c r="MEY116" s="159" t="s">
        <v>249</v>
      </c>
      <c r="MEZ116" s="159" t="s">
        <v>249</v>
      </c>
      <c r="MFA116" s="159" t="s">
        <v>249</v>
      </c>
      <c r="MFB116" s="159" t="s">
        <v>249</v>
      </c>
      <c r="MFC116" s="159" t="s">
        <v>249</v>
      </c>
      <c r="MFD116" s="159" t="s">
        <v>249</v>
      </c>
      <c r="MFE116" s="159" t="s">
        <v>249</v>
      </c>
      <c r="MFF116" s="159" t="s">
        <v>249</v>
      </c>
      <c r="MFG116" s="159" t="s">
        <v>249</v>
      </c>
      <c r="MFH116" s="159" t="s">
        <v>249</v>
      </c>
      <c r="MFI116" s="159" t="s">
        <v>249</v>
      </c>
      <c r="MFJ116" s="159" t="s">
        <v>249</v>
      </c>
      <c r="MFK116" s="159" t="s">
        <v>249</v>
      </c>
      <c r="MFL116" s="159" t="s">
        <v>249</v>
      </c>
      <c r="MFM116" s="159" t="s">
        <v>249</v>
      </c>
      <c r="MFN116" s="159" t="s">
        <v>249</v>
      </c>
      <c r="MFO116" s="159" t="s">
        <v>249</v>
      </c>
      <c r="MFP116" s="159" t="s">
        <v>249</v>
      </c>
      <c r="MFQ116" s="159" t="s">
        <v>249</v>
      </c>
      <c r="MFR116" s="159" t="s">
        <v>249</v>
      </c>
      <c r="MFS116" s="159" t="s">
        <v>249</v>
      </c>
      <c r="MFT116" s="159" t="s">
        <v>249</v>
      </c>
      <c r="MFU116" s="159" t="s">
        <v>249</v>
      </c>
      <c r="MFV116" s="159" t="s">
        <v>249</v>
      </c>
      <c r="MFW116" s="159" t="s">
        <v>249</v>
      </c>
      <c r="MFX116" s="159" t="s">
        <v>249</v>
      </c>
      <c r="MFY116" s="159" t="s">
        <v>249</v>
      </c>
      <c r="MFZ116" s="159" t="s">
        <v>249</v>
      </c>
      <c r="MGA116" s="159" t="s">
        <v>249</v>
      </c>
      <c r="MGB116" s="159" t="s">
        <v>249</v>
      </c>
      <c r="MGC116" s="159" t="s">
        <v>249</v>
      </c>
      <c r="MGD116" s="159" t="s">
        <v>249</v>
      </c>
      <c r="MGE116" s="159" t="s">
        <v>249</v>
      </c>
      <c r="MGF116" s="159" t="s">
        <v>249</v>
      </c>
      <c r="MGG116" s="159" t="s">
        <v>249</v>
      </c>
      <c r="MGH116" s="159" t="s">
        <v>249</v>
      </c>
      <c r="MGI116" s="159" t="s">
        <v>249</v>
      </c>
      <c r="MGJ116" s="159" t="s">
        <v>249</v>
      </c>
      <c r="MGK116" s="159" t="s">
        <v>249</v>
      </c>
      <c r="MGL116" s="159" t="s">
        <v>249</v>
      </c>
      <c r="MGM116" s="159" t="s">
        <v>249</v>
      </c>
      <c r="MGN116" s="159" t="s">
        <v>249</v>
      </c>
      <c r="MGO116" s="159" t="s">
        <v>249</v>
      </c>
      <c r="MGP116" s="159" t="s">
        <v>249</v>
      </c>
      <c r="MGQ116" s="159" t="s">
        <v>249</v>
      </c>
      <c r="MGR116" s="159" t="s">
        <v>249</v>
      </c>
      <c r="MGS116" s="159" t="s">
        <v>249</v>
      </c>
      <c r="MGT116" s="159" t="s">
        <v>249</v>
      </c>
      <c r="MGU116" s="159" t="s">
        <v>249</v>
      </c>
      <c r="MGV116" s="159" t="s">
        <v>249</v>
      </c>
      <c r="MGW116" s="159" t="s">
        <v>249</v>
      </c>
      <c r="MGX116" s="159" t="s">
        <v>249</v>
      </c>
      <c r="MGY116" s="159" t="s">
        <v>249</v>
      </c>
      <c r="MGZ116" s="159" t="s">
        <v>249</v>
      </c>
      <c r="MHA116" s="159" t="s">
        <v>249</v>
      </c>
      <c r="MHB116" s="159" t="s">
        <v>249</v>
      </c>
      <c r="MHC116" s="159" t="s">
        <v>249</v>
      </c>
      <c r="MHD116" s="159" t="s">
        <v>249</v>
      </c>
      <c r="MHE116" s="159" t="s">
        <v>249</v>
      </c>
      <c r="MHF116" s="159" t="s">
        <v>249</v>
      </c>
      <c r="MHG116" s="159" t="s">
        <v>249</v>
      </c>
      <c r="MHH116" s="159" t="s">
        <v>249</v>
      </c>
      <c r="MHI116" s="159" t="s">
        <v>249</v>
      </c>
      <c r="MHJ116" s="159" t="s">
        <v>249</v>
      </c>
      <c r="MHK116" s="159" t="s">
        <v>249</v>
      </c>
      <c r="MHL116" s="159" t="s">
        <v>249</v>
      </c>
      <c r="MHM116" s="159" t="s">
        <v>249</v>
      </c>
      <c r="MHN116" s="159" t="s">
        <v>249</v>
      </c>
      <c r="MHO116" s="159" t="s">
        <v>249</v>
      </c>
      <c r="MHP116" s="159" t="s">
        <v>249</v>
      </c>
      <c r="MHQ116" s="159" t="s">
        <v>249</v>
      </c>
      <c r="MHR116" s="159" t="s">
        <v>249</v>
      </c>
      <c r="MHS116" s="159" t="s">
        <v>249</v>
      </c>
      <c r="MHT116" s="159" t="s">
        <v>249</v>
      </c>
      <c r="MHU116" s="159" t="s">
        <v>249</v>
      </c>
      <c r="MHV116" s="159" t="s">
        <v>249</v>
      </c>
      <c r="MHW116" s="159" t="s">
        <v>249</v>
      </c>
      <c r="MHX116" s="159" t="s">
        <v>249</v>
      </c>
      <c r="MHY116" s="159" t="s">
        <v>249</v>
      </c>
      <c r="MHZ116" s="159" t="s">
        <v>249</v>
      </c>
      <c r="MIA116" s="159" t="s">
        <v>249</v>
      </c>
      <c r="MIB116" s="159" t="s">
        <v>249</v>
      </c>
      <c r="MIC116" s="159" t="s">
        <v>249</v>
      </c>
      <c r="MID116" s="159" t="s">
        <v>249</v>
      </c>
      <c r="MIE116" s="159" t="s">
        <v>249</v>
      </c>
      <c r="MIF116" s="159" t="s">
        <v>249</v>
      </c>
      <c r="MIG116" s="159" t="s">
        <v>249</v>
      </c>
      <c r="MIH116" s="159" t="s">
        <v>249</v>
      </c>
      <c r="MII116" s="159" t="s">
        <v>249</v>
      </c>
      <c r="MIJ116" s="159" t="s">
        <v>249</v>
      </c>
      <c r="MIK116" s="159" t="s">
        <v>249</v>
      </c>
      <c r="MIL116" s="159" t="s">
        <v>249</v>
      </c>
      <c r="MIM116" s="159" t="s">
        <v>249</v>
      </c>
      <c r="MIN116" s="159" t="s">
        <v>249</v>
      </c>
      <c r="MIO116" s="159" t="s">
        <v>249</v>
      </c>
      <c r="MIP116" s="159" t="s">
        <v>249</v>
      </c>
      <c r="MIQ116" s="159" t="s">
        <v>249</v>
      </c>
      <c r="MIR116" s="159" t="s">
        <v>249</v>
      </c>
      <c r="MIS116" s="159" t="s">
        <v>249</v>
      </c>
      <c r="MIT116" s="159" t="s">
        <v>249</v>
      </c>
      <c r="MIU116" s="159" t="s">
        <v>249</v>
      </c>
      <c r="MIV116" s="159" t="s">
        <v>249</v>
      </c>
      <c r="MIW116" s="159" t="s">
        <v>249</v>
      </c>
      <c r="MIX116" s="159" t="s">
        <v>249</v>
      </c>
      <c r="MIY116" s="159" t="s">
        <v>249</v>
      </c>
      <c r="MIZ116" s="159" t="s">
        <v>249</v>
      </c>
      <c r="MJA116" s="159" t="s">
        <v>249</v>
      </c>
      <c r="MJB116" s="159" t="s">
        <v>249</v>
      </c>
      <c r="MJC116" s="159" t="s">
        <v>249</v>
      </c>
      <c r="MJD116" s="159" t="s">
        <v>249</v>
      </c>
      <c r="MJE116" s="159" t="s">
        <v>249</v>
      </c>
      <c r="MJF116" s="159" t="s">
        <v>249</v>
      </c>
      <c r="MJG116" s="159" t="s">
        <v>249</v>
      </c>
      <c r="MJH116" s="159" t="s">
        <v>249</v>
      </c>
      <c r="MJI116" s="159" t="s">
        <v>249</v>
      </c>
      <c r="MJJ116" s="159" t="s">
        <v>249</v>
      </c>
      <c r="MJK116" s="159" t="s">
        <v>249</v>
      </c>
      <c r="MJL116" s="159" t="s">
        <v>249</v>
      </c>
      <c r="MJM116" s="159" t="s">
        <v>249</v>
      </c>
      <c r="MJN116" s="159" t="s">
        <v>249</v>
      </c>
      <c r="MJO116" s="159" t="s">
        <v>249</v>
      </c>
      <c r="MJP116" s="159" t="s">
        <v>249</v>
      </c>
      <c r="MJQ116" s="159" t="s">
        <v>249</v>
      </c>
      <c r="MJR116" s="159" t="s">
        <v>249</v>
      </c>
      <c r="MJS116" s="159" t="s">
        <v>249</v>
      </c>
      <c r="MJT116" s="159" t="s">
        <v>249</v>
      </c>
      <c r="MJU116" s="159" t="s">
        <v>249</v>
      </c>
      <c r="MJV116" s="159" t="s">
        <v>249</v>
      </c>
      <c r="MJW116" s="159" t="s">
        <v>249</v>
      </c>
      <c r="MJX116" s="159" t="s">
        <v>249</v>
      </c>
      <c r="MJY116" s="159" t="s">
        <v>249</v>
      </c>
      <c r="MJZ116" s="159" t="s">
        <v>249</v>
      </c>
      <c r="MKA116" s="159" t="s">
        <v>249</v>
      </c>
      <c r="MKB116" s="159" t="s">
        <v>249</v>
      </c>
      <c r="MKC116" s="159" t="s">
        <v>249</v>
      </c>
      <c r="MKD116" s="159" t="s">
        <v>249</v>
      </c>
      <c r="MKE116" s="159" t="s">
        <v>249</v>
      </c>
      <c r="MKF116" s="159" t="s">
        <v>249</v>
      </c>
      <c r="MKG116" s="159" t="s">
        <v>249</v>
      </c>
      <c r="MKH116" s="159" t="s">
        <v>249</v>
      </c>
      <c r="MKI116" s="159" t="s">
        <v>249</v>
      </c>
      <c r="MKJ116" s="159" t="s">
        <v>249</v>
      </c>
      <c r="MKK116" s="159" t="s">
        <v>249</v>
      </c>
      <c r="MKL116" s="159" t="s">
        <v>249</v>
      </c>
      <c r="MKM116" s="159" t="s">
        <v>249</v>
      </c>
      <c r="MKN116" s="159" t="s">
        <v>249</v>
      </c>
      <c r="MKO116" s="159" t="s">
        <v>249</v>
      </c>
      <c r="MKP116" s="159" t="s">
        <v>249</v>
      </c>
      <c r="MKQ116" s="159" t="s">
        <v>249</v>
      </c>
      <c r="MKR116" s="159" t="s">
        <v>249</v>
      </c>
      <c r="MKS116" s="159" t="s">
        <v>249</v>
      </c>
      <c r="MKT116" s="159" t="s">
        <v>249</v>
      </c>
      <c r="MKU116" s="159" t="s">
        <v>249</v>
      </c>
      <c r="MKV116" s="159" t="s">
        <v>249</v>
      </c>
      <c r="MKW116" s="159" t="s">
        <v>249</v>
      </c>
      <c r="MKX116" s="159" t="s">
        <v>249</v>
      </c>
      <c r="MKY116" s="159" t="s">
        <v>249</v>
      </c>
      <c r="MKZ116" s="159" t="s">
        <v>249</v>
      </c>
      <c r="MLA116" s="159" t="s">
        <v>249</v>
      </c>
      <c r="MLB116" s="159" t="s">
        <v>249</v>
      </c>
      <c r="MLC116" s="159" t="s">
        <v>249</v>
      </c>
      <c r="MLD116" s="159" t="s">
        <v>249</v>
      </c>
      <c r="MLE116" s="159" t="s">
        <v>249</v>
      </c>
      <c r="MLF116" s="159" t="s">
        <v>249</v>
      </c>
      <c r="MLG116" s="159" t="s">
        <v>249</v>
      </c>
      <c r="MLH116" s="159" t="s">
        <v>249</v>
      </c>
      <c r="MLI116" s="159" t="s">
        <v>249</v>
      </c>
      <c r="MLJ116" s="159" t="s">
        <v>249</v>
      </c>
      <c r="MLK116" s="159" t="s">
        <v>249</v>
      </c>
      <c r="MLL116" s="159" t="s">
        <v>249</v>
      </c>
      <c r="MLM116" s="159" t="s">
        <v>249</v>
      </c>
      <c r="MLN116" s="159" t="s">
        <v>249</v>
      </c>
      <c r="MLO116" s="159" t="s">
        <v>249</v>
      </c>
      <c r="MLP116" s="159" t="s">
        <v>249</v>
      </c>
      <c r="MLQ116" s="159" t="s">
        <v>249</v>
      </c>
      <c r="MLR116" s="159" t="s">
        <v>249</v>
      </c>
      <c r="MLS116" s="159" t="s">
        <v>249</v>
      </c>
      <c r="MLT116" s="159" t="s">
        <v>249</v>
      </c>
      <c r="MLU116" s="159" t="s">
        <v>249</v>
      </c>
      <c r="MLV116" s="159" t="s">
        <v>249</v>
      </c>
      <c r="MLW116" s="159" t="s">
        <v>249</v>
      </c>
      <c r="MLX116" s="159" t="s">
        <v>249</v>
      </c>
      <c r="MLY116" s="159" t="s">
        <v>249</v>
      </c>
      <c r="MLZ116" s="159" t="s">
        <v>249</v>
      </c>
      <c r="MMA116" s="159" t="s">
        <v>249</v>
      </c>
      <c r="MMB116" s="159" t="s">
        <v>249</v>
      </c>
      <c r="MMC116" s="159" t="s">
        <v>249</v>
      </c>
      <c r="MMD116" s="159" t="s">
        <v>249</v>
      </c>
      <c r="MME116" s="159" t="s">
        <v>249</v>
      </c>
      <c r="MMF116" s="159" t="s">
        <v>249</v>
      </c>
      <c r="MMG116" s="159" t="s">
        <v>249</v>
      </c>
      <c r="MMH116" s="159" t="s">
        <v>249</v>
      </c>
      <c r="MMI116" s="159" t="s">
        <v>249</v>
      </c>
      <c r="MMJ116" s="159" t="s">
        <v>249</v>
      </c>
      <c r="MMK116" s="159" t="s">
        <v>249</v>
      </c>
      <c r="MML116" s="159" t="s">
        <v>249</v>
      </c>
      <c r="MMM116" s="159" t="s">
        <v>249</v>
      </c>
      <c r="MMN116" s="159" t="s">
        <v>249</v>
      </c>
      <c r="MMO116" s="159" t="s">
        <v>249</v>
      </c>
      <c r="MMP116" s="159" t="s">
        <v>249</v>
      </c>
      <c r="MMQ116" s="159" t="s">
        <v>249</v>
      </c>
      <c r="MMR116" s="159" t="s">
        <v>249</v>
      </c>
      <c r="MMS116" s="159" t="s">
        <v>249</v>
      </c>
      <c r="MMT116" s="159" t="s">
        <v>249</v>
      </c>
      <c r="MMU116" s="159" t="s">
        <v>249</v>
      </c>
      <c r="MMV116" s="159" t="s">
        <v>249</v>
      </c>
      <c r="MMW116" s="159" t="s">
        <v>249</v>
      </c>
      <c r="MMX116" s="159" t="s">
        <v>249</v>
      </c>
      <c r="MMY116" s="159" t="s">
        <v>249</v>
      </c>
      <c r="MMZ116" s="159" t="s">
        <v>249</v>
      </c>
      <c r="MNA116" s="159" t="s">
        <v>249</v>
      </c>
      <c r="MNB116" s="159" t="s">
        <v>249</v>
      </c>
      <c r="MNC116" s="159" t="s">
        <v>249</v>
      </c>
      <c r="MND116" s="159" t="s">
        <v>249</v>
      </c>
      <c r="MNE116" s="159" t="s">
        <v>249</v>
      </c>
      <c r="MNF116" s="159" t="s">
        <v>249</v>
      </c>
      <c r="MNG116" s="159" t="s">
        <v>249</v>
      </c>
      <c r="MNH116" s="159" t="s">
        <v>249</v>
      </c>
      <c r="MNI116" s="159" t="s">
        <v>249</v>
      </c>
      <c r="MNJ116" s="159" t="s">
        <v>249</v>
      </c>
      <c r="MNK116" s="159" t="s">
        <v>249</v>
      </c>
      <c r="MNL116" s="159" t="s">
        <v>249</v>
      </c>
      <c r="MNM116" s="159" t="s">
        <v>249</v>
      </c>
      <c r="MNN116" s="159" t="s">
        <v>249</v>
      </c>
      <c r="MNO116" s="159" t="s">
        <v>249</v>
      </c>
      <c r="MNP116" s="159" t="s">
        <v>249</v>
      </c>
      <c r="MNQ116" s="159" t="s">
        <v>249</v>
      </c>
      <c r="MNR116" s="159" t="s">
        <v>249</v>
      </c>
      <c r="MNS116" s="159" t="s">
        <v>249</v>
      </c>
      <c r="MNT116" s="159" t="s">
        <v>249</v>
      </c>
      <c r="MNU116" s="159" t="s">
        <v>249</v>
      </c>
      <c r="MNV116" s="159" t="s">
        <v>249</v>
      </c>
      <c r="MNW116" s="159" t="s">
        <v>249</v>
      </c>
      <c r="MNX116" s="159" t="s">
        <v>249</v>
      </c>
      <c r="MNY116" s="159" t="s">
        <v>249</v>
      </c>
      <c r="MNZ116" s="159" t="s">
        <v>249</v>
      </c>
      <c r="MOA116" s="159" t="s">
        <v>249</v>
      </c>
      <c r="MOB116" s="159" t="s">
        <v>249</v>
      </c>
      <c r="MOC116" s="159" t="s">
        <v>249</v>
      </c>
      <c r="MOD116" s="159" t="s">
        <v>249</v>
      </c>
      <c r="MOE116" s="159" t="s">
        <v>249</v>
      </c>
      <c r="MOF116" s="159" t="s">
        <v>249</v>
      </c>
      <c r="MOG116" s="159" t="s">
        <v>249</v>
      </c>
      <c r="MOH116" s="159" t="s">
        <v>249</v>
      </c>
      <c r="MOI116" s="159" t="s">
        <v>249</v>
      </c>
      <c r="MOJ116" s="159" t="s">
        <v>249</v>
      </c>
      <c r="MOK116" s="159" t="s">
        <v>249</v>
      </c>
      <c r="MOL116" s="159" t="s">
        <v>249</v>
      </c>
      <c r="MOM116" s="159" t="s">
        <v>249</v>
      </c>
      <c r="MON116" s="159" t="s">
        <v>249</v>
      </c>
      <c r="MOO116" s="159" t="s">
        <v>249</v>
      </c>
      <c r="MOP116" s="159" t="s">
        <v>249</v>
      </c>
      <c r="MOQ116" s="159" t="s">
        <v>249</v>
      </c>
      <c r="MOR116" s="159" t="s">
        <v>249</v>
      </c>
      <c r="MOS116" s="159" t="s">
        <v>249</v>
      </c>
      <c r="MOT116" s="159" t="s">
        <v>249</v>
      </c>
      <c r="MOU116" s="159" t="s">
        <v>249</v>
      </c>
      <c r="MOV116" s="159" t="s">
        <v>249</v>
      </c>
      <c r="MOW116" s="159" t="s">
        <v>249</v>
      </c>
      <c r="MOX116" s="159" t="s">
        <v>249</v>
      </c>
      <c r="MOY116" s="159" t="s">
        <v>249</v>
      </c>
      <c r="MOZ116" s="159" t="s">
        <v>249</v>
      </c>
      <c r="MPA116" s="159" t="s">
        <v>249</v>
      </c>
      <c r="MPB116" s="159" t="s">
        <v>249</v>
      </c>
      <c r="MPC116" s="159" t="s">
        <v>249</v>
      </c>
      <c r="MPD116" s="159" t="s">
        <v>249</v>
      </c>
      <c r="MPE116" s="159" t="s">
        <v>249</v>
      </c>
      <c r="MPF116" s="159" t="s">
        <v>249</v>
      </c>
      <c r="MPG116" s="159" t="s">
        <v>249</v>
      </c>
      <c r="MPH116" s="159" t="s">
        <v>249</v>
      </c>
      <c r="MPI116" s="159" t="s">
        <v>249</v>
      </c>
      <c r="MPJ116" s="159" t="s">
        <v>249</v>
      </c>
      <c r="MPK116" s="159" t="s">
        <v>249</v>
      </c>
      <c r="MPL116" s="159" t="s">
        <v>249</v>
      </c>
      <c r="MPM116" s="159" t="s">
        <v>249</v>
      </c>
      <c r="MPN116" s="159" t="s">
        <v>249</v>
      </c>
      <c r="MPO116" s="159" t="s">
        <v>249</v>
      </c>
      <c r="MPP116" s="159" t="s">
        <v>249</v>
      </c>
      <c r="MPQ116" s="159" t="s">
        <v>249</v>
      </c>
      <c r="MPR116" s="159" t="s">
        <v>249</v>
      </c>
      <c r="MPS116" s="159" t="s">
        <v>249</v>
      </c>
      <c r="MPT116" s="159" t="s">
        <v>249</v>
      </c>
      <c r="MPU116" s="159" t="s">
        <v>249</v>
      </c>
      <c r="MPV116" s="159" t="s">
        <v>249</v>
      </c>
      <c r="MPW116" s="159" t="s">
        <v>249</v>
      </c>
      <c r="MPX116" s="159" t="s">
        <v>249</v>
      </c>
      <c r="MPY116" s="159" t="s">
        <v>249</v>
      </c>
      <c r="MPZ116" s="159" t="s">
        <v>249</v>
      </c>
      <c r="MQA116" s="159" t="s">
        <v>249</v>
      </c>
      <c r="MQB116" s="159" t="s">
        <v>249</v>
      </c>
      <c r="MQC116" s="159" t="s">
        <v>249</v>
      </c>
      <c r="MQD116" s="159" t="s">
        <v>249</v>
      </c>
      <c r="MQE116" s="159" t="s">
        <v>249</v>
      </c>
      <c r="MQF116" s="159" t="s">
        <v>249</v>
      </c>
      <c r="MQG116" s="159" t="s">
        <v>249</v>
      </c>
      <c r="MQH116" s="159" t="s">
        <v>249</v>
      </c>
      <c r="MQI116" s="159" t="s">
        <v>249</v>
      </c>
      <c r="MQJ116" s="159" t="s">
        <v>249</v>
      </c>
      <c r="MQK116" s="159" t="s">
        <v>249</v>
      </c>
      <c r="MQL116" s="159" t="s">
        <v>249</v>
      </c>
      <c r="MQM116" s="159" t="s">
        <v>249</v>
      </c>
      <c r="MQN116" s="159" t="s">
        <v>249</v>
      </c>
      <c r="MQO116" s="159" t="s">
        <v>249</v>
      </c>
      <c r="MQP116" s="159" t="s">
        <v>249</v>
      </c>
      <c r="MQQ116" s="159" t="s">
        <v>249</v>
      </c>
      <c r="MQR116" s="159" t="s">
        <v>249</v>
      </c>
      <c r="MQS116" s="159" t="s">
        <v>249</v>
      </c>
      <c r="MQT116" s="159" t="s">
        <v>249</v>
      </c>
      <c r="MQU116" s="159" t="s">
        <v>249</v>
      </c>
      <c r="MQV116" s="159" t="s">
        <v>249</v>
      </c>
      <c r="MQW116" s="159" t="s">
        <v>249</v>
      </c>
      <c r="MQX116" s="159" t="s">
        <v>249</v>
      </c>
      <c r="MQY116" s="159" t="s">
        <v>249</v>
      </c>
      <c r="MQZ116" s="159" t="s">
        <v>249</v>
      </c>
      <c r="MRA116" s="159" t="s">
        <v>249</v>
      </c>
      <c r="MRB116" s="159" t="s">
        <v>249</v>
      </c>
      <c r="MRC116" s="159" t="s">
        <v>249</v>
      </c>
      <c r="MRD116" s="159" t="s">
        <v>249</v>
      </c>
      <c r="MRE116" s="159" t="s">
        <v>249</v>
      </c>
      <c r="MRF116" s="159" t="s">
        <v>249</v>
      </c>
      <c r="MRG116" s="159" t="s">
        <v>249</v>
      </c>
      <c r="MRH116" s="159" t="s">
        <v>249</v>
      </c>
      <c r="MRI116" s="159" t="s">
        <v>249</v>
      </c>
      <c r="MRJ116" s="159" t="s">
        <v>249</v>
      </c>
      <c r="MRK116" s="159" t="s">
        <v>249</v>
      </c>
      <c r="MRL116" s="159" t="s">
        <v>249</v>
      </c>
      <c r="MRM116" s="159" t="s">
        <v>249</v>
      </c>
      <c r="MRN116" s="159" t="s">
        <v>249</v>
      </c>
      <c r="MRO116" s="159" t="s">
        <v>249</v>
      </c>
      <c r="MRP116" s="159" t="s">
        <v>249</v>
      </c>
      <c r="MRQ116" s="159" t="s">
        <v>249</v>
      </c>
      <c r="MRR116" s="159" t="s">
        <v>249</v>
      </c>
      <c r="MRS116" s="159" t="s">
        <v>249</v>
      </c>
      <c r="MRT116" s="159" t="s">
        <v>249</v>
      </c>
      <c r="MRU116" s="159" t="s">
        <v>249</v>
      </c>
      <c r="MRV116" s="159" t="s">
        <v>249</v>
      </c>
      <c r="MRW116" s="159" t="s">
        <v>249</v>
      </c>
      <c r="MRX116" s="159" t="s">
        <v>249</v>
      </c>
      <c r="MRY116" s="159" t="s">
        <v>249</v>
      </c>
      <c r="MRZ116" s="159" t="s">
        <v>249</v>
      </c>
      <c r="MSA116" s="159" t="s">
        <v>249</v>
      </c>
      <c r="MSB116" s="159" t="s">
        <v>249</v>
      </c>
      <c r="MSC116" s="159" t="s">
        <v>249</v>
      </c>
      <c r="MSD116" s="159" t="s">
        <v>249</v>
      </c>
      <c r="MSE116" s="159" t="s">
        <v>249</v>
      </c>
      <c r="MSF116" s="159" t="s">
        <v>249</v>
      </c>
      <c r="MSG116" s="159" t="s">
        <v>249</v>
      </c>
      <c r="MSH116" s="159" t="s">
        <v>249</v>
      </c>
      <c r="MSI116" s="159" t="s">
        <v>249</v>
      </c>
      <c r="MSJ116" s="159" t="s">
        <v>249</v>
      </c>
      <c r="MSK116" s="159" t="s">
        <v>249</v>
      </c>
      <c r="MSL116" s="159" t="s">
        <v>249</v>
      </c>
      <c r="MSM116" s="159" t="s">
        <v>249</v>
      </c>
      <c r="MSN116" s="159" t="s">
        <v>249</v>
      </c>
      <c r="MSO116" s="159" t="s">
        <v>249</v>
      </c>
      <c r="MSP116" s="159" t="s">
        <v>249</v>
      </c>
      <c r="MSQ116" s="159" t="s">
        <v>249</v>
      </c>
      <c r="MSR116" s="159" t="s">
        <v>249</v>
      </c>
      <c r="MSS116" s="159" t="s">
        <v>249</v>
      </c>
      <c r="MST116" s="159" t="s">
        <v>249</v>
      </c>
      <c r="MSU116" s="159" t="s">
        <v>249</v>
      </c>
      <c r="MSV116" s="159" t="s">
        <v>249</v>
      </c>
      <c r="MSW116" s="159" t="s">
        <v>249</v>
      </c>
      <c r="MSX116" s="159" t="s">
        <v>249</v>
      </c>
      <c r="MSY116" s="159" t="s">
        <v>249</v>
      </c>
      <c r="MSZ116" s="159" t="s">
        <v>249</v>
      </c>
      <c r="MTA116" s="159" t="s">
        <v>249</v>
      </c>
      <c r="MTB116" s="159" t="s">
        <v>249</v>
      </c>
      <c r="MTC116" s="159" t="s">
        <v>249</v>
      </c>
      <c r="MTD116" s="159" t="s">
        <v>249</v>
      </c>
      <c r="MTE116" s="159" t="s">
        <v>249</v>
      </c>
      <c r="MTF116" s="159" t="s">
        <v>249</v>
      </c>
      <c r="MTG116" s="159" t="s">
        <v>249</v>
      </c>
      <c r="MTH116" s="159" t="s">
        <v>249</v>
      </c>
      <c r="MTI116" s="159" t="s">
        <v>249</v>
      </c>
      <c r="MTJ116" s="159" t="s">
        <v>249</v>
      </c>
      <c r="MTK116" s="159" t="s">
        <v>249</v>
      </c>
      <c r="MTL116" s="159" t="s">
        <v>249</v>
      </c>
      <c r="MTM116" s="159" t="s">
        <v>249</v>
      </c>
      <c r="MTN116" s="159" t="s">
        <v>249</v>
      </c>
      <c r="MTO116" s="159" t="s">
        <v>249</v>
      </c>
      <c r="MTP116" s="159" t="s">
        <v>249</v>
      </c>
      <c r="MTQ116" s="159" t="s">
        <v>249</v>
      </c>
      <c r="MTR116" s="159" t="s">
        <v>249</v>
      </c>
      <c r="MTS116" s="159" t="s">
        <v>249</v>
      </c>
      <c r="MTT116" s="159" t="s">
        <v>249</v>
      </c>
      <c r="MTU116" s="159" t="s">
        <v>249</v>
      </c>
      <c r="MTV116" s="159" t="s">
        <v>249</v>
      </c>
      <c r="MTW116" s="159" t="s">
        <v>249</v>
      </c>
      <c r="MTX116" s="159" t="s">
        <v>249</v>
      </c>
      <c r="MTY116" s="159" t="s">
        <v>249</v>
      </c>
      <c r="MTZ116" s="159" t="s">
        <v>249</v>
      </c>
      <c r="MUA116" s="159" t="s">
        <v>249</v>
      </c>
      <c r="MUB116" s="159" t="s">
        <v>249</v>
      </c>
      <c r="MUC116" s="159" t="s">
        <v>249</v>
      </c>
      <c r="MUD116" s="159" t="s">
        <v>249</v>
      </c>
      <c r="MUE116" s="159" t="s">
        <v>249</v>
      </c>
      <c r="MUF116" s="159" t="s">
        <v>249</v>
      </c>
      <c r="MUG116" s="159" t="s">
        <v>249</v>
      </c>
      <c r="MUH116" s="159" t="s">
        <v>249</v>
      </c>
      <c r="MUI116" s="159" t="s">
        <v>249</v>
      </c>
      <c r="MUJ116" s="159" t="s">
        <v>249</v>
      </c>
      <c r="MUK116" s="159" t="s">
        <v>249</v>
      </c>
      <c r="MUL116" s="159" t="s">
        <v>249</v>
      </c>
      <c r="MUM116" s="159" t="s">
        <v>249</v>
      </c>
      <c r="MUN116" s="159" t="s">
        <v>249</v>
      </c>
      <c r="MUO116" s="159" t="s">
        <v>249</v>
      </c>
      <c r="MUP116" s="159" t="s">
        <v>249</v>
      </c>
      <c r="MUQ116" s="159" t="s">
        <v>249</v>
      </c>
      <c r="MUR116" s="159" t="s">
        <v>249</v>
      </c>
      <c r="MUS116" s="159" t="s">
        <v>249</v>
      </c>
      <c r="MUT116" s="159" t="s">
        <v>249</v>
      </c>
      <c r="MUU116" s="159" t="s">
        <v>249</v>
      </c>
      <c r="MUV116" s="159" t="s">
        <v>249</v>
      </c>
      <c r="MUW116" s="159" t="s">
        <v>249</v>
      </c>
      <c r="MUX116" s="159" t="s">
        <v>249</v>
      </c>
      <c r="MUY116" s="159" t="s">
        <v>249</v>
      </c>
      <c r="MUZ116" s="159" t="s">
        <v>249</v>
      </c>
      <c r="MVA116" s="159" t="s">
        <v>249</v>
      </c>
      <c r="MVB116" s="159" t="s">
        <v>249</v>
      </c>
      <c r="MVC116" s="159" t="s">
        <v>249</v>
      </c>
      <c r="MVD116" s="159" t="s">
        <v>249</v>
      </c>
      <c r="MVE116" s="159" t="s">
        <v>249</v>
      </c>
      <c r="MVF116" s="159" t="s">
        <v>249</v>
      </c>
      <c r="MVG116" s="159" t="s">
        <v>249</v>
      </c>
      <c r="MVH116" s="159" t="s">
        <v>249</v>
      </c>
      <c r="MVI116" s="159" t="s">
        <v>249</v>
      </c>
      <c r="MVJ116" s="159" t="s">
        <v>249</v>
      </c>
      <c r="MVK116" s="159" t="s">
        <v>249</v>
      </c>
      <c r="MVL116" s="159" t="s">
        <v>249</v>
      </c>
      <c r="MVM116" s="159" t="s">
        <v>249</v>
      </c>
      <c r="MVN116" s="159" t="s">
        <v>249</v>
      </c>
      <c r="MVO116" s="159" t="s">
        <v>249</v>
      </c>
      <c r="MVP116" s="159" t="s">
        <v>249</v>
      </c>
      <c r="MVQ116" s="159" t="s">
        <v>249</v>
      </c>
      <c r="MVR116" s="159" t="s">
        <v>249</v>
      </c>
      <c r="MVS116" s="159" t="s">
        <v>249</v>
      </c>
      <c r="MVT116" s="159" t="s">
        <v>249</v>
      </c>
      <c r="MVU116" s="159" t="s">
        <v>249</v>
      </c>
      <c r="MVV116" s="159" t="s">
        <v>249</v>
      </c>
      <c r="MVW116" s="159" t="s">
        <v>249</v>
      </c>
      <c r="MVX116" s="159" t="s">
        <v>249</v>
      </c>
      <c r="MVY116" s="159" t="s">
        <v>249</v>
      </c>
      <c r="MVZ116" s="159" t="s">
        <v>249</v>
      </c>
      <c r="MWA116" s="159" t="s">
        <v>249</v>
      </c>
      <c r="MWB116" s="159" t="s">
        <v>249</v>
      </c>
      <c r="MWC116" s="159" t="s">
        <v>249</v>
      </c>
      <c r="MWD116" s="159" t="s">
        <v>249</v>
      </c>
      <c r="MWE116" s="159" t="s">
        <v>249</v>
      </c>
      <c r="MWF116" s="159" t="s">
        <v>249</v>
      </c>
      <c r="MWG116" s="159" t="s">
        <v>249</v>
      </c>
      <c r="MWH116" s="159" t="s">
        <v>249</v>
      </c>
      <c r="MWI116" s="159" t="s">
        <v>249</v>
      </c>
      <c r="MWJ116" s="159" t="s">
        <v>249</v>
      </c>
      <c r="MWK116" s="159" t="s">
        <v>249</v>
      </c>
      <c r="MWL116" s="159" t="s">
        <v>249</v>
      </c>
      <c r="MWM116" s="159" t="s">
        <v>249</v>
      </c>
      <c r="MWN116" s="159" t="s">
        <v>249</v>
      </c>
      <c r="MWO116" s="159" t="s">
        <v>249</v>
      </c>
      <c r="MWP116" s="159" t="s">
        <v>249</v>
      </c>
      <c r="MWQ116" s="159" t="s">
        <v>249</v>
      </c>
      <c r="MWR116" s="159" t="s">
        <v>249</v>
      </c>
      <c r="MWS116" s="159" t="s">
        <v>249</v>
      </c>
      <c r="MWT116" s="159" t="s">
        <v>249</v>
      </c>
      <c r="MWU116" s="159" t="s">
        <v>249</v>
      </c>
      <c r="MWV116" s="159" t="s">
        <v>249</v>
      </c>
      <c r="MWW116" s="159" t="s">
        <v>249</v>
      </c>
      <c r="MWX116" s="159" t="s">
        <v>249</v>
      </c>
      <c r="MWY116" s="159" t="s">
        <v>249</v>
      </c>
      <c r="MWZ116" s="159" t="s">
        <v>249</v>
      </c>
      <c r="MXA116" s="159" t="s">
        <v>249</v>
      </c>
      <c r="MXB116" s="159" t="s">
        <v>249</v>
      </c>
      <c r="MXC116" s="159" t="s">
        <v>249</v>
      </c>
      <c r="MXD116" s="159" t="s">
        <v>249</v>
      </c>
      <c r="MXE116" s="159" t="s">
        <v>249</v>
      </c>
      <c r="MXF116" s="159" t="s">
        <v>249</v>
      </c>
      <c r="MXG116" s="159" t="s">
        <v>249</v>
      </c>
      <c r="MXH116" s="159" t="s">
        <v>249</v>
      </c>
      <c r="MXI116" s="159" t="s">
        <v>249</v>
      </c>
      <c r="MXJ116" s="159" t="s">
        <v>249</v>
      </c>
      <c r="MXK116" s="159" t="s">
        <v>249</v>
      </c>
      <c r="MXL116" s="159" t="s">
        <v>249</v>
      </c>
      <c r="MXM116" s="159" t="s">
        <v>249</v>
      </c>
      <c r="MXN116" s="159" t="s">
        <v>249</v>
      </c>
      <c r="MXO116" s="159" t="s">
        <v>249</v>
      </c>
      <c r="MXP116" s="159" t="s">
        <v>249</v>
      </c>
      <c r="MXQ116" s="159" t="s">
        <v>249</v>
      </c>
      <c r="MXR116" s="159" t="s">
        <v>249</v>
      </c>
      <c r="MXS116" s="159" t="s">
        <v>249</v>
      </c>
      <c r="MXT116" s="159" t="s">
        <v>249</v>
      </c>
      <c r="MXU116" s="159" t="s">
        <v>249</v>
      </c>
      <c r="MXV116" s="159" t="s">
        <v>249</v>
      </c>
      <c r="MXW116" s="159" t="s">
        <v>249</v>
      </c>
      <c r="MXX116" s="159" t="s">
        <v>249</v>
      </c>
      <c r="MXY116" s="159" t="s">
        <v>249</v>
      </c>
      <c r="MXZ116" s="159" t="s">
        <v>249</v>
      </c>
      <c r="MYA116" s="159" t="s">
        <v>249</v>
      </c>
      <c r="MYB116" s="159" t="s">
        <v>249</v>
      </c>
      <c r="MYC116" s="159" t="s">
        <v>249</v>
      </c>
      <c r="MYD116" s="159" t="s">
        <v>249</v>
      </c>
      <c r="MYE116" s="159" t="s">
        <v>249</v>
      </c>
      <c r="MYF116" s="159" t="s">
        <v>249</v>
      </c>
      <c r="MYG116" s="159" t="s">
        <v>249</v>
      </c>
      <c r="MYH116" s="159" t="s">
        <v>249</v>
      </c>
      <c r="MYI116" s="159" t="s">
        <v>249</v>
      </c>
      <c r="MYJ116" s="159" t="s">
        <v>249</v>
      </c>
      <c r="MYK116" s="159" t="s">
        <v>249</v>
      </c>
      <c r="MYL116" s="159" t="s">
        <v>249</v>
      </c>
      <c r="MYM116" s="159" t="s">
        <v>249</v>
      </c>
      <c r="MYN116" s="159" t="s">
        <v>249</v>
      </c>
      <c r="MYO116" s="159" t="s">
        <v>249</v>
      </c>
      <c r="MYP116" s="159" t="s">
        <v>249</v>
      </c>
      <c r="MYQ116" s="159" t="s">
        <v>249</v>
      </c>
      <c r="MYR116" s="159" t="s">
        <v>249</v>
      </c>
      <c r="MYS116" s="159" t="s">
        <v>249</v>
      </c>
      <c r="MYT116" s="159" t="s">
        <v>249</v>
      </c>
      <c r="MYU116" s="159" t="s">
        <v>249</v>
      </c>
      <c r="MYV116" s="159" t="s">
        <v>249</v>
      </c>
      <c r="MYW116" s="159" t="s">
        <v>249</v>
      </c>
      <c r="MYX116" s="159" t="s">
        <v>249</v>
      </c>
      <c r="MYY116" s="159" t="s">
        <v>249</v>
      </c>
      <c r="MYZ116" s="159" t="s">
        <v>249</v>
      </c>
      <c r="MZA116" s="159" t="s">
        <v>249</v>
      </c>
      <c r="MZB116" s="159" t="s">
        <v>249</v>
      </c>
      <c r="MZC116" s="159" t="s">
        <v>249</v>
      </c>
      <c r="MZD116" s="159" t="s">
        <v>249</v>
      </c>
      <c r="MZE116" s="159" t="s">
        <v>249</v>
      </c>
      <c r="MZF116" s="159" t="s">
        <v>249</v>
      </c>
      <c r="MZG116" s="159" t="s">
        <v>249</v>
      </c>
      <c r="MZH116" s="159" t="s">
        <v>249</v>
      </c>
      <c r="MZI116" s="159" t="s">
        <v>249</v>
      </c>
      <c r="MZJ116" s="159" t="s">
        <v>249</v>
      </c>
      <c r="MZK116" s="159" t="s">
        <v>249</v>
      </c>
      <c r="MZL116" s="159" t="s">
        <v>249</v>
      </c>
      <c r="MZM116" s="159" t="s">
        <v>249</v>
      </c>
      <c r="MZN116" s="159" t="s">
        <v>249</v>
      </c>
      <c r="MZO116" s="159" t="s">
        <v>249</v>
      </c>
      <c r="MZP116" s="159" t="s">
        <v>249</v>
      </c>
      <c r="MZQ116" s="159" t="s">
        <v>249</v>
      </c>
      <c r="MZR116" s="159" t="s">
        <v>249</v>
      </c>
      <c r="MZS116" s="159" t="s">
        <v>249</v>
      </c>
      <c r="MZT116" s="159" t="s">
        <v>249</v>
      </c>
      <c r="MZU116" s="159" t="s">
        <v>249</v>
      </c>
      <c r="MZV116" s="159" t="s">
        <v>249</v>
      </c>
      <c r="MZW116" s="159" t="s">
        <v>249</v>
      </c>
      <c r="MZX116" s="159" t="s">
        <v>249</v>
      </c>
      <c r="MZY116" s="159" t="s">
        <v>249</v>
      </c>
      <c r="MZZ116" s="159" t="s">
        <v>249</v>
      </c>
      <c r="NAA116" s="159" t="s">
        <v>249</v>
      </c>
      <c r="NAB116" s="159" t="s">
        <v>249</v>
      </c>
      <c r="NAC116" s="159" t="s">
        <v>249</v>
      </c>
      <c r="NAD116" s="159" t="s">
        <v>249</v>
      </c>
      <c r="NAE116" s="159" t="s">
        <v>249</v>
      </c>
      <c r="NAF116" s="159" t="s">
        <v>249</v>
      </c>
      <c r="NAG116" s="159" t="s">
        <v>249</v>
      </c>
      <c r="NAH116" s="159" t="s">
        <v>249</v>
      </c>
      <c r="NAI116" s="159" t="s">
        <v>249</v>
      </c>
      <c r="NAJ116" s="159" t="s">
        <v>249</v>
      </c>
      <c r="NAK116" s="159" t="s">
        <v>249</v>
      </c>
      <c r="NAL116" s="159" t="s">
        <v>249</v>
      </c>
      <c r="NAM116" s="159" t="s">
        <v>249</v>
      </c>
      <c r="NAN116" s="159" t="s">
        <v>249</v>
      </c>
      <c r="NAO116" s="159" t="s">
        <v>249</v>
      </c>
      <c r="NAP116" s="159" t="s">
        <v>249</v>
      </c>
      <c r="NAQ116" s="159" t="s">
        <v>249</v>
      </c>
      <c r="NAR116" s="159" t="s">
        <v>249</v>
      </c>
      <c r="NAS116" s="159" t="s">
        <v>249</v>
      </c>
      <c r="NAT116" s="159" t="s">
        <v>249</v>
      </c>
      <c r="NAU116" s="159" t="s">
        <v>249</v>
      </c>
      <c r="NAV116" s="159" t="s">
        <v>249</v>
      </c>
      <c r="NAW116" s="159" t="s">
        <v>249</v>
      </c>
      <c r="NAX116" s="159" t="s">
        <v>249</v>
      </c>
      <c r="NAY116" s="159" t="s">
        <v>249</v>
      </c>
      <c r="NAZ116" s="159" t="s">
        <v>249</v>
      </c>
      <c r="NBA116" s="159" t="s">
        <v>249</v>
      </c>
      <c r="NBB116" s="159" t="s">
        <v>249</v>
      </c>
      <c r="NBC116" s="159" t="s">
        <v>249</v>
      </c>
      <c r="NBD116" s="159" t="s">
        <v>249</v>
      </c>
      <c r="NBE116" s="159" t="s">
        <v>249</v>
      </c>
      <c r="NBF116" s="159" t="s">
        <v>249</v>
      </c>
      <c r="NBG116" s="159" t="s">
        <v>249</v>
      </c>
      <c r="NBH116" s="159" t="s">
        <v>249</v>
      </c>
      <c r="NBI116" s="159" t="s">
        <v>249</v>
      </c>
      <c r="NBJ116" s="159" t="s">
        <v>249</v>
      </c>
      <c r="NBK116" s="159" t="s">
        <v>249</v>
      </c>
      <c r="NBL116" s="159" t="s">
        <v>249</v>
      </c>
      <c r="NBM116" s="159" t="s">
        <v>249</v>
      </c>
      <c r="NBN116" s="159" t="s">
        <v>249</v>
      </c>
      <c r="NBO116" s="159" t="s">
        <v>249</v>
      </c>
      <c r="NBP116" s="159" t="s">
        <v>249</v>
      </c>
      <c r="NBQ116" s="159" t="s">
        <v>249</v>
      </c>
      <c r="NBR116" s="159" t="s">
        <v>249</v>
      </c>
      <c r="NBS116" s="159" t="s">
        <v>249</v>
      </c>
      <c r="NBT116" s="159" t="s">
        <v>249</v>
      </c>
      <c r="NBU116" s="159" t="s">
        <v>249</v>
      </c>
      <c r="NBV116" s="159" t="s">
        <v>249</v>
      </c>
      <c r="NBW116" s="159" t="s">
        <v>249</v>
      </c>
      <c r="NBX116" s="159" t="s">
        <v>249</v>
      </c>
      <c r="NBY116" s="159" t="s">
        <v>249</v>
      </c>
      <c r="NBZ116" s="159" t="s">
        <v>249</v>
      </c>
      <c r="NCA116" s="159" t="s">
        <v>249</v>
      </c>
      <c r="NCB116" s="159" t="s">
        <v>249</v>
      </c>
      <c r="NCC116" s="159" t="s">
        <v>249</v>
      </c>
      <c r="NCD116" s="159" t="s">
        <v>249</v>
      </c>
      <c r="NCE116" s="159" t="s">
        <v>249</v>
      </c>
      <c r="NCF116" s="159" t="s">
        <v>249</v>
      </c>
      <c r="NCG116" s="159" t="s">
        <v>249</v>
      </c>
      <c r="NCH116" s="159" t="s">
        <v>249</v>
      </c>
      <c r="NCI116" s="159" t="s">
        <v>249</v>
      </c>
      <c r="NCJ116" s="159" t="s">
        <v>249</v>
      </c>
      <c r="NCK116" s="159" t="s">
        <v>249</v>
      </c>
      <c r="NCL116" s="159" t="s">
        <v>249</v>
      </c>
      <c r="NCM116" s="159" t="s">
        <v>249</v>
      </c>
      <c r="NCN116" s="159" t="s">
        <v>249</v>
      </c>
      <c r="NCO116" s="159" t="s">
        <v>249</v>
      </c>
      <c r="NCP116" s="159" t="s">
        <v>249</v>
      </c>
      <c r="NCQ116" s="159" t="s">
        <v>249</v>
      </c>
      <c r="NCR116" s="159" t="s">
        <v>249</v>
      </c>
      <c r="NCS116" s="159" t="s">
        <v>249</v>
      </c>
      <c r="NCT116" s="159" t="s">
        <v>249</v>
      </c>
      <c r="NCU116" s="159" t="s">
        <v>249</v>
      </c>
      <c r="NCV116" s="159" t="s">
        <v>249</v>
      </c>
      <c r="NCW116" s="159" t="s">
        <v>249</v>
      </c>
      <c r="NCX116" s="159" t="s">
        <v>249</v>
      </c>
      <c r="NCY116" s="159" t="s">
        <v>249</v>
      </c>
      <c r="NCZ116" s="159" t="s">
        <v>249</v>
      </c>
      <c r="NDA116" s="159" t="s">
        <v>249</v>
      </c>
      <c r="NDB116" s="159" t="s">
        <v>249</v>
      </c>
      <c r="NDC116" s="159" t="s">
        <v>249</v>
      </c>
      <c r="NDD116" s="159" t="s">
        <v>249</v>
      </c>
      <c r="NDE116" s="159" t="s">
        <v>249</v>
      </c>
      <c r="NDF116" s="159" t="s">
        <v>249</v>
      </c>
      <c r="NDG116" s="159" t="s">
        <v>249</v>
      </c>
      <c r="NDH116" s="159" t="s">
        <v>249</v>
      </c>
      <c r="NDI116" s="159" t="s">
        <v>249</v>
      </c>
      <c r="NDJ116" s="159" t="s">
        <v>249</v>
      </c>
      <c r="NDK116" s="159" t="s">
        <v>249</v>
      </c>
      <c r="NDL116" s="159" t="s">
        <v>249</v>
      </c>
      <c r="NDM116" s="159" t="s">
        <v>249</v>
      </c>
      <c r="NDN116" s="159" t="s">
        <v>249</v>
      </c>
      <c r="NDO116" s="159" t="s">
        <v>249</v>
      </c>
      <c r="NDP116" s="159" t="s">
        <v>249</v>
      </c>
      <c r="NDQ116" s="159" t="s">
        <v>249</v>
      </c>
      <c r="NDR116" s="159" t="s">
        <v>249</v>
      </c>
      <c r="NDS116" s="159" t="s">
        <v>249</v>
      </c>
      <c r="NDT116" s="159" t="s">
        <v>249</v>
      </c>
      <c r="NDU116" s="159" t="s">
        <v>249</v>
      </c>
      <c r="NDV116" s="159" t="s">
        <v>249</v>
      </c>
      <c r="NDW116" s="159" t="s">
        <v>249</v>
      </c>
      <c r="NDX116" s="159" t="s">
        <v>249</v>
      </c>
      <c r="NDY116" s="159" t="s">
        <v>249</v>
      </c>
      <c r="NDZ116" s="159" t="s">
        <v>249</v>
      </c>
      <c r="NEA116" s="159" t="s">
        <v>249</v>
      </c>
      <c r="NEB116" s="159" t="s">
        <v>249</v>
      </c>
      <c r="NEC116" s="159" t="s">
        <v>249</v>
      </c>
      <c r="NED116" s="159" t="s">
        <v>249</v>
      </c>
      <c r="NEE116" s="159" t="s">
        <v>249</v>
      </c>
      <c r="NEF116" s="159" t="s">
        <v>249</v>
      </c>
      <c r="NEG116" s="159" t="s">
        <v>249</v>
      </c>
      <c r="NEH116" s="159" t="s">
        <v>249</v>
      </c>
      <c r="NEI116" s="159" t="s">
        <v>249</v>
      </c>
      <c r="NEJ116" s="159" t="s">
        <v>249</v>
      </c>
      <c r="NEK116" s="159" t="s">
        <v>249</v>
      </c>
      <c r="NEL116" s="159" t="s">
        <v>249</v>
      </c>
      <c r="NEM116" s="159" t="s">
        <v>249</v>
      </c>
      <c r="NEN116" s="159" t="s">
        <v>249</v>
      </c>
      <c r="NEO116" s="159" t="s">
        <v>249</v>
      </c>
      <c r="NEP116" s="159" t="s">
        <v>249</v>
      </c>
      <c r="NEQ116" s="159" t="s">
        <v>249</v>
      </c>
      <c r="NER116" s="159" t="s">
        <v>249</v>
      </c>
      <c r="NES116" s="159" t="s">
        <v>249</v>
      </c>
      <c r="NET116" s="159" t="s">
        <v>249</v>
      </c>
      <c r="NEU116" s="159" t="s">
        <v>249</v>
      </c>
      <c r="NEV116" s="159" t="s">
        <v>249</v>
      </c>
      <c r="NEW116" s="159" t="s">
        <v>249</v>
      </c>
      <c r="NEX116" s="159" t="s">
        <v>249</v>
      </c>
      <c r="NEY116" s="159" t="s">
        <v>249</v>
      </c>
      <c r="NEZ116" s="159" t="s">
        <v>249</v>
      </c>
      <c r="NFA116" s="159" t="s">
        <v>249</v>
      </c>
      <c r="NFB116" s="159" t="s">
        <v>249</v>
      </c>
      <c r="NFC116" s="159" t="s">
        <v>249</v>
      </c>
      <c r="NFD116" s="159" t="s">
        <v>249</v>
      </c>
      <c r="NFE116" s="159" t="s">
        <v>249</v>
      </c>
      <c r="NFF116" s="159" t="s">
        <v>249</v>
      </c>
      <c r="NFG116" s="159" t="s">
        <v>249</v>
      </c>
      <c r="NFH116" s="159" t="s">
        <v>249</v>
      </c>
      <c r="NFI116" s="159" t="s">
        <v>249</v>
      </c>
      <c r="NFJ116" s="159" t="s">
        <v>249</v>
      </c>
      <c r="NFK116" s="159" t="s">
        <v>249</v>
      </c>
      <c r="NFL116" s="159" t="s">
        <v>249</v>
      </c>
      <c r="NFM116" s="159" t="s">
        <v>249</v>
      </c>
      <c r="NFN116" s="159" t="s">
        <v>249</v>
      </c>
      <c r="NFO116" s="159" t="s">
        <v>249</v>
      </c>
      <c r="NFP116" s="159" t="s">
        <v>249</v>
      </c>
      <c r="NFQ116" s="159" t="s">
        <v>249</v>
      </c>
      <c r="NFR116" s="159" t="s">
        <v>249</v>
      </c>
      <c r="NFS116" s="159" t="s">
        <v>249</v>
      </c>
      <c r="NFT116" s="159" t="s">
        <v>249</v>
      </c>
      <c r="NFU116" s="159" t="s">
        <v>249</v>
      </c>
      <c r="NFV116" s="159" t="s">
        <v>249</v>
      </c>
      <c r="NFW116" s="159" t="s">
        <v>249</v>
      </c>
      <c r="NFX116" s="159" t="s">
        <v>249</v>
      </c>
      <c r="NFY116" s="159" t="s">
        <v>249</v>
      </c>
      <c r="NFZ116" s="159" t="s">
        <v>249</v>
      </c>
      <c r="NGA116" s="159" t="s">
        <v>249</v>
      </c>
      <c r="NGB116" s="159" t="s">
        <v>249</v>
      </c>
      <c r="NGC116" s="159" t="s">
        <v>249</v>
      </c>
      <c r="NGD116" s="159" t="s">
        <v>249</v>
      </c>
      <c r="NGE116" s="159" t="s">
        <v>249</v>
      </c>
      <c r="NGF116" s="159" t="s">
        <v>249</v>
      </c>
      <c r="NGG116" s="159" t="s">
        <v>249</v>
      </c>
      <c r="NGH116" s="159" t="s">
        <v>249</v>
      </c>
      <c r="NGI116" s="159" t="s">
        <v>249</v>
      </c>
      <c r="NGJ116" s="159" t="s">
        <v>249</v>
      </c>
      <c r="NGK116" s="159" t="s">
        <v>249</v>
      </c>
      <c r="NGL116" s="159" t="s">
        <v>249</v>
      </c>
      <c r="NGM116" s="159" t="s">
        <v>249</v>
      </c>
      <c r="NGN116" s="159" t="s">
        <v>249</v>
      </c>
      <c r="NGO116" s="159" t="s">
        <v>249</v>
      </c>
      <c r="NGP116" s="159" t="s">
        <v>249</v>
      </c>
      <c r="NGQ116" s="159" t="s">
        <v>249</v>
      </c>
      <c r="NGR116" s="159" t="s">
        <v>249</v>
      </c>
      <c r="NGS116" s="159" t="s">
        <v>249</v>
      </c>
      <c r="NGT116" s="159" t="s">
        <v>249</v>
      </c>
      <c r="NGU116" s="159" t="s">
        <v>249</v>
      </c>
      <c r="NGV116" s="159" t="s">
        <v>249</v>
      </c>
      <c r="NGW116" s="159" t="s">
        <v>249</v>
      </c>
      <c r="NGX116" s="159" t="s">
        <v>249</v>
      </c>
      <c r="NGY116" s="159" t="s">
        <v>249</v>
      </c>
      <c r="NGZ116" s="159" t="s">
        <v>249</v>
      </c>
      <c r="NHA116" s="159" t="s">
        <v>249</v>
      </c>
      <c r="NHB116" s="159" t="s">
        <v>249</v>
      </c>
      <c r="NHC116" s="159" t="s">
        <v>249</v>
      </c>
      <c r="NHD116" s="159" t="s">
        <v>249</v>
      </c>
      <c r="NHE116" s="159" t="s">
        <v>249</v>
      </c>
      <c r="NHF116" s="159" t="s">
        <v>249</v>
      </c>
      <c r="NHG116" s="159" t="s">
        <v>249</v>
      </c>
      <c r="NHH116" s="159" t="s">
        <v>249</v>
      </c>
      <c r="NHI116" s="159" t="s">
        <v>249</v>
      </c>
      <c r="NHJ116" s="159" t="s">
        <v>249</v>
      </c>
      <c r="NHK116" s="159" t="s">
        <v>249</v>
      </c>
      <c r="NHL116" s="159" t="s">
        <v>249</v>
      </c>
      <c r="NHM116" s="159" t="s">
        <v>249</v>
      </c>
      <c r="NHN116" s="159" t="s">
        <v>249</v>
      </c>
      <c r="NHO116" s="159" t="s">
        <v>249</v>
      </c>
      <c r="NHP116" s="159" t="s">
        <v>249</v>
      </c>
      <c r="NHQ116" s="159" t="s">
        <v>249</v>
      </c>
      <c r="NHR116" s="159" t="s">
        <v>249</v>
      </c>
      <c r="NHS116" s="159" t="s">
        <v>249</v>
      </c>
      <c r="NHT116" s="159" t="s">
        <v>249</v>
      </c>
      <c r="NHU116" s="159" t="s">
        <v>249</v>
      </c>
      <c r="NHV116" s="159" t="s">
        <v>249</v>
      </c>
      <c r="NHW116" s="159" t="s">
        <v>249</v>
      </c>
      <c r="NHX116" s="159" t="s">
        <v>249</v>
      </c>
      <c r="NHY116" s="159" t="s">
        <v>249</v>
      </c>
      <c r="NHZ116" s="159" t="s">
        <v>249</v>
      </c>
      <c r="NIA116" s="159" t="s">
        <v>249</v>
      </c>
      <c r="NIB116" s="159" t="s">
        <v>249</v>
      </c>
      <c r="NIC116" s="159" t="s">
        <v>249</v>
      </c>
      <c r="NID116" s="159" t="s">
        <v>249</v>
      </c>
      <c r="NIE116" s="159" t="s">
        <v>249</v>
      </c>
      <c r="NIF116" s="159" t="s">
        <v>249</v>
      </c>
      <c r="NIG116" s="159" t="s">
        <v>249</v>
      </c>
      <c r="NIH116" s="159" t="s">
        <v>249</v>
      </c>
      <c r="NII116" s="159" t="s">
        <v>249</v>
      </c>
      <c r="NIJ116" s="159" t="s">
        <v>249</v>
      </c>
      <c r="NIK116" s="159" t="s">
        <v>249</v>
      </c>
      <c r="NIL116" s="159" t="s">
        <v>249</v>
      </c>
      <c r="NIM116" s="159" t="s">
        <v>249</v>
      </c>
      <c r="NIN116" s="159" t="s">
        <v>249</v>
      </c>
      <c r="NIO116" s="159" t="s">
        <v>249</v>
      </c>
      <c r="NIP116" s="159" t="s">
        <v>249</v>
      </c>
      <c r="NIQ116" s="159" t="s">
        <v>249</v>
      </c>
      <c r="NIR116" s="159" t="s">
        <v>249</v>
      </c>
      <c r="NIS116" s="159" t="s">
        <v>249</v>
      </c>
      <c r="NIT116" s="159" t="s">
        <v>249</v>
      </c>
      <c r="NIU116" s="159" t="s">
        <v>249</v>
      </c>
      <c r="NIV116" s="159" t="s">
        <v>249</v>
      </c>
      <c r="NIW116" s="159" t="s">
        <v>249</v>
      </c>
      <c r="NIX116" s="159" t="s">
        <v>249</v>
      </c>
      <c r="NIY116" s="159" t="s">
        <v>249</v>
      </c>
      <c r="NIZ116" s="159" t="s">
        <v>249</v>
      </c>
      <c r="NJA116" s="159" t="s">
        <v>249</v>
      </c>
      <c r="NJB116" s="159" t="s">
        <v>249</v>
      </c>
      <c r="NJC116" s="159" t="s">
        <v>249</v>
      </c>
      <c r="NJD116" s="159" t="s">
        <v>249</v>
      </c>
      <c r="NJE116" s="159" t="s">
        <v>249</v>
      </c>
      <c r="NJF116" s="159" t="s">
        <v>249</v>
      </c>
      <c r="NJG116" s="159" t="s">
        <v>249</v>
      </c>
      <c r="NJH116" s="159" t="s">
        <v>249</v>
      </c>
      <c r="NJI116" s="159" t="s">
        <v>249</v>
      </c>
      <c r="NJJ116" s="159" t="s">
        <v>249</v>
      </c>
      <c r="NJK116" s="159" t="s">
        <v>249</v>
      </c>
      <c r="NJL116" s="159" t="s">
        <v>249</v>
      </c>
      <c r="NJM116" s="159" t="s">
        <v>249</v>
      </c>
      <c r="NJN116" s="159" t="s">
        <v>249</v>
      </c>
      <c r="NJO116" s="159" t="s">
        <v>249</v>
      </c>
      <c r="NJP116" s="159" t="s">
        <v>249</v>
      </c>
      <c r="NJQ116" s="159" t="s">
        <v>249</v>
      </c>
      <c r="NJR116" s="159" t="s">
        <v>249</v>
      </c>
      <c r="NJS116" s="159" t="s">
        <v>249</v>
      </c>
      <c r="NJT116" s="159" t="s">
        <v>249</v>
      </c>
      <c r="NJU116" s="159" t="s">
        <v>249</v>
      </c>
      <c r="NJV116" s="159" t="s">
        <v>249</v>
      </c>
      <c r="NJW116" s="159" t="s">
        <v>249</v>
      </c>
      <c r="NJX116" s="159" t="s">
        <v>249</v>
      </c>
      <c r="NJY116" s="159" t="s">
        <v>249</v>
      </c>
      <c r="NJZ116" s="159" t="s">
        <v>249</v>
      </c>
      <c r="NKA116" s="159" t="s">
        <v>249</v>
      </c>
      <c r="NKB116" s="159" t="s">
        <v>249</v>
      </c>
      <c r="NKC116" s="159" t="s">
        <v>249</v>
      </c>
      <c r="NKD116" s="159" t="s">
        <v>249</v>
      </c>
      <c r="NKE116" s="159" t="s">
        <v>249</v>
      </c>
      <c r="NKF116" s="159" t="s">
        <v>249</v>
      </c>
      <c r="NKG116" s="159" t="s">
        <v>249</v>
      </c>
      <c r="NKH116" s="159" t="s">
        <v>249</v>
      </c>
      <c r="NKI116" s="159" t="s">
        <v>249</v>
      </c>
      <c r="NKJ116" s="159" t="s">
        <v>249</v>
      </c>
      <c r="NKK116" s="159" t="s">
        <v>249</v>
      </c>
      <c r="NKL116" s="159" t="s">
        <v>249</v>
      </c>
      <c r="NKM116" s="159" t="s">
        <v>249</v>
      </c>
      <c r="NKN116" s="159" t="s">
        <v>249</v>
      </c>
      <c r="NKO116" s="159" t="s">
        <v>249</v>
      </c>
      <c r="NKP116" s="159" t="s">
        <v>249</v>
      </c>
      <c r="NKQ116" s="159" t="s">
        <v>249</v>
      </c>
      <c r="NKR116" s="159" t="s">
        <v>249</v>
      </c>
      <c r="NKS116" s="159" t="s">
        <v>249</v>
      </c>
      <c r="NKT116" s="159" t="s">
        <v>249</v>
      </c>
      <c r="NKU116" s="159" t="s">
        <v>249</v>
      </c>
      <c r="NKV116" s="159" t="s">
        <v>249</v>
      </c>
      <c r="NKW116" s="159" t="s">
        <v>249</v>
      </c>
      <c r="NKX116" s="159" t="s">
        <v>249</v>
      </c>
      <c r="NKY116" s="159" t="s">
        <v>249</v>
      </c>
      <c r="NKZ116" s="159" t="s">
        <v>249</v>
      </c>
      <c r="NLA116" s="159" t="s">
        <v>249</v>
      </c>
      <c r="NLB116" s="159" t="s">
        <v>249</v>
      </c>
      <c r="NLC116" s="159" t="s">
        <v>249</v>
      </c>
      <c r="NLD116" s="159" t="s">
        <v>249</v>
      </c>
      <c r="NLE116" s="159" t="s">
        <v>249</v>
      </c>
      <c r="NLF116" s="159" t="s">
        <v>249</v>
      </c>
      <c r="NLG116" s="159" t="s">
        <v>249</v>
      </c>
      <c r="NLH116" s="159" t="s">
        <v>249</v>
      </c>
      <c r="NLI116" s="159" t="s">
        <v>249</v>
      </c>
      <c r="NLJ116" s="159" t="s">
        <v>249</v>
      </c>
      <c r="NLK116" s="159" t="s">
        <v>249</v>
      </c>
      <c r="NLL116" s="159" t="s">
        <v>249</v>
      </c>
      <c r="NLM116" s="159" t="s">
        <v>249</v>
      </c>
      <c r="NLN116" s="159" t="s">
        <v>249</v>
      </c>
      <c r="NLO116" s="159" t="s">
        <v>249</v>
      </c>
      <c r="NLP116" s="159" t="s">
        <v>249</v>
      </c>
      <c r="NLQ116" s="159" t="s">
        <v>249</v>
      </c>
      <c r="NLR116" s="159" t="s">
        <v>249</v>
      </c>
      <c r="NLS116" s="159" t="s">
        <v>249</v>
      </c>
      <c r="NLT116" s="159" t="s">
        <v>249</v>
      </c>
      <c r="NLU116" s="159" t="s">
        <v>249</v>
      </c>
      <c r="NLV116" s="159" t="s">
        <v>249</v>
      </c>
      <c r="NLW116" s="159" t="s">
        <v>249</v>
      </c>
      <c r="NLX116" s="159" t="s">
        <v>249</v>
      </c>
      <c r="NLY116" s="159" t="s">
        <v>249</v>
      </c>
      <c r="NLZ116" s="159" t="s">
        <v>249</v>
      </c>
      <c r="NMA116" s="159" t="s">
        <v>249</v>
      </c>
      <c r="NMB116" s="159" t="s">
        <v>249</v>
      </c>
      <c r="NMC116" s="159" t="s">
        <v>249</v>
      </c>
      <c r="NMD116" s="159" t="s">
        <v>249</v>
      </c>
      <c r="NME116" s="159" t="s">
        <v>249</v>
      </c>
      <c r="NMF116" s="159" t="s">
        <v>249</v>
      </c>
      <c r="NMG116" s="159" t="s">
        <v>249</v>
      </c>
      <c r="NMH116" s="159" t="s">
        <v>249</v>
      </c>
      <c r="NMI116" s="159" t="s">
        <v>249</v>
      </c>
      <c r="NMJ116" s="159" t="s">
        <v>249</v>
      </c>
      <c r="NMK116" s="159" t="s">
        <v>249</v>
      </c>
      <c r="NML116" s="159" t="s">
        <v>249</v>
      </c>
      <c r="NMM116" s="159" t="s">
        <v>249</v>
      </c>
      <c r="NMN116" s="159" t="s">
        <v>249</v>
      </c>
      <c r="NMO116" s="159" t="s">
        <v>249</v>
      </c>
      <c r="NMP116" s="159" t="s">
        <v>249</v>
      </c>
      <c r="NMQ116" s="159" t="s">
        <v>249</v>
      </c>
      <c r="NMR116" s="159" t="s">
        <v>249</v>
      </c>
      <c r="NMS116" s="159" t="s">
        <v>249</v>
      </c>
      <c r="NMT116" s="159" t="s">
        <v>249</v>
      </c>
      <c r="NMU116" s="159" t="s">
        <v>249</v>
      </c>
      <c r="NMV116" s="159" t="s">
        <v>249</v>
      </c>
      <c r="NMW116" s="159" t="s">
        <v>249</v>
      </c>
      <c r="NMX116" s="159" t="s">
        <v>249</v>
      </c>
      <c r="NMY116" s="159" t="s">
        <v>249</v>
      </c>
      <c r="NMZ116" s="159" t="s">
        <v>249</v>
      </c>
      <c r="NNA116" s="159" t="s">
        <v>249</v>
      </c>
      <c r="NNB116" s="159" t="s">
        <v>249</v>
      </c>
      <c r="NNC116" s="159" t="s">
        <v>249</v>
      </c>
      <c r="NND116" s="159" t="s">
        <v>249</v>
      </c>
      <c r="NNE116" s="159" t="s">
        <v>249</v>
      </c>
      <c r="NNF116" s="159" t="s">
        <v>249</v>
      </c>
      <c r="NNG116" s="159" t="s">
        <v>249</v>
      </c>
      <c r="NNH116" s="159" t="s">
        <v>249</v>
      </c>
      <c r="NNI116" s="159" t="s">
        <v>249</v>
      </c>
      <c r="NNJ116" s="159" t="s">
        <v>249</v>
      </c>
      <c r="NNK116" s="159" t="s">
        <v>249</v>
      </c>
      <c r="NNL116" s="159" t="s">
        <v>249</v>
      </c>
      <c r="NNM116" s="159" t="s">
        <v>249</v>
      </c>
      <c r="NNN116" s="159" t="s">
        <v>249</v>
      </c>
      <c r="NNO116" s="159" t="s">
        <v>249</v>
      </c>
      <c r="NNP116" s="159" t="s">
        <v>249</v>
      </c>
      <c r="NNQ116" s="159" t="s">
        <v>249</v>
      </c>
      <c r="NNR116" s="159" t="s">
        <v>249</v>
      </c>
      <c r="NNS116" s="159" t="s">
        <v>249</v>
      </c>
      <c r="NNT116" s="159" t="s">
        <v>249</v>
      </c>
      <c r="NNU116" s="159" t="s">
        <v>249</v>
      </c>
      <c r="NNV116" s="159" t="s">
        <v>249</v>
      </c>
      <c r="NNW116" s="159" t="s">
        <v>249</v>
      </c>
      <c r="NNX116" s="159" t="s">
        <v>249</v>
      </c>
      <c r="NNY116" s="159" t="s">
        <v>249</v>
      </c>
      <c r="NNZ116" s="159" t="s">
        <v>249</v>
      </c>
      <c r="NOA116" s="159" t="s">
        <v>249</v>
      </c>
      <c r="NOB116" s="159" t="s">
        <v>249</v>
      </c>
      <c r="NOC116" s="159" t="s">
        <v>249</v>
      </c>
      <c r="NOD116" s="159" t="s">
        <v>249</v>
      </c>
      <c r="NOE116" s="159" t="s">
        <v>249</v>
      </c>
      <c r="NOF116" s="159" t="s">
        <v>249</v>
      </c>
      <c r="NOG116" s="159" t="s">
        <v>249</v>
      </c>
      <c r="NOH116" s="159" t="s">
        <v>249</v>
      </c>
      <c r="NOI116" s="159" t="s">
        <v>249</v>
      </c>
      <c r="NOJ116" s="159" t="s">
        <v>249</v>
      </c>
      <c r="NOK116" s="159" t="s">
        <v>249</v>
      </c>
      <c r="NOL116" s="159" t="s">
        <v>249</v>
      </c>
      <c r="NOM116" s="159" t="s">
        <v>249</v>
      </c>
      <c r="NON116" s="159" t="s">
        <v>249</v>
      </c>
      <c r="NOO116" s="159" t="s">
        <v>249</v>
      </c>
      <c r="NOP116" s="159" t="s">
        <v>249</v>
      </c>
      <c r="NOQ116" s="159" t="s">
        <v>249</v>
      </c>
      <c r="NOR116" s="159" t="s">
        <v>249</v>
      </c>
      <c r="NOS116" s="159" t="s">
        <v>249</v>
      </c>
      <c r="NOT116" s="159" t="s">
        <v>249</v>
      </c>
      <c r="NOU116" s="159" t="s">
        <v>249</v>
      </c>
      <c r="NOV116" s="159" t="s">
        <v>249</v>
      </c>
      <c r="NOW116" s="159" t="s">
        <v>249</v>
      </c>
      <c r="NOX116" s="159" t="s">
        <v>249</v>
      </c>
      <c r="NOY116" s="159" t="s">
        <v>249</v>
      </c>
      <c r="NOZ116" s="159" t="s">
        <v>249</v>
      </c>
      <c r="NPA116" s="159" t="s">
        <v>249</v>
      </c>
      <c r="NPB116" s="159" t="s">
        <v>249</v>
      </c>
      <c r="NPC116" s="159" t="s">
        <v>249</v>
      </c>
      <c r="NPD116" s="159" t="s">
        <v>249</v>
      </c>
      <c r="NPE116" s="159" t="s">
        <v>249</v>
      </c>
      <c r="NPF116" s="159" t="s">
        <v>249</v>
      </c>
      <c r="NPG116" s="159" t="s">
        <v>249</v>
      </c>
      <c r="NPH116" s="159" t="s">
        <v>249</v>
      </c>
      <c r="NPI116" s="159" t="s">
        <v>249</v>
      </c>
      <c r="NPJ116" s="159" t="s">
        <v>249</v>
      </c>
      <c r="NPK116" s="159" t="s">
        <v>249</v>
      </c>
      <c r="NPL116" s="159" t="s">
        <v>249</v>
      </c>
      <c r="NPM116" s="159" t="s">
        <v>249</v>
      </c>
      <c r="NPN116" s="159" t="s">
        <v>249</v>
      </c>
      <c r="NPO116" s="159" t="s">
        <v>249</v>
      </c>
      <c r="NPP116" s="159" t="s">
        <v>249</v>
      </c>
      <c r="NPQ116" s="159" t="s">
        <v>249</v>
      </c>
      <c r="NPR116" s="159" t="s">
        <v>249</v>
      </c>
      <c r="NPS116" s="159" t="s">
        <v>249</v>
      </c>
      <c r="NPT116" s="159" t="s">
        <v>249</v>
      </c>
      <c r="NPU116" s="159" t="s">
        <v>249</v>
      </c>
      <c r="NPV116" s="159" t="s">
        <v>249</v>
      </c>
      <c r="NPW116" s="159" t="s">
        <v>249</v>
      </c>
      <c r="NPX116" s="159" t="s">
        <v>249</v>
      </c>
      <c r="NPY116" s="159" t="s">
        <v>249</v>
      </c>
      <c r="NPZ116" s="159" t="s">
        <v>249</v>
      </c>
      <c r="NQA116" s="159" t="s">
        <v>249</v>
      </c>
      <c r="NQB116" s="159" t="s">
        <v>249</v>
      </c>
      <c r="NQC116" s="159" t="s">
        <v>249</v>
      </c>
      <c r="NQD116" s="159" t="s">
        <v>249</v>
      </c>
      <c r="NQE116" s="159" t="s">
        <v>249</v>
      </c>
      <c r="NQF116" s="159" t="s">
        <v>249</v>
      </c>
      <c r="NQG116" s="159" t="s">
        <v>249</v>
      </c>
      <c r="NQH116" s="159" t="s">
        <v>249</v>
      </c>
      <c r="NQI116" s="159" t="s">
        <v>249</v>
      </c>
      <c r="NQJ116" s="159" t="s">
        <v>249</v>
      </c>
      <c r="NQK116" s="159" t="s">
        <v>249</v>
      </c>
      <c r="NQL116" s="159" t="s">
        <v>249</v>
      </c>
      <c r="NQM116" s="159" t="s">
        <v>249</v>
      </c>
      <c r="NQN116" s="159" t="s">
        <v>249</v>
      </c>
      <c r="NQO116" s="159" t="s">
        <v>249</v>
      </c>
      <c r="NQP116" s="159" t="s">
        <v>249</v>
      </c>
      <c r="NQQ116" s="159" t="s">
        <v>249</v>
      </c>
      <c r="NQR116" s="159" t="s">
        <v>249</v>
      </c>
      <c r="NQS116" s="159" t="s">
        <v>249</v>
      </c>
      <c r="NQT116" s="159" t="s">
        <v>249</v>
      </c>
      <c r="NQU116" s="159" t="s">
        <v>249</v>
      </c>
      <c r="NQV116" s="159" t="s">
        <v>249</v>
      </c>
      <c r="NQW116" s="159" t="s">
        <v>249</v>
      </c>
      <c r="NQX116" s="159" t="s">
        <v>249</v>
      </c>
      <c r="NQY116" s="159" t="s">
        <v>249</v>
      </c>
      <c r="NQZ116" s="159" t="s">
        <v>249</v>
      </c>
      <c r="NRA116" s="159" t="s">
        <v>249</v>
      </c>
      <c r="NRB116" s="159" t="s">
        <v>249</v>
      </c>
      <c r="NRC116" s="159" t="s">
        <v>249</v>
      </c>
      <c r="NRD116" s="159" t="s">
        <v>249</v>
      </c>
      <c r="NRE116" s="159" t="s">
        <v>249</v>
      </c>
      <c r="NRF116" s="159" t="s">
        <v>249</v>
      </c>
      <c r="NRG116" s="159" t="s">
        <v>249</v>
      </c>
      <c r="NRH116" s="159" t="s">
        <v>249</v>
      </c>
      <c r="NRI116" s="159" t="s">
        <v>249</v>
      </c>
      <c r="NRJ116" s="159" t="s">
        <v>249</v>
      </c>
      <c r="NRK116" s="159" t="s">
        <v>249</v>
      </c>
      <c r="NRL116" s="159" t="s">
        <v>249</v>
      </c>
      <c r="NRM116" s="159" t="s">
        <v>249</v>
      </c>
      <c r="NRN116" s="159" t="s">
        <v>249</v>
      </c>
      <c r="NRO116" s="159" t="s">
        <v>249</v>
      </c>
      <c r="NRP116" s="159" t="s">
        <v>249</v>
      </c>
      <c r="NRQ116" s="159" t="s">
        <v>249</v>
      </c>
      <c r="NRR116" s="159" t="s">
        <v>249</v>
      </c>
      <c r="NRS116" s="159" t="s">
        <v>249</v>
      </c>
      <c r="NRT116" s="159" t="s">
        <v>249</v>
      </c>
      <c r="NRU116" s="159" t="s">
        <v>249</v>
      </c>
      <c r="NRV116" s="159" t="s">
        <v>249</v>
      </c>
      <c r="NRW116" s="159" t="s">
        <v>249</v>
      </c>
      <c r="NRX116" s="159" t="s">
        <v>249</v>
      </c>
      <c r="NRY116" s="159" t="s">
        <v>249</v>
      </c>
      <c r="NRZ116" s="159" t="s">
        <v>249</v>
      </c>
      <c r="NSA116" s="159" t="s">
        <v>249</v>
      </c>
      <c r="NSB116" s="159" t="s">
        <v>249</v>
      </c>
      <c r="NSC116" s="159" t="s">
        <v>249</v>
      </c>
      <c r="NSD116" s="159" t="s">
        <v>249</v>
      </c>
      <c r="NSE116" s="159" t="s">
        <v>249</v>
      </c>
      <c r="NSF116" s="159" t="s">
        <v>249</v>
      </c>
      <c r="NSG116" s="159" t="s">
        <v>249</v>
      </c>
      <c r="NSH116" s="159" t="s">
        <v>249</v>
      </c>
      <c r="NSI116" s="159" t="s">
        <v>249</v>
      </c>
      <c r="NSJ116" s="159" t="s">
        <v>249</v>
      </c>
      <c r="NSK116" s="159" t="s">
        <v>249</v>
      </c>
      <c r="NSL116" s="159" t="s">
        <v>249</v>
      </c>
      <c r="NSM116" s="159" t="s">
        <v>249</v>
      </c>
      <c r="NSN116" s="159" t="s">
        <v>249</v>
      </c>
      <c r="NSO116" s="159" t="s">
        <v>249</v>
      </c>
      <c r="NSP116" s="159" t="s">
        <v>249</v>
      </c>
      <c r="NSQ116" s="159" t="s">
        <v>249</v>
      </c>
      <c r="NSR116" s="159" t="s">
        <v>249</v>
      </c>
      <c r="NSS116" s="159" t="s">
        <v>249</v>
      </c>
      <c r="NST116" s="159" t="s">
        <v>249</v>
      </c>
      <c r="NSU116" s="159" t="s">
        <v>249</v>
      </c>
      <c r="NSV116" s="159" t="s">
        <v>249</v>
      </c>
      <c r="NSW116" s="159" t="s">
        <v>249</v>
      </c>
      <c r="NSX116" s="159" t="s">
        <v>249</v>
      </c>
      <c r="NSY116" s="159" t="s">
        <v>249</v>
      </c>
      <c r="NSZ116" s="159" t="s">
        <v>249</v>
      </c>
      <c r="NTA116" s="159" t="s">
        <v>249</v>
      </c>
      <c r="NTB116" s="159" t="s">
        <v>249</v>
      </c>
      <c r="NTC116" s="159" t="s">
        <v>249</v>
      </c>
      <c r="NTD116" s="159" t="s">
        <v>249</v>
      </c>
      <c r="NTE116" s="159" t="s">
        <v>249</v>
      </c>
      <c r="NTF116" s="159" t="s">
        <v>249</v>
      </c>
      <c r="NTG116" s="159" t="s">
        <v>249</v>
      </c>
      <c r="NTH116" s="159" t="s">
        <v>249</v>
      </c>
      <c r="NTI116" s="159" t="s">
        <v>249</v>
      </c>
      <c r="NTJ116" s="159" t="s">
        <v>249</v>
      </c>
      <c r="NTK116" s="159" t="s">
        <v>249</v>
      </c>
      <c r="NTL116" s="159" t="s">
        <v>249</v>
      </c>
      <c r="NTM116" s="159" t="s">
        <v>249</v>
      </c>
      <c r="NTN116" s="159" t="s">
        <v>249</v>
      </c>
      <c r="NTO116" s="159" t="s">
        <v>249</v>
      </c>
      <c r="NTP116" s="159" t="s">
        <v>249</v>
      </c>
      <c r="NTQ116" s="159" t="s">
        <v>249</v>
      </c>
      <c r="NTR116" s="159" t="s">
        <v>249</v>
      </c>
      <c r="NTS116" s="159" t="s">
        <v>249</v>
      </c>
      <c r="NTT116" s="159" t="s">
        <v>249</v>
      </c>
      <c r="NTU116" s="159" t="s">
        <v>249</v>
      </c>
      <c r="NTV116" s="159" t="s">
        <v>249</v>
      </c>
      <c r="NTW116" s="159" t="s">
        <v>249</v>
      </c>
      <c r="NTX116" s="159" t="s">
        <v>249</v>
      </c>
      <c r="NTY116" s="159" t="s">
        <v>249</v>
      </c>
      <c r="NTZ116" s="159" t="s">
        <v>249</v>
      </c>
      <c r="NUA116" s="159" t="s">
        <v>249</v>
      </c>
      <c r="NUB116" s="159" t="s">
        <v>249</v>
      </c>
      <c r="NUC116" s="159" t="s">
        <v>249</v>
      </c>
      <c r="NUD116" s="159" t="s">
        <v>249</v>
      </c>
      <c r="NUE116" s="159" t="s">
        <v>249</v>
      </c>
      <c r="NUF116" s="159" t="s">
        <v>249</v>
      </c>
      <c r="NUG116" s="159" t="s">
        <v>249</v>
      </c>
      <c r="NUH116" s="159" t="s">
        <v>249</v>
      </c>
      <c r="NUI116" s="159" t="s">
        <v>249</v>
      </c>
      <c r="NUJ116" s="159" t="s">
        <v>249</v>
      </c>
      <c r="NUK116" s="159" t="s">
        <v>249</v>
      </c>
      <c r="NUL116" s="159" t="s">
        <v>249</v>
      </c>
      <c r="NUM116" s="159" t="s">
        <v>249</v>
      </c>
      <c r="NUN116" s="159" t="s">
        <v>249</v>
      </c>
      <c r="NUO116" s="159" t="s">
        <v>249</v>
      </c>
      <c r="NUP116" s="159" t="s">
        <v>249</v>
      </c>
      <c r="NUQ116" s="159" t="s">
        <v>249</v>
      </c>
      <c r="NUR116" s="159" t="s">
        <v>249</v>
      </c>
      <c r="NUS116" s="159" t="s">
        <v>249</v>
      </c>
      <c r="NUT116" s="159" t="s">
        <v>249</v>
      </c>
      <c r="NUU116" s="159" t="s">
        <v>249</v>
      </c>
      <c r="NUV116" s="159" t="s">
        <v>249</v>
      </c>
      <c r="NUW116" s="159" t="s">
        <v>249</v>
      </c>
      <c r="NUX116" s="159" t="s">
        <v>249</v>
      </c>
      <c r="NUY116" s="159" t="s">
        <v>249</v>
      </c>
      <c r="NUZ116" s="159" t="s">
        <v>249</v>
      </c>
      <c r="NVA116" s="159" t="s">
        <v>249</v>
      </c>
      <c r="NVB116" s="159" t="s">
        <v>249</v>
      </c>
      <c r="NVC116" s="159" t="s">
        <v>249</v>
      </c>
      <c r="NVD116" s="159" t="s">
        <v>249</v>
      </c>
      <c r="NVE116" s="159" t="s">
        <v>249</v>
      </c>
      <c r="NVF116" s="159" t="s">
        <v>249</v>
      </c>
      <c r="NVG116" s="159" t="s">
        <v>249</v>
      </c>
      <c r="NVH116" s="159" t="s">
        <v>249</v>
      </c>
      <c r="NVI116" s="159" t="s">
        <v>249</v>
      </c>
      <c r="NVJ116" s="159" t="s">
        <v>249</v>
      </c>
      <c r="NVK116" s="159" t="s">
        <v>249</v>
      </c>
      <c r="NVL116" s="159" t="s">
        <v>249</v>
      </c>
      <c r="NVM116" s="159" t="s">
        <v>249</v>
      </c>
      <c r="NVN116" s="159" t="s">
        <v>249</v>
      </c>
      <c r="NVO116" s="159" t="s">
        <v>249</v>
      </c>
      <c r="NVP116" s="159" t="s">
        <v>249</v>
      </c>
      <c r="NVQ116" s="159" t="s">
        <v>249</v>
      </c>
      <c r="NVR116" s="159" t="s">
        <v>249</v>
      </c>
      <c r="NVS116" s="159" t="s">
        <v>249</v>
      </c>
      <c r="NVT116" s="159" t="s">
        <v>249</v>
      </c>
      <c r="NVU116" s="159" t="s">
        <v>249</v>
      </c>
      <c r="NVV116" s="159" t="s">
        <v>249</v>
      </c>
      <c r="NVW116" s="159" t="s">
        <v>249</v>
      </c>
      <c r="NVX116" s="159" t="s">
        <v>249</v>
      </c>
      <c r="NVY116" s="159" t="s">
        <v>249</v>
      </c>
      <c r="NVZ116" s="159" t="s">
        <v>249</v>
      </c>
      <c r="NWA116" s="159" t="s">
        <v>249</v>
      </c>
      <c r="NWB116" s="159" t="s">
        <v>249</v>
      </c>
      <c r="NWC116" s="159" t="s">
        <v>249</v>
      </c>
      <c r="NWD116" s="159" t="s">
        <v>249</v>
      </c>
      <c r="NWE116" s="159" t="s">
        <v>249</v>
      </c>
      <c r="NWF116" s="159" t="s">
        <v>249</v>
      </c>
      <c r="NWG116" s="159" t="s">
        <v>249</v>
      </c>
      <c r="NWH116" s="159" t="s">
        <v>249</v>
      </c>
      <c r="NWI116" s="159" t="s">
        <v>249</v>
      </c>
      <c r="NWJ116" s="159" t="s">
        <v>249</v>
      </c>
      <c r="NWK116" s="159" t="s">
        <v>249</v>
      </c>
      <c r="NWL116" s="159" t="s">
        <v>249</v>
      </c>
      <c r="NWM116" s="159" t="s">
        <v>249</v>
      </c>
      <c r="NWN116" s="159" t="s">
        <v>249</v>
      </c>
      <c r="NWO116" s="159" t="s">
        <v>249</v>
      </c>
      <c r="NWP116" s="159" t="s">
        <v>249</v>
      </c>
      <c r="NWQ116" s="159" t="s">
        <v>249</v>
      </c>
      <c r="NWR116" s="159" t="s">
        <v>249</v>
      </c>
      <c r="NWS116" s="159" t="s">
        <v>249</v>
      </c>
      <c r="NWT116" s="159" t="s">
        <v>249</v>
      </c>
      <c r="NWU116" s="159" t="s">
        <v>249</v>
      </c>
      <c r="NWV116" s="159" t="s">
        <v>249</v>
      </c>
      <c r="NWW116" s="159" t="s">
        <v>249</v>
      </c>
      <c r="NWX116" s="159" t="s">
        <v>249</v>
      </c>
      <c r="NWY116" s="159" t="s">
        <v>249</v>
      </c>
      <c r="NWZ116" s="159" t="s">
        <v>249</v>
      </c>
      <c r="NXA116" s="159" t="s">
        <v>249</v>
      </c>
      <c r="NXB116" s="159" t="s">
        <v>249</v>
      </c>
      <c r="NXC116" s="159" t="s">
        <v>249</v>
      </c>
      <c r="NXD116" s="159" t="s">
        <v>249</v>
      </c>
      <c r="NXE116" s="159" t="s">
        <v>249</v>
      </c>
      <c r="NXF116" s="159" t="s">
        <v>249</v>
      </c>
      <c r="NXG116" s="159" t="s">
        <v>249</v>
      </c>
      <c r="NXH116" s="159" t="s">
        <v>249</v>
      </c>
      <c r="NXI116" s="159" t="s">
        <v>249</v>
      </c>
      <c r="NXJ116" s="159" t="s">
        <v>249</v>
      </c>
      <c r="NXK116" s="159" t="s">
        <v>249</v>
      </c>
      <c r="NXL116" s="159" t="s">
        <v>249</v>
      </c>
      <c r="NXM116" s="159" t="s">
        <v>249</v>
      </c>
      <c r="NXN116" s="159" t="s">
        <v>249</v>
      </c>
      <c r="NXO116" s="159" t="s">
        <v>249</v>
      </c>
      <c r="NXP116" s="159" t="s">
        <v>249</v>
      </c>
      <c r="NXQ116" s="159" t="s">
        <v>249</v>
      </c>
      <c r="NXR116" s="159" t="s">
        <v>249</v>
      </c>
      <c r="NXS116" s="159" t="s">
        <v>249</v>
      </c>
      <c r="NXT116" s="159" t="s">
        <v>249</v>
      </c>
      <c r="NXU116" s="159" t="s">
        <v>249</v>
      </c>
      <c r="NXV116" s="159" t="s">
        <v>249</v>
      </c>
      <c r="NXW116" s="159" t="s">
        <v>249</v>
      </c>
      <c r="NXX116" s="159" t="s">
        <v>249</v>
      </c>
      <c r="NXY116" s="159" t="s">
        <v>249</v>
      </c>
      <c r="NXZ116" s="159" t="s">
        <v>249</v>
      </c>
      <c r="NYA116" s="159" t="s">
        <v>249</v>
      </c>
      <c r="NYB116" s="159" t="s">
        <v>249</v>
      </c>
      <c r="NYC116" s="159" t="s">
        <v>249</v>
      </c>
      <c r="NYD116" s="159" t="s">
        <v>249</v>
      </c>
      <c r="NYE116" s="159" t="s">
        <v>249</v>
      </c>
      <c r="NYF116" s="159" t="s">
        <v>249</v>
      </c>
      <c r="NYG116" s="159" t="s">
        <v>249</v>
      </c>
      <c r="NYH116" s="159" t="s">
        <v>249</v>
      </c>
      <c r="NYI116" s="159" t="s">
        <v>249</v>
      </c>
      <c r="NYJ116" s="159" t="s">
        <v>249</v>
      </c>
      <c r="NYK116" s="159" t="s">
        <v>249</v>
      </c>
      <c r="NYL116" s="159" t="s">
        <v>249</v>
      </c>
      <c r="NYM116" s="159" t="s">
        <v>249</v>
      </c>
      <c r="NYN116" s="159" t="s">
        <v>249</v>
      </c>
      <c r="NYO116" s="159" t="s">
        <v>249</v>
      </c>
      <c r="NYP116" s="159" t="s">
        <v>249</v>
      </c>
      <c r="NYQ116" s="159" t="s">
        <v>249</v>
      </c>
      <c r="NYR116" s="159" t="s">
        <v>249</v>
      </c>
      <c r="NYS116" s="159" t="s">
        <v>249</v>
      </c>
      <c r="NYT116" s="159" t="s">
        <v>249</v>
      </c>
      <c r="NYU116" s="159" t="s">
        <v>249</v>
      </c>
      <c r="NYV116" s="159" t="s">
        <v>249</v>
      </c>
      <c r="NYW116" s="159" t="s">
        <v>249</v>
      </c>
      <c r="NYX116" s="159" t="s">
        <v>249</v>
      </c>
      <c r="NYY116" s="159" t="s">
        <v>249</v>
      </c>
      <c r="NYZ116" s="159" t="s">
        <v>249</v>
      </c>
      <c r="NZA116" s="159" t="s">
        <v>249</v>
      </c>
      <c r="NZB116" s="159" t="s">
        <v>249</v>
      </c>
      <c r="NZC116" s="159" t="s">
        <v>249</v>
      </c>
      <c r="NZD116" s="159" t="s">
        <v>249</v>
      </c>
      <c r="NZE116" s="159" t="s">
        <v>249</v>
      </c>
      <c r="NZF116" s="159" t="s">
        <v>249</v>
      </c>
      <c r="NZG116" s="159" t="s">
        <v>249</v>
      </c>
      <c r="NZH116" s="159" t="s">
        <v>249</v>
      </c>
      <c r="NZI116" s="159" t="s">
        <v>249</v>
      </c>
      <c r="NZJ116" s="159" t="s">
        <v>249</v>
      </c>
      <c r="NZK116" s="159" t="s">
        <v>249</v>
      </c>
      <c r="NZL116" s="159" t="s">
        <v>249</v>
      </c>
      <c r="NZM116" s="159" t="s">
        <v>249</v>
      </c>
      <c r="NZN116" s="159" t="s">
        <v>249</v>
      </c>
      <c r="NZO116" s="159" t="s">
        <v>249</v>
      </c>
      <c r="NZP116" s="159" t="s">
        <v>249</v>
      </c>
      <c r="NZQ116" s="159" t="s">
        <v>249</v>
      </c>
      <c r="NZR116" s="159" t="s">
        <v>249</v>
      </c>
      <c r="NZS116" s="159" t="s">
        <v>249</v>
      </c>
      <c r="NZT116" s="159" t="s">
        <v>249</v>
      </c>
      <c r="NZU116" s="159" t="s">
        <v>249</v>
      </c>
      <c r="NZV116" s="159" t="s">
        <v>249</v>
      </c>
      <c r="NZW116" s="159" t="s">
        <v>249</v>
      </c>
      <c r="NZX116" s="159" t="s">
        <v>249</v>
      </c>
      <c r="NZY116" s="159" t="s">
        <v>249</v>
      </c>
      <c r="NZZ116" s="159" t="s">
        <v>249</v>
      </c>
      <c r="OAA116" s="159" t="s">
        <v>249</v>
      </c>
      <c r="OAB116" s="159" t="s">
        <v>249</v>
      </c>
      <c r="OAC116" s="159" t="s">
        <v>249</v>
      </c>
      <c r="OAD116" s="159" t="s">
        <v>249</v>
      </c>
      <c r="OAE116" s="159" t="s">
        <v>249</v>
      </c>
      <c r="OAF116" s="159" t="s">
        <v>249</v>
      </c>
      <c r="OAG116" s="159" t="s">
        <v>249</v>
      </c>
      <c r="OAH116" s="159" t="s">
        <v>249</v>
      </c>
      <c r="OAI116" s="159" t="s">
        <v>249</v>
      </c>
      <c r="OAJ116" s="159" t="s">
        <v>249</v>
      </c>
      <c r="OAK116" s="159" t="s">
        <v>249</v>
      </c>
      <c r="OAL116" s="159" t="s">
        <v>249</v>
      </c>
      <c r="OAM116" s="159" t="s">
        <v>249</v>
      </c>
      <c r="OAN116" s="159" t="s">
        <v>249</v>
      </c>
      <c r="OAO116" s="159" t="s">
        <v>249</v>
      </c>
      <c r="OAP116" s="159" t="s">
        <v>249</v>
      </c>
      <c r="OAQ116" s="159" t="s">
        <v>249</v>
      </c>
      <c r="OAR116" s="159" t="s">
        <v>249</v>
      </c>
      <c r="OAS116" s="159" t="s">
        <v>249</v>
      </c>
      <c r="OAT116" s="159" t="s">
        <v>249</v>
      </c>
      <c r="OAU116" s="159" t="s">
        <v>249</v>
      </c>
      <c r="OAV116" s="159" t="s">
        <v>249</v>
      </c>
      <c r="OAW116" s="159" t="s">
        <v>249</v>
      </c>
      <c r="OAX116" s="159" t="s">
        <v>249</v>
      </c>
      <c r="OAY116" s="159" t="s">
        <v>249</v>
      </c>
      <c r="OAZ116" s="159" t="s">
        <v>249</v>
      </c>
      <c r="OBA116" s="159" t="s">
        <v>249</v>
      </c>
      <c r="OBB116" s="159" t="s">
        <v>249</v>
      </c>
      <c r="OBC116" s="159" t="s">
        <v>249</v>
      </c>
      <c r="OBD116" s="159" t="s">
        <v>249</v>
      </c>
      <c r="OBE116" s="159" t="s">
        <v>249</v>
      </c>
      <c r="OBF116" s="159" t="s">
        <v>249</v>
      </c>
      <c r="OBG116" s="159" t="s">
        <v>249</v>
      </c>
      <c r="OBH116" s="159" t="s">
        <v>249</v>
      </c>
      <c r="OBI116" s="159" t="s">
        <v>249</v>
      </c>
      <c r="OBJ116" s="159" t="s">
        <v>249</v>
      </c>
      <c r="OBK116" s="159" t="s">
        <v>249</v>
      </c>
      <c r="OBL116" s="159" t="s">
        <v>249</v>
      </c>
      <c r="OBM116" s="159" t="s">
        <v>249</v>
      </c>
      <c r="OBN116" s="159" t="s">
        <v>249</v>
      </c>
      <c r="OBO116" s="159" t="s">
        <v>249</v>
      </c>
      <c r="OBP116" s="159" t="s">
        <v>249</v>
      </c>
      <c r="OBQ116" s="159" t="s">
        <v>249</v>
      </c>
      <c r="OBR116" s="159" t="s">
        <v>249</v>
      </c>
      <c r="OBS116" s="159" t="s">
        <v>249</v>
      </c>
      <c r="OBT116" s="159" t="s">
        <v>249</v>
      </c>
      <c r="OBU116" s="159" t="s">
        <v>249</v>
      </c>
      <c r="OBV116" s="159" t="s">
        <v>249</v>
      </c>
      <c r="OBW116" s="159" t="s">
        <v>249</v>
      </c>
      <c r="OBX116" s="159" t="s">
        <v>249</v>
      </c>
      <c r="OBY116" s="159" t="s">
        <v>249</v>
      </c>
      <c r="OBZ116" s="159" t="s">
        <v>249</v>
      </c>
      <c r="OCA116" s="159" t="s">
        <v>249</v>
      </c>
      <c r="OCB116" s="159" t="s">
        <v>249</v>
      </c>
      <c r="OCC116" s="159" t="s">
        <v>249</v>
      </c>
      <c r="OCD116" s="159" t="s">
        <v>249</v>
      </c>
      <c r="OCE116" s="159" t="s">
        <v>249</v>
      </c>
      <c r="OCF116" s="159" t="s">
        <v>249</v>
      </c>
      <c r="OCG116" s="159" t="s">
        <v>249</v>
      </c>
      <c r="OCH116" s="159" t="s">
        <v>249</v>
      </c>
      <c r="OCI116" s="159" t="s">
        <v>249</v>
      </c>
      <c r="OCJ116" s="159" t="s">
        <v>249</v>
      </c>
      <c r="OCK116" s="159" t="s">
        <v>249</v>
      </c>
      <c r="OCL116" s="159" t="s">
        <v>249</v>
      </c>
      <c r="OCM116" s="159" t="s">
        <v>249</v>
      </c>
      <c r="OCN116" s="159" t="s">
        <v>249</v>
      </c>
      <c r="OCO116" s="159" t="s">
        <v>249</v>
      </c>
      <c r="OCP116" s="159" t="s">
        <v>249</v>
      </c>
      <c r="OCQ116" s="159" t="s">
        <v>249</v>
      </c>
      <c r="OCR116" s="159" t="s">
        <v>249</v>
      </c>
      <c r="OCS116" s="159" t="s">
        <v>249</v>
      </c>
      <c r="OCT116" s="159" t="s">
        <v>249</v>
      </c>
      <c r="OCU116" s="159" t="s">
        <v>249</v>
      </c>
      <c r="OCV116" s="159" t="s">
        <v>249</v>
      </c>
      <c r="OCW116" s="159" t="s">
        <v>249</v>
      </c>
      <c r="OCX116" s="159" t="s">
        <v>249</v>
      </c>
      <c r="OCY116" s="159" t="s">
        <v>249</v>
      </c>
      <c r="OCZ116" s="159" t="s">
        <v>249</v>
      </c>
      <c r="ODA116" s="159" t="s">
        <v>249</v>
      </c>
      <c r="ODB116" s="159" t="s">
        <v>249</v>
      </c>
      <c r="ODC116" s="159" t="s">
        <v>249</v>
      </c>
      <c r="ODD116" s="159" t="s">
        <v>249</v>
      </c>
      <c r="ODE116" s="159" t="s">
        <v>249</v>
      </c>
      <c r="ODF116" s="159" t="s">
        <v>249</v>
      </c>
      <c r="ODG116" s="159" t="s">
        <v>249</v>
      </c>
      <c r="ODH116" s="159" t="s">
        <v>249</v>
      </c>
      <c r="ODI116" s="159" t="s">
        <v>249</v>
      </c>
      <c r="ODJ116" s="159" t="s">
        <v>249</v>
      </c>
      <c r="ODK116" s="159" t="s">
        <v>249</v>
      </c>
      <c r="ODL116" s="159" t="s">
        <v>249</v>
      </c>
      <c r="ODM116" s="159" t="s">
        <v>249</v>
      </c>
      <c r="ODN116" s="159" t="s">
        <v>249</v>
      </c>
      <c r="ODO116" s="159" t="s">
        <v>249</v>
      </c>
      <c r="ODP116" s="159" t="s">
        <v>249</v>
      </c>
      <c r="ODQ116" s="159" t="s">
        <v>249</v>
      </c>
      <c r="ODR116" s="159" t="s">
        <v>249</v>
      </c>
      <c r="ODS116" s="159" t="s">
        <v>249</v>
      </c>
      <c r="ODT116" s="159" t="s">
        <v>249</v>
      </c>
      <c r="ODU116" s="159" t="s">
        <v>249</v>
      </c>
      <c r="ODV116" s="159" t="s">
        <v>249</v>
      </c>
      <c r="ODW116" s="159" t="s">
        <v>249</v>
      </c>
      <c r="ODX116" s="159" t="s">
        <v>249</v>
      </c>
      <c r="ODY116" s="159" t="s">
        <v>249</v>
      </c>
      <c r="ODZ116" s="159" t="s">
        <v>249</v>
      </c>
      <c r="OEA116" s="159" t="s">
        <v>249</v>
      </c>
      <c r="OEB116" s="159" t="s">
        <v>249</v>
      </c>
      <c r="OEC116" s="159" t="s">
        <v>249</v>
      </c>
      <c r="OED116" s="159" t="s">
        <v>249</v>
      </c>
      <c r="OEE116" s="159" t="s">
        <v>249</v>
      </c>
      <c r="OEF116" s="159" t="s">
        <v>249</v>
      </c>
      <c r="OEG116" s="159" t="s">
        <v>249</v>
      </c>
      <c r="OEH116" s="159" t="s">
        <v>249</v>
      </c>
      <c r="OEI116" s="159" t="s">
        <v>249</v>
      </c>
      <c r="OEJ116" s="159" t="s">
        <v>249</v>
      </c>
      <c r="OEK116" s="159" t="s">
        <v>249</v>
      </c>
      <c r="OEL116" s="159" t="s">
        <v>249</v>
      </c>
      <c r="OEM116" s="159" t="s">
        <v>249</v>
      </c>
      <c r="OEN116" s="159" t="s">
        <v>249</v>
      </c>
      <c r="OEO116" s="159" t="s">
        <v>249</v>
      </c>
      <c r="OEP116" s="159" t="s">
        <v>249</v>
      </c>
      <c r="OEQ116" s="159" t="s">
        <v>249</v>
      </c>
      <c r="OER116" s="159" t="s">
        <v>249</v>
      </c>
      <c r="OES116" s="159" t="s">
        <v>249</v>
      </c>
      <c r="OET116" s="159" t="s">
        <v>249</v>
      </c>
      <c r="OEU116" s="159" t="s">
        <v>249</v>
      </c>
      <c r="OEV116" s="159" t="s">
        <v>249</v>
      </c>
      <c r="OEW116" s="159" t="s">
        <v>249</v>
      </c>
      <c r="OEX116" s="159" t="s">
        <v>249</v>
      </c>
      <c r="OEY116" s="159" t="s">
        <v>249</v>
      </c>
      <c r="OEZ116" s="159" t="s">
        <v>249</v>
      </c>
      <c r="OFA116" s="159" t="s">
        <v>249</v>
      </c>
      <c r="OFB116" s="159" t="s">
        <v>249</v>
      </c>
      <c r="OFC116" s="159" t="s">
        <v>249</v>
      </c>
      <c r="OFD116" s="159" t="s">
        <v>249</v>
      </c>
      <c r="OFE116" s="159" t="s">
        <v>249</v>
      </c>
      <c r="OFF116" s="159" t="s">
        <v>249</v>
      </c>
      <c r="OFG116" s="159" t="s">
        <v>249</v>
      </c>
      <c r="OFH116" s="159" t="s">
        <v>249</v>
      </c>
      <c r="OFI116" s="159" t="s">
        <v>249</v>
      </c>
      <c r="OFJ116" s="159" t="s">
        <v>249</v>
      </c>
      <c r="OFK116" s="159" t="s">
        <v>249</v>
      </c>
      <c r="OFL116" s="159" t="s">
        <v>249</v>
      </c>
      <c r="OFM116" s="159" t="s">
        <v>249</v>
      </c>
      <c r="OFN116" s="159" t="s">
        <v>249</v>
      </c>
      <c r="OFO116" s="159" t="s">
        <v>249</v>
      </c>
      <c r="OFP116" s="159" t="s">
        <v>249</v>
      </c>
      <c r="OFQ116" s="159" t="s">
        <v>249</v>
      </c>
      <c r="OFR116" s="159" t="s">
        <v>249</v>
      </c>
      <c r="OFS116" s="159" t="s">
        <v>249</v>
      </c>
      <c r="OFT116" s="159" t="s">
        <v>249</v>
      </c>
      <c r="OFU116" s="159" t="s">
        <v>249</v>
      </c>
      <c r="OFV116" s="159" t="s">
        <v>249</v>
      </c>
      <c r="OFW116" s="159" t="s">
        <v>249</v>
      </c>
      <c r="OFX116" s="159" t="s">
        <v>249</v>
      </c>
      <c r="OFY116" s="159" t="s">
        <v>249</v>
      </c>
      <c r="OFZ116" s="159" t="s">
        <v>249</v>
      </c>
      <c r="OGA116" s="159" t="s">
        <v>249</v>
      </c>
      <c r="OGB116" s="159" t="s">
        <v>249</v>
      </c>
      <c r="OGC116" s="159" t="s">
        <v>249</v>
      </c>
      <c r="OGD116" s="159" t="s">
        <v>249</v>
      </c>
      <c r="OGE116" s="159" t="s">
        <v>249</v>
      </c>
      <c r="OGF116" s="159" t="s">
        <v>249</v>
      </c>
      <c r="OGG116" s="159" t="s">
        <v>249</v>
      </c>
      <c r="OGH116" s="159" t="s">
        <v>249</v>
      </c>
      <c r="OGI116" s="159" t="s">
        <v>249</v>
      </c>
      <c r="OGJ116" s="159" t="s">
        <v>249</v>
      </c>
      <c r="OGK116" s="159" t="s">
        <v>249</v>
      </c>
      <c r="OGL116" s="159" t="s">
        <v>249</v>
      </c>
      <c r="OGM116" s="159" t="s">
        <v>249</v>
      </c>
      <c r="OGN116" s="159" t="s">
        <v>249</v>
      </c>
      <c r="OGO116" s="159" t="s">
        <v>249</v>
      </c>
      <c r="OGP116" s="159" t="s">
        <v>249</v>
      </c>
      <c r="OGQ116" s="159" t="s">
        <v>249</v>
      </c>
      <c r="OGR116" s="159" t="s">
        <v>249</v>
      </c>
      <c r="OGS116" s="159" t="s">
        <v>249</v>
      </c>
      <c r="OGT116" s="159" t="s">
        <v>249</v>
      </c>
      <c r="OGU116" s="159" t="s">
        <v>249</v>
      </c>
      <c r="OGV116" s="159" t="s">
        <v>249</v>
      </c>
      <c r="OGW116" s="159" t="s">
        <v>249</v>
      </c>
      <c r="OGX116" s="159" t="s">
        <v>249</v>
      </c>
      <c r="OGY116" s="159" t="s">
        <v>249</v>
      </c>
      <c r="OGZ116" s="159" t="s">
        <v>249</v>
      </c>
      <c r="OHA116" s="159" t="s">
        <v>249</v>
      </c>
      <c r="OHB116" s="159" t="s">
        <v>249</v>
      </c>
      <c r="OHC116" s="159" t="s">
        <v>249</v>
      </c>
      <c r="OHD116" s="159" t="s">
        <v>249</v>
      </c>
      <c r="OHE116" s="159" t="s">
        <v>249</v>
      </c>
      <c r="OHF116" s="159" t="s">
        <v>249</v>
      </c>
      <c r="OHG116" s="159" t="s">
        <v>249</v>
      </c>
      <c r="OHH116" s="159" t="s">
        <v>249</v>
      </c>
      <c r="OHI116" s="159" t="s">
        <v>249</v>
      </c>
      <c r="OHJ116" s="159" t="s">
        <v>249</v>
      </c>
      <c r="OHK116" s="159" t="s">
        <v>249</v>
      </c>
      <c r="OHL116" s="159" t="s">
        <v>249</v>
      </c>
      <c r="OHM116" s="159" t="s">
        <v>249</v>
      </c>
      <c r="OHN116" s="159" t="s">
        <v>249</v>
      </c>
      <c r="OHO116" s="159" t="s">
        <v>249</v>
      </c>
      <c r="OHP116" s="159" t="s">
        <v>249</v>
      </c>
      <c r="OHQ116" s="159" t="s">
        <v>249</v>
      </c>
      <c r="OHR116" s="159" t="s">
        <v>249</v>
      </c>
      <c r="OHS116" s="159" t="s">
        <v>249</v>
      </c>
      <c r="OHT116" s="159" t="s">
        <v>249</v>
      </c>
      <c r="OHU116" s="159" t="s">
        <v>249</v>
      </c>
      <c r="OHV116" s="159" t="s">
        <v>249</v>
      </c>
      <c r="OHW116" s="159" t="s">
        <v>249</v>
      </c>
      <c r="OHX116" s="159" t="s">
        <v>249</v>
      </c>
      <c r="OHY116" s="159" t="s">
        <v>249</v>
      </c>
      <c r="OHZ116" s="159" t="s">
        <v>249</v>
      </c>
      <c r="OIA116" s="159" t="s">
        <v>249</v>
      </c>
      <c r="OIB116" s="159" t="s">
        <v>249</v>
      </c>
      <c r="OIC116" s="159" t="s">
        <v>249</v>
      </c>
      <c r="OID116" s="159" t="s">
        <v>249</v>
      </c>
      <c r="OIE116" s="159" t="s">
        <v>249</v>
      </c>
      <c r="OIF116" s="159" t="s">
        <v>249</v>
      </c>
      <c r="OIG116" s="159" t="s">
        <v>249</v>
      </c>
      <c r="OIH116" s="159" t="s">
        <v>249</v>
      </c>
      <c r="OII116" s="159" t="s">
        <v>249</v>
      </c>
      <c r="OIJ116" s="159" t="s">
        <v>249</v>
      </c>
      <c r="OIK116" s="159" t="s">
        <v>249</v>
      </c>
      <c r="OIL116" s="159" t="s">
        <v>249</v>
      </c>
      <c r="OIM116" s="159" t="s">
        <v>249</v>
      </c>
      <c r="OIN116" s="159" t="s">
        <v>249</v>
      </c>
      <c r="OIO116" s="159" t="s">
        <v>249</v>
      </c>
      <c r="OIP116" s="159" t="s">
        <v>249</v>
      </c>
      <c r="OIQ116" s="159" t="s">
        <v>249</v>
      </c>
      <c r="OIR116" s="159" t="s">
        <v>249</v>
      </c>
      <c r="OIS116" s="159" t="s">
        <v>249</v>
      </c>
      <c r="OIT116" s="159" t="s">
        <v>249</v>
      </c>
      <c r="OIU116" s="159" t="s">
        <v>249</v>
      </c>
      <c r="OIV116" s="159" t="s">
        <v>249</v>
      </c>
      <c r="OIW116" s="159" t="s">
        <v>249</v>
      </c>
      <c r="OIX116" s="159" t="s">
        <v>249</v>
      </c>
      <c r="OIY116" s="159" t="s">
        <v>249</v>
      </c>
      <c r="OIZ116" s="159" t="s">
        <v>249</v>
      </c>
      <c r="OJA116" s="159" t="s">
        <v>249</v>
      </c>
      <c r="OJB116" s="159" t="s">
        <v>249</v>
      </c>
      <c r="OJC116" s="159" t="s">
        <v>249</v>
      </c>
      <c r="OJD116" s="159" t="s">
        <v>249</v>
      </c>
      <c r="OJE116" s="159" t="s">
        <v>249</v>
      </c>
      <c r="OJF116" s="159" t="s">
        <v>249</v>
      </c>
      <c r="OJG116" s="159" t="s">
        <v>249</v>
      </c>
      <c r="OJH116" s="159" t="s">
        <v>249</v>
      </c>
      <c r="OJI116" s="159" t="s">
        <v>249</v>
      </c>
      <c r="OJJ116" s="159" t="s">
        <v>249</v>
      </c>
      <c r="OJK116" s="159" t="s">
        <v>249</v>
      </c>
      <c r="OJL116" s="159" t="s">
        <v>249</v>
      </c>
      <c r="OJM116" s="159" t="s">
        <v>249</v>
      </c>
      <c r="OJN116" s="159" t="s">
        <v>249</v>
      </c>
      <c r="OJO116" s="159" t="s">
        <v>249</v>
      </c>
      <c r="OJP116" s="159" t="s">
        <v>249</v>
      </c>
      <c r="OJQ116" s="159" t="s">
        <v>249</v>
      </c>
      <c r="OJR116" s="159" t="s">
        <v>249</v>
      </c>
      <c r="OJS116" s="159" t="s">
        <v>249</v>
      </c>
      <c r="OJT116" s="159" t="s">
        <v>249</v>
      </c>
      <c r="OJU116" s="159" t="s">
        <v>249</v>
      </c>
      <c r="OJV116" s="159" t="s">
        <v>249</v>
      </c>
      <c r="OJW116" s="159" t="s">
        <v>249</v>
      </c>
      <c r="OJX116" s="159" t="s">
        <v>249</v>
      </c>
      <c r="OJY116" s="159" t="s">
        <v>249</v>
      </c>
      <c r="OJZ116" s="159" t="s">
        <v>249</v>
      </c>
      <c r="OKA116" s="159" t="s">
        <v>249</v>
      </c>
      <c r="OKB116" s="159" t="s">
        <v>249</v>
      </c>
      <c r="OKC116" s="159" t="s">
        <v>249</v>
      </c>
      <c r="OKD116" s="159" t="s">
        <v>249</v>
      </c>
      <c r="OKE116" s="159" t="s">
        <v>249</v>
      </c>
      <c r="OKF116" s="159" t="s">
        <v>249</v>
      </c>
      <c r="OKG116" s="159" t="s">
        <v>249</v>
      </c>
      <c r="OKH116" s="159" t="s">
        <v>249</v>
      </c>
      <c r="OKI116" s="159" t="s">
        <v>249</v>
      </c>
      <c r="OKJ116" s="159" t="s">
        <v>249</v>
      </c>
      <c r="OKK116" s="159" t="s">
        <v>249</v>
      </c>
      <c r="OKL116" s="159" t="s">
        <v>249</v>
      </c>
      <c r="OKM116" s="159" t="s">
        <v>249</v>
      </c>
      <c r="OKN116" s="159" t="s">
        <v>249</v>
      </c>
      <c r="OKO116" s="159" t="s">
        <v>249</v>
      </c>
      <c r="OKP116" s="159" t="s">
        <v>249</v>
      </c>
      <c r="OKQ116" s="159" t="s">
        <v>249</v>
      </c>
      <c r="OKR116" s="159" t="s">
        <v>249</v>
      </c>
      <c r="OKS116" s="159" t="s">
        <v>249</v>
      </c>
      <c r="OKT116" s="159" t="s">
        <v>249</v>
      </c>
      <c r="OKU116" s="159" t="s">
        <v>249</v>
      </c>
      <c r="OKV116" s="159" t="s">
        <v>249</v>
      </c>
      <c r="OKW116" s="159" t="s">
        <v>249</v>
      </c>
      <c r="OKX116" s="159" t="s">
        <v>249</v>
      </c>
      <c r="OKY116" s="159" t="s">
        <v>249</v>
      </c>
      <c r="OKZ116" s="159" t="s">
        <v>249</v>
      </c>
      <c r="OLA116" s="159" t="s">
        <v>249</v>
      </c>
      <c r="OLB116" s="159" t="s">
        <v>249</v>
      </c>
      <c r="OLC116" s="159" t="s">
        <v>249</v>
      </c>
      <c r="OLD116" s="159" t="s">
        <v>249</v>
      </c>
      <c r="OLE116" s="159" t="s">
        <v>249</v>
      </c>
      <c r="OLF116" s="159" t="s">
        <v>249</v>
      </c>
      <c r="OLG116" s="159" t="s">
        <v>249</v>
      </c>
      <c r="OLH116" s="159" t="s">
        <v>249</v>
      </c>
      <c r="OLI116" s="159" t="s">
        <v>249</v>
      </c>
      <c r="OLJ116" s="159" t="s">
        <v>249</v>
      </c>
      <c r="OLK116" s="159" t="s">
        <v>249</v>
      </c>
      <c r="OLL116" s="159" t="s">
        <v>249</v>
      </c>
      <c r="OLM116" s="159" t="s">
        <v>249</v>
      </c>
      <c r="OLN116" s="159" t="s">
        <v>249</v>
      </c>
      <c r="OLO116" s="159" t="s">
        <v>249</v>
      </c>
      <c r="OLP116" s="159" t="s">
        <v>249</v>
      </c>
      <c r="OLQ116" s="159" t="s">
        <v>249</v>
      </c>
      <c r="OLR116" s="159" t="s">
        <v>249</v>
      </c>
      <c r="OLS116" s="159" t="s">
        <v>249</v>
      </c>
      <c r="OLT116" s="159" t="s">
        <v>249</v>
      </c>
      <c r="OLU116" s="159" t="s">
        <v>249</v>
      </c>
      <c r="OLV116" s="159" t="s">
        <v>249</v>
      </c>
      <c r="OLW116" s="159" t="s">
        <v>249</v>
      </c>
      <c r="OLX116" s="159" t="s">
        <v>249</v>
      </c>
      <c r="OLY116" s="159" t="s">
        <v>249</v>
      </c>
      <c r="OLZ116" s="159" t="s">
        <v>249</v>
      </c>
      <c r="OMA116" s="159" t="s">
        <v>249</v>
      </c>
      <c r="OMB116" s="159" t="s">
        <v>249</v>
      </c>
      <c r="OMC116" s="159" t="s">
        <v>249</v>
      </c>
      <c r="OMD116" s="159" t="s">
        <v>249</v>
      </c>
      <c r="OME116" s="159" t="s">
        <v>249</v>
      </c>
      <c r="OMF116" s="159" t="s">
        <v>249</v>
      </c>
      <c r="OMG116" s="159" t="s">
        <v>249</v>
      </c>
      <c r="OMH116" s="159" t="s">
        <v>249</v>
      </c>
      <c r="OMI116" s="159" t="s">
        <v>249</v>
      </c>
      <c r="OMJ116" s="159" t="s">
        <v>249</v>
      </c>
      <c r="OMK116" s="159" t="s">
        <v>249</v>
      </c>
      <c r="OML116" s="159" t="s">
        <v>249</v>
      </c>
      <c r="OMM116" s="159" t="s">
        <v>249</v>
      </c>
      <c r="OMN116" s="159" t="s">
        <v>249</v>
      </c>
      <c r="OMO116" s="159" t="s">
        <v>249</v>
      </c>
      <c r="OMP116" s="159" t="s">
        <v>249</v>
      </c>
      <c r="OMQ116" s="159" t="s">
        <v>249</v>
      </c>
      <c r="OMR116" s="159" t="s">
        <v>249</v>
      </c>
      <c r="OMS116" s="159" t="s">
        <v>249</v>
      </c>
      <c r="OMT116" s="159" t="s">
        <v>249</v>
      </c>
      <c r="OMU116" s="159" t="s">
        <v>249</v>
      </c>
      <c r="OMV116" s="159" t="s">
        <v>249</v>
      </c>
      <c r="OMW116" s="159" t="s">
        <v>249</v>
      </c>
      <c r="OMX116" s="159" t="s">
        <v>249</v>
      </c>
      <c r="OMY116" s="159" t="s">
        <v>249</v>
      </c>
      <c r="OMZ116" s="159" t="s">
        <v>249</v>
      </c>
      <c r="ONA116" s="159" t="s">
        <v>249</v>
      </c>
      <c r="ONB116" s="159" t="s">
        <v>249</v>
      </c>
      <c r="ONC116" s="159" t="s">
        <v>249</v>
      </c>
      <c r="OND116" s="159" t="s">
        <v>249</v>
      </c>
      <c r="ONE116" s="159" t="s">
        <v>249</v>
      </c>
      <c r="ONF116" s="159" t="s">
        <v>249</v>
      </c>
      <c r="ONG116" s="159" t="s">
        <v>249</v>
      </c>
      <c r="ONH116" s="159" t="s">
        <v>249</v>
      </c>
      <c r="ONI116" s="159" t="s">
        <v>249</v>
      </c>
      <c r="ONJ116" s="159" t="s">
        <v>249</v>
      </c>
      <c r="ONK116" s="159" t="s">
        <v>249</v>
      </c>
      <c r="ONL116" s="159" t="s">
        <v>249</v>
      </c>
      <c r="ONM116" s="159" t="s">
        <v>249</v>
      </c>
      <c r="ONN116" s="159" t="s">
        <v>249</v>
      </c>
      <c r="ONO116" s="159" t="s">
        <v>249</v>
      </c>
      <c r="ONP116" s="159" t="s">
        <v>249</v>
      </c>
      <c r="ONQ116" s="159" t="s">
        <v>249</v>
      </c>
      <c r="ONR116" s="159" t="s">
        <v>249</v>
      </c>
      <c r="ONS116" s="159" t="s">
        <v>249</v>
      </c>
      <c r="ONT116" s="159" t="s">
        <v>249</v>
      </c>
      <c r="ONU116" s="159" t="s">
        <v>249</v>
      </c>
      <c r="ONV116" s="159" t="s">
        <v>249</v>
      </c>
      <c r="ONW116" s="159" t="s">
        <v>249</v>
      </c>
      <c r="ONX116" s="159" t="s">
        <v>249</v>
      </c>
      <c r="ONY116" s="159" t="s">
        <v>249</v>
      </c>
      <c r="ONZ116" s="159" t="s">
        <v>249</v>
      </c>
      <c r="OOA116" s="159" t="s">
        <v>249</v>
      </c>
      <c r="OOB116" s="159" t="s">
        <v>249</v>
      </c>
      <c r="OOC116" s="159" t="s">
        <v>249</v>
      </c>
      <c r="OOD116" s="159" t="s">
        <v>249</v>
      </c>
      <c r="OOE116" s="159" t="s">
        <v>249</v>
      </c>
      <c r="OOF116" s="159" t="s">
        <v>249</v>
      </c>
      <c r="OOG116" s="159" t="s">
        <v>249</v>
      </c>
      <c r="OOH116" s="159" t="s">
        <v>249</v>
      </c>
      <c r="OOI116" s="159" t="s">
        <v>249</v>
      </c>
      <c r="OOJ116" s="159" t="s">
        <v>249</v>
      </c>
      <c r="OOK116" s="159" t="s">
        <v>249</v>
      </c>
      <c r="OOL116" s="159" t="s">
        <v>249</v>
      </c>
      <c r="OOM116" s="159" t="s">
        <v>249</v>
      </c>
      <c r="OON116" s="159" t="s">
        <v>249</v>
      </c>
      <c r="OOO116" s="159" t="s">
        <v>249</v>
      </c>
      <c r="OOP116" s="159" t="s">
        <v>249</v>
      </c>
      <c r="OOQ116" s="159" t="s">
        <v>249</v>
      </c>
      <c r="OOR116" s="159" t="s">
        <v>249</v>
      </c>
      <c r="OOS116" s="159" t="s">
        <v>249</v>
      </c>
      <c r="OOT116" s="159" t="s">
        <v>249</v>
      </c>
      <c r="OOU116" s="159" t="s">
        <v>249</v>
      </c>
      <c r="OOV116" s="159" t="s">
        <v>249</v>
      </c>
      <c r="OOW116" s="159" t="s">
        <v>249</v>
      </c>
      <c r="OOX116" s="159" t="s">
        <v>249</v>
      </c>
      <c r="OOY116" s="159" t="s">
        <v>249</v>
      </c>
      <c r="OOZ116" s="159" t="s">
        <v>249</v>
      </c>
      <c r="OPA116" s="159" t="s">
        <v>249</v>
      </c>
      <c r="OPB116" s="159" t="s">
        <v>249</v>
      </c>
      <c r="OPC116" s="159" t="s">
        <v>249</v>
      </c>
      <c r="OPD116" s="159" t="s">
        <v>249</v>
      </c>
      <c r="OPE116" s="159" t="s">
        <v>249</v>
      </c>
      <c r="OPF116" s="159" t="s">
        <v>249</v>
      </c>
      <c r="OPG116" s="159" t="s">
        <v>249</v>
      </c>
      <c r="OPH116" s="159" t="s">
        <v>249</v>
      </c>
      <c r="OPI116" s="159" t="s">
        <v>249</v>
      </c>
      <c r="OPJ116" s="159" t="s">
        <v>249</v>
      </c>
      <c r="OPK116" s="159" t="s">
        <v>249</v>
      </c>
      <c r="OPL116" s="159" t="s">
        <v>249</v>
      </c>
      <c r="OPM116" s="159" t="s">
        <v>249</v>
      </c>
      <c r="OPN116" s="159" t="s">
        <v>249</v>
      </c>
      <c r="OPO116" s="159" t="s">
        <v>249</v>
      </c>
      <c r="OPP116" s="159" t="s">
        <v>249</v>
      </c>
      <c r="OPQ116" s="159" t="s">
        <v>249</v>
      </c>
      <c r="OPR116" s="159" t="s">
        <v>249</v>
      </c>
      <c r="OPS116" s="159" t="s">
        <v>249</v>
      </c>
      <c r="OPT116" s="159" t="s">
        <v>249</v>
      </c>
      <c r="OPU116" s="159" t="s">
        <v>249</v>
      </c>
      <c r="OPV116" s="159" t="s">
        <v>249</v>
      </c>
      <c r="OPW116" s="159" t="s">
        <v>249</v>
      </c>
      <c r="OPX116" s="159" t="s">
        <v>249</v>
      </c>
      <c r="OPY116" s="159" t="s">
        <v>249</v>
      </c>
      <c r="OPZ116" s="159" t="s">
        <v>249</v>
      </c>
      <c r="OQA116" s="159" t="s">
        <v>249</v>
      </c>
      <c r="OQB116" s="159" t="s">
        <v>249</v>
      </c>
      <c r="OQC116" s="159" t="s">
        <v>249</v>
      </c>
      <c r="OQD116" s="159" t="s">
        <v>249</v>
      </c>
      <c r="OQE116" s="159" t="s">
        <v>249</v>
      </c>
      <c r="OQF116" s="159" t="s">
        <v>249</v>
      </c>
      <c r="OQG116" s="159" t="s">
        <v>249</v>
      </c>
      <c r="OQH116" s="159" t="s">
        <v>249</v>
      </c>
      <c r="OQI116" s="159" t="s">
        <v>249</v>
      </c>
      <c r="OQJ116" s="159" t="s">
        <v>249</v>
      </c>
      <c r="OQK116" s="159" t="s">
        <v>249</v>
      </c>
      <c r="OQL116" s="159" t="s">
        <v>249</v>
      </c>
      <c r="OQM116" s="159" t="s">
        <v>249</v>
      </c>
      <c r="OQN116" s="159" t="s">
        <v>249</v>
      </c>
      <c r="OQO116" s="159" t="s">
        <v>249</v>
      </c>
      <c r="OQP116" s="159" t="s">
        <v>249</v>
      </c>
      <c r="OQQ116" s="159" t="s">
        <v>249</v>
      </c>
      <c r="OQR116" s="159" t="s">
        <v>249</v>
      </c>
      <c r="OQS116" s="159" t="s">
        <v>249</v>
      </c>
      <c r="OQT116" s="159" t="s">
        <v>249</v>
      </c>
      <c r="OQU116" s="159" t="s">
        <v>249</v>
      </c>
      <c r="OQV116" s="159" t="s">
        <v>249</v>
      </c>
      <c r="OQW116" s="159" t="s">
        <v>249</v>
      </c>
      <c r="OQX116" s="159" t="s">
        <v>249</v>
      </c>
      <c r="OQY116" s="159" t="s">
        <v>249</v>
      </c>
      <c r="OQZ116" s="159" t="s">
        <v>249</v>
      </c>
      <c r="ORA116" s="159" t="s">
        <v>249</v>
      </c>
      <c r="ORB116" s="159" t="s">
        <v>249</v>
      </c>
      <c r="ORC116" s="159" t="s">
        <v>249</v>
      </c>
      <c r="ORD116" s="159" t="s">
        <v>249</v>
      </c>
      <c r="ORE116" s="159" t="s">
        <v>249</v>
      </c>
      <c r="ORF116" s="159" t="s">
        <v>249</v>
      </c>
      <c r="ORG116" s="159" t="s">
        <v>249</v>
      </c>
      <c r="ORH116" s="159" t="s">
        <v>249</v>
      </c>
      <c r="ORI116" s="159" t="s">
        <v>249</v>
      </c>
      <c r="ORJ116" s="159" t="s">
        <v>249</v>
      </c>
      <c r="ORK116" s="159" t="s">
        <v>249</v>
      </c>
      <c r="ORL116" s="159" t="s">
        <v>249</v>
      </c>
      <c r="ORM116" s="159" t="s">
        <v>249</v>
      </c>
      <c r="ORN116" s="159" t="s">
        <v>249</v>
      </c>
      <c r="ORO116" s="159" t="s">
        <v>249</v>
      </c>
      <c r="ORP116" s="159" t="s">
        <v>249</v>
      </c>
      <c r="ORQ116" s="159" t="s">
        <v>249</v>
      </c>
      <c r="ORR116" s="159" t="s">
        <v>249</v>
      </c>
      <c r="ORS116" s="159" t="s">
        <v>249</v>
      </c>
      <c r="ORT116" s="159" t="s">
        <v>249</v>
      </c>
      <c r="ORU116" s="159" t="s">
        <v>249</v>
      </c>
      <c r="ORV116" s="159" t="s">
        <v>249</v>
      </c>
      <c r="ORW116" s="159" t="s">
        <v>249</v>
      </c>
      <c r="ORX116" s="159" t="s">
        <v>249</v>
      </c>
      <c r="ORY116" s="159" t="s">
        <v>249</v>
      </c>
      <c r="ORZ116" s="159" t="s">
        <v>249</v>
      </c>
      <c r="OSA116" s="159" t="s">
        <v>249</v>
      </c>
      <c r="OSB116" s="159" t="s">
        <v>249</v>
      </c>
      <c r="OSC116" s="159" t="s">
        <v>249</v>
      </c>
      <c r="OSD116" s="159" t="s">
        <v>249</v>
      </c>
      <c r="OSE116" s="159" t="s">
        <v>249</v>
      </c>
      <c r="OSF116" s="159" t="s">
        <v>249</v>
      </c>
      <c r="OSG116" s="159" t="s">
        <v>249</v>
      </c>
      <c r="OSH116" s="159" t="s">
        <v>249</v>
      </c>
      <c r="OSI116" s="159" t="s">
        <v>249</v>
      </c>
      <c r="OSJ116" s="159" t="s">
        <v>249</v>
      </c>
      <c r="OSK116" s="159" t="s">
        <v>249</v>
      </c>
      <c r="OSL116" s="159" t="s">
        <v>249</v>
      </c>
      <c r="OSM116" s="159" t="s">
        <v>249</v>
      </c>
      <c r="OSN116" s="159" t="s">
        <v>249</v>
      </c>
      <c r="OSO116" s="159" t="s">
        <v>249</v>
      </c>
      <c r="OSP116" s="159" t="s">
        <v>249</v>
      </c>
      <c r="OSQ116" s="159" t="s">
        <v>249</v>
      </c>
      <c r="OSR116" s="159" t="s">
        <v>249</v>
      </c>
      <c r="OSS116" s="159" t="s">
        <v>249</v>
      </c>
      <c r="OST116" s="159" t="s">
        <v>249</v>
      </c>
      <c r="OSU116" s="159" t="s">
        <v>249</v>
      </c>
      <c r="OSV116" s="159" t="s">
        <v>249</v>
      </c>
      <c r="OSW116" s="159" t="s">
        <v>249</v>
      </c>
      <c r="OSX116" s="159" t="s">
        <v>249</v>
      </c>
      <c r="OSY116" s="159" t="s">
        <v>249</v>
      </c>
      <c r="OSZ116" s="159" t="s">
        <v>249</v>
      </c>
      <c r="OTA116" s="159" t="s">
        <v>249</v>
      </c>
      <c r="OTB116" s="159" t="s">
        <v>249</v>
      </c>
      <c r="OTC116" s="159" t="s">
        <v>249</v>
      </c>
      <c r="OTD116" s="159" t="s">
        <v>249</v>
      </c>
      <c r="OTE116" s="159" t="s">
        <v>249</v>
      </c>
      <c r="OTF116" s="159" t="s">
        <v>249</v>
      </c>
      <c r="OTG116" s="159" t="s">
        <v>249</v>
      </c>
      <c r="OTH116" s="159" t="s">
        <v>249</v>
      </c>
      <c r="OTI116" s="159" t="s">
        <v>249</v>
      </c>
      <c r="OTJ116" s="159" t="s">
        <v>249</v>
      </c>
      <c r="OTK116" s="159" t="s">
        <v>249</v>
      </c>
      <c r="OTL116" s="159" t="s">
        <v>249</v>
      </c>
      <c r="OTM116" s="159" t="s">
        <v>249</v>
      </c>
      <c r="OTN116" s="159" t="s">
        <v>249</v>
      </c>
      <c r="OTO116" s="159" t="s">
        <v>249</v>
      </c>
      <c r="OTP116" s="159" t="s">
        <v>249</v>
      </c>
      <c r="OTQ116" s="159" t="s">
        <v>249</v>
      </c>
      <c r="OTR116" s="159" t="s">
        <v>249</v>
      </c>
      <c r="OTS116" s="159" t="s">
        <v>249</v>
      </c>
      <c r="OTT116" s="159" t="s">
        <v>249</v>
      </c>
      <c r="OTU116" s="159" t="s">
        <v>249</v>
      </c>
      <c r="OTV116" s="159" t="s">
        <v>249</v>
      </c>
      <c r="OTW116" s="159" t="s">
        <v>249</v>
      </c>
      <c r="OTX116" s="159" t="s">
        <v>249</v>
      </c>
      <c r="OTY116" s="159" t="s">
        <v>249</v>
      </c>
      <c r="OTZ116" s="159" t="s">
        <v>249</v>
      </c>
      <c r="OUA116" s="159" t="s">
        <v>249</v>
      </c>
      <c r="OUB116" s="159" t="s">
        <v>249</v>
      </c>
      <c r="OUC116" s="159" t="s">
        <v>249</v>
      </c>
      <c r="OUD116" s="159" t="s">
        <v>249</v>
      </c>
      <c r="OUE116" s="159" t="s">
        <v>249</v>
      </c>
      <c r="OUF116" s="159" t="s">
        <v>249</v>
      </c>
      <c r="OUG116" s="159" t="s">
        <v>249</v>
      </c>
      <c r="OUH116" s="159" t="s">
        <v>249</v>
      </c>
      <c r="OUI116" s="159" t="s">
        <v>249</v>
      </c>
      <c r="OUJ116" s="159" t="s">
        <v>249</v>
      </c>
      <c r="OUK116" s="159" t="s">
        <v>249</v>
      </c>
      <c r="OUL116" s="159" t="s">
        <v>249</v>
      </c>
      <c r="OUM116" s="159" t="s">
        <v>249</v>
      </c>
      <c r="OUN116" s="159" t="s">
        <v>249</v>
      </c>
      <c r="OUO116" s="159" t="s">
        <v>249</v>
      </c>
      <c r="OUP116" s="159" t="s">
        <v>249</v>
      </c>
      <c r="OUQ116" s="159" t="s">
        <v>249</v>
      </c>
      <c r="OUR116" s="159" t="s">
        <v>249</v>
      </c>
      <c r="OUS116" s="159" t="s">
        <v>249</v>
      </c>
      <c r="OUT116" s="159" t="s">
        <v>249</v>
      </c>
      <c r="OUU116" s="159" t="s">
        <v>249</v>
      </c>
      <c r="OUV116" s="159" t="s">
        <v>249</v>
      </c>
      <c r="OUW116" s="159" t="s">
        <v>249</v>
      </c>
      <c r="OUX116" s="159" t="s">
        <v>249</v>
      </c>
      <c r="OUY116" s="159" t="s">
        <v>249</v>
      </c>
      <c r="OUZ116" s="159" t="s">
        <v>249</v>
      </c>
      <c r="OVA116" s="159" t="s">
        <v>249</v>
      </c>
      <c r="OVB116" s="159" t="s">
        <v>249</v>
      </c>
      <c r="OVC116" s="159" t="s">
        <v>249</v>
      </c>
      <c r="OVD116" s="159" t="s">
        <v>249</v>
      </c>
      <c r="OVE116" s="159" t="s">
        <v>249</v>
      </c>
      <c r="OVF116" s="159" t="s">
        <v>249</v>
      </c>
      <c r="OVG116" s="159" t="s">
        <v>249</v>
      </c>
      <c r="OVH116" s="159" t="s">
        <v>249</v>
      </c>
      <c r="OVI116" s="159" t="s">
        <v>249</v>
      </c>
      <c r="OVJ116" s="159" t="s">
        <v>249</v>
      </c>
      <c r="OVK116" s="159" t="s">
        <v>249</v>
      </c>
      <c r="OVL116" s="159" t="s">
        <v>249</v>
      </c>
      <c r="OVM116" s="159" t="s">
        <v>249</v>
      </c>
      <c r="OVN116" s="159" t="s">
        <v>249</v>
      </c>
      <c r="OVO116" s="159" t="s">
        <v>249</v>
      </c>
      <c r="OVP116" s="159" t="s">
        <v>249</v>
      </c>
      <c r="OVQ116" s="159" t="s">
        <v>249</v>
      </c>
      <c r="OVR116" s="159" t="s">
        <v>249</v>
      </c>
      <c r="OVS116" s="159" t="s">
        <v>249</v>
      </c>
      <c r="OVT116" s="159" t="s">
        <v>249</v>
      </c>
      <c r="OVU116" s="159" t="s">
        <v>249</v>
      </c>
      <c r="OVV116" s="159" t="s">
        <v>249</v>
      </c>
      <c r="OVW116" s="159" t="s">
        <v>249</v>
      </c>
      <c r="OVX116" s="159" t="s">
        <v>249</v>
      </c>
      <c r="OVY116" s="159" t="s">
        <v>249</v>
      </c>
      <c r="OVZ116" s="159" t="s">
        <v>249</v>
      </c>
      <c r="OWA116" s="159" t="s">
        <v>249</v>
      </c>
      <c r="OWB116" s="159" t="s">
        <v>249</v>
      </c>
      <c r="OWC116" s="159" t="s">
        <v>249</v>
      </c>
      <c r="OWD116" s="159" t="s">
        <v>249</v>
      </c>
      <c r="OWE116" s="159" t="s">
        <v>249</v>
      </c>
      <c r="OWF116" s="159" t="s">
        <v>249</v>
      </c>
      <c r="OWG116" s="159" t="s">
        <v>249</v>
      </c>
      <c r="OWH116" s="159" t="s">
        <v>249</v>
      </c>
      <c r="OWI116" s="159" t="s">
        <v>249</v>
      </c>
      <c r="OWJ116" s="159" t="s">
        <v>249</v>
      </c>
      <c r="OWK116" s="159" t="s">
        <v>249</v>
      </c>
      <c r="OWL116" s="159" t="s">
        <v>249</v>
      </c>
      <c r="OWM116" s="159" t="s">
        <v>249</v>
      </c>
      <c r="OWN116" s="159" t="s">
        <v>249</v>
      </c>
      <c r="OWO116" s="159" t="s">
        <v>249</v>
      </c>
      <c r="OWP116" s="159" t="s">
        <v>249</v>
      </c>
      <c r="OWQ116" s="159" t="s">
        <v>249</v>
      </c>
      <c r="OWR116" s="159" t="s">
        <v>249</v>
      </c>
      <c r="OWS116" s="159" t="s">
        <v>249</v>
      </c>
      <c r="OWT116" s="159" t="s">
        <v>249</v>
      </c>
      <c r="OWU116" s="159" t="s">
        <v>249</v>
      </c>
      <c r="OWV116" s="159" t="s">
        <v>249</v>
      </c>
      <c r="OWW116" s="159" t="s">
        <v>249</v>
      </c>
      <c r="OWX116" s="159" t="s">
        <v>249</v>
      </c>
      <c r="OWY116" s="159" t="s">
        <v>249</v>
      </c>
      <c r="OWZ116" s="159" t="s">
        <v>249</v>
      </c>
      <c r="OXA116" s="159" t="s">
        <v>249</v>
      </c>
      <c r="OXB116" s="159" t="s">
        <v>249</v>
      </c>
      <c r="OXC116" s="159" t="s">
        <v>249</v>
      </c>
      <c r="OXD116" s="159" t="s">
        <v>249</v>
      </c>
      <c r="OXE116" s="159" t="s">
        <v>249</v>
      </c>
      <c r="OXF116" s="159" t="s">
        <v>249</v>
      </c>
      <c r="OXG116" s="159" t="s">
        <v>249</v>
      </c>
      <c r="OXH116" s="159" t="s">
        <v>249</v>
      </c>
      <c r="OXI116" s="159" t="s">
        <v>249</v>
      </c>
      <c r="OXJ116" s="159" t="s">
        <v>249</v>
      </c>
      <c r="OXK116" s="159" t="s">
        <v>249</v>
      </c>
      <c r="OXL116" s="159" t="s">
        <v>249</v>
      </c>
      <c r="OXM116" s="159" t="s">
        <v>249</v>
      </c>
      <c r="OXN116" s="159" t="s">
        <v>249</v>
      </c>
      <c r="OXO116" s="159" t="s">
        <v>249</v>
      </c>
      <c r="OXP116" s="159" t="s">
        <v>249</v>
      </c>
      <c r="OXQ116" s="159" t="s">
        <v>249</v>
      </c>
      <c r="OXR116" s="159" t="s">
        <v>249</v>
      </c>
      <c r="OXS116" s="159" t="s">
        <v>249</v>
      </c>
      <c r="OXT116" s="159" t="s">
        <v>249</v>
      </c>
      <c r="OXU116" s="159" t="s">
        <v>249</v>
      </c>
      <c r="OXV116" s="159" t="s">
        <v>249</v>
      </c>
      <c r="OXW116" s="159" t="s">
        <v>249</v>
      </c>
      <c r="OXX116" s="159" t="s">
        <v>249</v>
      </c>
      <c r="OXY116" s="159" t="s">
        <v>249</v>
      </c>
      <c r="OXZ116" s="159" t="s">
        <v>249</v>
      </c>
      <c r="OYA116" s="159" t="s">
        <v>249</v>
      </c>
      <c r="OYB116" s="159" t="s">
        <v>249</v>
      </c>
      <c r="OYC116" s="159" t="s">
        <v>249</v>
      </c>
      <c r="OYD116" s="159" t="s">
        <v>249</v>
      </c>
      <c r="OYE116" s="159" t="s">
        <v>249</v>
      </c>
      <c r="OYF116" s="159" t="s">
        <v>249</v>
      </c>
      <c r="OYG116" s="159" t="s">
        <v>249</v>
      </c>
      <c r="OYH116" s="159" t="s">
        <v>249</v>
      </c>
      <c r="OYI116" s="159" t="s">
        <v>249</v>
      </c>
      <c r="OYJ116" s="159" t="s">
        <v>249</v>
      </c>
      <c r="OYK116" s="159" t="s">
        <v>249</v>
      </c>
      <c r="OYL116" s="159" t="s">
        <v>249</v>
      </c>
      <c r="OYM116" s="159" t="s">
        <v>249</v>
      </c>
      <c r="OYN116" s="159" t="s">
        <v>249</v>
      </c>
      <c r="OYO116" s="159" t="s">
        <v>249</v>
      </c>
      <c r="OYP116" s="159" t="s">
        <v>249</v>
      </c>
      <c r="OYQ116" s="159" t="s">
        <v>249</v>
      </c>
      <c r="OYR116" s="159" t="s">
        <v>249</v>
      </c>
      <c r="OYS116" s="159" t="s">
        <v>249</v>
      </c>
      <c r="OYT116" s="159" t="s">
        <v>249</v>
      </c>
      <c r="OYU116" s="159" t="s">
        <v>249</v>
      </c>
      <c r="OYV116" s="159" t="s">
        <v>249</v>
      </c>
      <c r="OYW116" s="159" t="s">
        <v>249</v>
      </c>
      <c r="OYX116" s="159" t="s">
        <v>249</v>
      </c>
      <c r="OYY116" s="159" t="s">
        <v>249</v>
      </c>
      <c r="OYZ116" s="159" t="s">
        <v>249</v>
      </c>
      <c r="OZA116" s="159" t="s">
        <v>249</v>
      </c>
      <c r="OZB116" s="159" t="s">
        <v>249</v>
      </c>
      <c r="OZC116" s="159" t="s">
        <v>249</v>
      </c>
      <c r="OZD116" s="159" t="s">
        <v>249</v>
      </c>
      <c r="OZE116" s="159" t="s">
        <v>249</v>
      </c>
      <c r="OZF116" s="159" t="s">
        <v>249</v>
      </c>
      <c r="OZG116" s="159" t="s">
        <v>249</v>
      </c>
      <c r="OZH116" s="159" t="s">
        <v>249</v>
      </c>
      <c r="OZI116" s="159" t="s">
        <v>249</v>
      </c>
      <c r="OZJ116" s="159" t="s">
        <v>249</v>
      </c>
      <c r="OZK116" s="159" t="s">
        <v>249</v>
      </c>
      <c r="OZL116" s="159" t="s">
        <v>249</v>
      </c>
      <c r="OZM116" s="159" t="s">
        <v>249</v>
      </c>
      <c r="OZN116" s="159" t="s">
        <v>249</v>
      </c>
      <c r="OZO116" s="159" t="s">
        <v>249</v>
      </c>
      <c r="OZP116" s="159" t="s">
        <v>249</v>
      </c>
      <c r="OZQ116" s="159" t="s">
        <v>249</v>
      </c>
      <c r="OZR116" s="159" t="s">
        <v>249</v>
      </c>
      <c r="OZS116" s="159" t="s">
        <v>249</v>
      </c>
      <c r="OZT116" s="159" t="s">
        <v>249</v>
      </c>
      <c r="OZU116" s="159" t="s">
        <v>249</v>
      </c>
      <c r="OZV116" s="159" t="s">
        <v>249</v>
      </c>
      <c r="OZW116" s="159" t="s">
        <v>249</v>
      </c>
      <c r="OZX116" s="159" t="s">
        <v>249</v>
      </c>
      <c r="OZY116" s="159" t="s">
        <v>249</v>
      </c>
      <c r="OZZ116" s="159" t="s">
        <v>249</v>
      </c>
      <c r="PAA116" s="159" t="s">
        <v>249</v>
      </c>
      <c r="PAB116" s="159" t="s">
        <v>249</v>
      </c>
      <c r="PAC116" s="159" t="s">
        <v>249</v>
      </c>
      <c r="PAD116" s="159" t="s">
        <v>249</v>
      </c>
      <c r="PAE116" s="159" t="s">
        <v>249</v>
      </c>
      <c r="PAF116" s="159" t="s">
        <v>249</v>
      </c>
      <c r="PAG116" s="159" t="s">
        <v>249</v>
      </c>
      <c r="PAH116" s="159" t="s">
        <v>249</v>
      </c>
      <c r="PAI116" s="159" t="s">
        <v>249</v>
      </c>
      <c r="PAJ116" s="159" t="s">
        <v>249</v>
      </c>
      <c r="PAK116" s="159" t="s">
        <v>249</v>
      </c>
      <c r="PAL116" s="159" t="s">
        <v>249</v>
      </c>
      <c r="PAM116" s="159" t="s">
        <v>249</v>
      </c>
      <c r="PAN116" s="159" t="s">
        <v>249</v>
      </c>
      <c r="PAO116" s="159" t="s">
        <v>249</v>
      </c>
      <c r="PAP116" s="159" t="s">
        <v>249</v>
      </c>
      <c r="PAQ116" s="159" t="s">
        <v>249</v>
      </c>
      <c r="PAR116" s="159" t="s">
        <v>249</v>
      </c>
      <c r="PAS116" s="159" t="s">
        <v>249</v>
      </c>
      <c r="PAT116" s="159" t="s">
        <v>249</v>
      </c>
      <c r="PAU116" s="159" t="s">
        <v>249</v>
      </c>
      <c r="PAV116" s="159" t="s">
        <v>249</v>
      </c>
      <c r="PAW116" s="159" t="s">
        <v>249</v>
      </c>
      <c r="PAX116" s="159" t="s">
        <v>249</v>
      </c>
      <c r="PAY116" s="159" t="s">
        <v>249</v>
      </c>
      <c r="PAZ116" s="159" t="s">
        <v>249</v>
      </c>
      <c r="PBA116" s="159" t="s">
        <v>249</v>
      </c>
      <c r="PBB116" s="159" t="s">
        <v>249</v>
      </c>
      <c r="PBC116" s="159" t="s">
        <v>249</v>
      </c>
      <c r="PBD116" s="159" t="s">
        <v>249</v>
      </c>
      <c r="PBE116" s="159" t="s">
        <v>249</v>
      </c>
      <c r="PBF116" s="159" t="s">
        <v>249</v>
      </c>
      <c r="PBG116" s="159" t="s">
        <v>249</v>
      </c>
      <c r="PBH116" s="159" t="s">
        <v>249</v>
      </c>
      <c r="PBI116" s="159" t="s">
        <v>249</v>
      </c>
      <c r="PBJ116" s="159" t="s">
        <v>249</v>
      </c>
      <c r="PBK116" s="159" t="s">
        <v>249</v>
      </c>
      <c r="PBL116" s="159" t="s">
        <v>249</v>
      </c>
      <c r="PBM116" s="159" t="s">
        <v>249</v>
      </c>
      <c r="PBN116" s="159" t="s">
        <v>249</v>
      </c>
      <c r="PBO116" s="159" t="s">
        <v>249</v>
      </c>
      <c r="PBP116" s="159" t="s">
        <v>249</v>
      </c>
      <c r="PBQ116" s="159" t="s">
        <v>249</v>
      </c>
      <c r="PBR116" s="159" t="s">
        <v>249</v>
      </c>
      <c r="PBS116" s="159" t="s">
        <v>249</v>
      </c>
      <c r="PBT116" s="159" t="s">
        <v>249</v>
      </c>
      <c r="PBU116" s="159" t="s">
        <v>249</v>
      </c>
      <c r="PBV116" s="159" t="s">
        <v>249</v>
      </c>
      <c r="PBW116" s="159" t="s">
        <v>249</v>
      </c>
      <c r="PBX116" s="159" t="s">
        <v>249</v>
      </c>
      <c r="PBY116" s="159" t="s">
        <v>249</v>
      </c>
      <c r="PBZ116" s="159" t="s">
        <v>249</v>
      </c>
      <c r="PCA116" s="159" t="s">
        <v>249</v>
      </c>
      <c r="PCB116" s="159" t="s">
        <v>249</v>
      </c>
      <c r="PCC116" s="159" t="s">
        <v>249</v>
      </c>
      <c r="PCD116" s="159" t="s">
        <v>249</v>
      </c>
      <c r="PCE116" s="159" t="s">
        <v>249</v>
      </c>
      <c r="PCF116" s="159" t="s">
        <v>249</v>
      </c>
      <c r="PCG116" s="159" t="s">
        <v>249</v>
      </c>
      <c r="PCH116" s="159" t="s">
        <v>249</v>
      </c>
      <c r="PCI116" s="159" t="s">
        <v>249</v>
      </c>
      <c r="PCJ116" s="159" t="s">
        <v>249</v>
      </c>
      <c r="PCK116" s="159" t="s">
        <v>249</v>
      </c>
      <c r="PCL116" s="159" t="s">
        <v>249</v>
      </c>
      <c r="PCM116" s="159" t="s">
        <v>249</v>
      </c>
      <c r="PCN116" s="159" t="s">
        <v>249</v>
      </c>
      <c r="PCO116" s="159" t="s">
        <v>249</v>
      </c>
      <c r="PCP116" s="159" t="s">
        <v>249</v>
      </c>
      <c r="PCQ116" s="159" t="s">
        <v>249</v>
      </c>
      <c r="PCR116" s="159" t="s">
        <v>249</v>
      </c>
      <c r="PCS116" s="159" t="s">
        <v>249</v>
      </c>
      <c r="PCT116" s="159" t="s">
        <v>249</v>
      </c>
      <c r="PCU116" s="159" t="s">
        <v>249</v>
      </c>
      <c r="PCV116" s="159" t="s">
        <v>249</v>
      </c>
      <c r="PCW116" s="159" t="s">
        <v>249</v>
      </c>
      <c r="PCX116" s="159" t="s">
        <v>249</v>
      </c>
      <c r="PCY116" s="159" t="s">
        <v>249</v>
      </c>
      <c r="PCZ116" s="159" t="s">
        <v>249</v>
      </c>
      <c r="PDA116" s="159" t="s">
        <v>249</v>
      </c>
      <c r="PDB116" s="159" t="s">
        <v>249</v>
      </c>
      <c r="PDC116" s="159" t="s">
        <v>249</v>
      </c>
      <c r="PDD116" s="159" t="s">
        <v>249</v>
      </c>
      <c r="PDE116" s="159" t="s">
        <v>249</v>
      </c>
      <c r="PDF116" s="159" t="s">
        <v>249</v>
      </c>
      <c r="PDG116" s="159" t="s">
        <v>249</v>
      </c>
      <c r="PDH116" s="159" t="s">
        <v>249</v>
      </c>
      <c r="PDI116" s="159" t="s">
        <v>249</v>
      </c>
      <c r="PDJ116" s="159" t="s">
        <v>249</v>
      </c>
      <c r="PDK116" s="159" t="s">
        <v>249</v>
      </c>
      <c r="PDL116" s="159" t="s">
        <v>249</v>
      </c>
      <c r="PDM116" s="159" t="s">
        <v>249</v>
      </c>
      <c r="PDN116" s="159" t="s">
        <v>249</v>
      </c>
      <c r="PDO116" s="159" t="s">
        <v>249</v>
      </c>
      <c r="PDP116" s="159" t="s">
        <v>249</v>
      </c>
      <c r="PDQ116" s="159" t="s">
        <v>249</v>
      </c>
      <c r="PDR116" s="159" t="s">
        <v>249</v>
      </c>
      <c r="PDS116" s="159" t="s">
        <v>249</v>
      </c>
      <c r="PDT116" s="159" t="s">
        <v>249</v>
      </c>
      <c r="PDU116" s="159" t="s">
        <v>249</v>
      </c>
      <c r="PDV116" s="159" t="s">
        <v>249</v>
      </c>
      <c r="PDW116" s="159" t="s">
        <v>249</v>
      </c>
      <c r="PDX116" s="159" t="s">
        <v>249</v>
      </c>
      <c r="PDY116" s="159" t="s">
        <v>249</v>
      </c>
      <c r="PDZ116" s="159" t="s">
        <v>249</v>
      </c>
      <c r="PEA116" s="159" t="s">
        <v>249</v>
      </c>
      <c r="PEB116" s="159" t="s">
        <v>249</v>
      </c>
      <c r="PEC116" s="159" t="s">
        <v>249</v>
      </c>
      <c r="PED116" s="159" t="s">
        <v>249</v>
      </c>
      <c r="PEE116" s="159" t="s">
        <v>249</v>
      </c>
      <c r="PEF116" s="159" t="s">
        <v>249</v>
      </c>
      <c r="PEG116" s="159" t="s">
        <v>249</v>
      </c>
      <c r="PEH116" s="159" t="s">
        <v>249</v>
      </c>
      <c r="PEI116" s="159" t="s">
        <v>249</v>
      </c>
      <c r="PEJ116" s="159" t="s">
        <v>249</v>
      </c>
      <c r="PEK116" s="159" t="s">
        <v>249</v>
      </c>
      <c r="PEL116" s="159" t="s">
        <v>249</v>
      </c>
      <c r="PEM116" s="159" t="s">
        <v>249</v>
      </c>
      <c r="PEN116" s="159" t="s">
        <v>249</v>
      </c>
      <c r="PEO116" s="159" t="s">
        <v>249</v>
      </c>
      <c r="PEP116" s="159" t="s">
        <v>249</v>
      </c>
      <c r="PEQ116" s="159" t="s">
        <v>249</v>
      </c>
      <c r="PER116" s="159" t="s">
        <v>249</v>
      </c>
      <c r="PES116" s="159" t="s">
        <v>249</v>
      </c>
      <c r="PET116" s="159" t="s">
        <v>249</v>
      </c>
      <c r="PEU116" s="159" t="s">
        <v>249</v>
      </c>
      <c r="PEV116" s="159" t="s">
        <v>249</v>
      </c>
      <c r="PEW116" s="159" t="s">
        <v>249</v>
      </c>
      <c r="PEX116" s="159" t="s">
        <v>249</v>
      </c>
      <c r="PEY116" s="159" t="s">
        <v>249</v>
      </c>
      <c r="PEZ116" s="159" t="s">
        <v>249</v>
      </c>
      <c r="PFA116" s="159" t="s">
        <v>249</v>
      </c>
      <c r="PFB116" s="159" t="s">
        <v>249</v>
      </c>
      <c r="PFC116" s="159" t="s">
        <v>249</v>
      </c>
      <c r="PFD116" s="159" t="s">
        <v>249</v>
      </c>
      <c r="PFE116" s="159" t="s">
        <v>249</v>
      </c>
      <c r="PFF116" s="159" t="s">
        <v>249</v>
      </c>
      <c r="PFG116" s="159" t="s">
        <v>249</v>
      </c>
      <c r="PFH116" s="159" t="s">
        <v>249</v>
      </c>
      <c r="PFI116" s="159" t="s">
        <v>249</v>
      </c>
      <c r="PFJ116" s="159" t="s">
        <v>249</v>
      </c>
      <c r="PFK116" s="159" t="s">
        <v>249</v>
      </c>
      <c r="PFL116" s="159" t="s">
        <v>249</v>
      </c>
      <c r="PFM116" s="159" t="s">
        <v>249</v>
      </c>
      <c r="PFN116" s="159" t="s">
        <v>249</v>
      </c>
      <c r="PFO116" s="159" t="s">
        <v>249</v>
      </c>
      <c r="PFP116" s="159" t="s">
        <v>249</v>
      </c>
      <c r="PFQ116" s="159" t="s">
        <v>249</v>
      </c>
      <c r="PFR116" s="159" t="s">
        <v>249</v>
      </c>
      <c r="PFS116" s="159" t="s">
        <v>249</v>
      </c>
      <c r="PFT116" s="159" t="s">
        <v>249</v>
      </c>
      <c r="PFU116" s="159" t="s">
        <v>249</v>
      </c>
      <c r="PFV116" s="159" t="s">
        <v>249</v>
      </c>
      <c r="PFW116" s="159" t="s">
        <v>249</v>
      </c>
      <c r="PFX116" s="159" t="s">
        <v>249</v>
      </c>
      <c r="PFY116" s="159" t="s">
        <v>249</v>
      </c>
      <c r="PFZ116" s="159" t="s">
        <v>249</v>
      </c>
      <c r="PGA116" s="159" t="s">
        <v>249</v>
      </c>
      <c r="PGB116" s="159" t="s">
        <v>249</v>
      </c>
      <c r="PGC116" s="159" t="s">
        <v>249</v>
      </c>
      <c r="PGD116" s="159" t="s">
        <v>249</v>
      </c>
      <c r="PGE116" s="159" t="s">
        <v>249</v>
      </c>
      <c r="PGF116" s="159" t="s">
        <v>249</v>
      </c>
      <c r="PGG116" s="159" t="s">
        <v>249</v>
      </c>
      <c r="PGH116" s="159" t="s">
        <v>249</v>
      </c>
      <c r="PGI116" s="159" t="s">
        <v>249</v>
      </c>
      <c r="PGJ116" s="159" t="s">
        <v>249</v>
      </c>
      <c r="PGK116" s="159" t="s">
        <v>249</v>
      </c>
      <c r="PGL116" s="159" t="s">
        <v>249</v>
      </c>
      <c r="PGM116" s="159" t="s">
        <v>249</v>
      </c>
      <c r="PGN116" s="159" t="s">
        <v>249</v>
      </c>
      <c r="PGO116" s="159" t="s">
        <v>249</v>
      </c>
      <c r="PGP116" s="159" t="s">
        <v>249</v>
      </c>
      <c r="PGQ116" s="159" t="s">
        <v>249</v>
      </c>
      <c r="PGR116" s="159" t="s">
        <v>249</v>
      </c>
      <c r="PGS116" s="159" t="s">
        <v>249</v>
      </c>
      <c r="PGT116" s="159" t="s">
        <v>249</v>
      </c>
      <c r="PGU116" s="159" t="s">
        <v>249</v>
      </c>
      <c r="PGV116" s="159" t="s">
        <v>249</v>
      </c>
      <c r="PGW116" s="159" t="s">
        <v>249</v>
      </c>
      <c r="PGX116" s="159" t="s">
        <v>249</v>
      </c>
      <c r="PGY116" s="159" t="s">
        <v>249</v>
      </c>
      <c r="PGZ116" s="159" t="s">
        <v>249</v>
      </c>
      <c r="PHA116" s="159" t="s">
        <v>249</v>
      </c>
      <c r="PHB116" s="159" t="s">
        <v>249</v>
      </c>
      <c r="PHC116" s="159" t="s">
        <v>249</v>
      </c>
      <c r="PHD116" s="159" t="s">
        <v>249</v>
      </c>
      <c r="PHE116" s="159" t="s">
        <v>249</v>
      </c>
      <c r="PHF116" s="159" t="s">
        <v>249</v>
      </c>
      <c r="PHG116" s="159" t="s">
        <v>249</v>
      </c>
      <c r="PHH116" s="159" t="s">
        <v>249</v>
      </c>
      <c r="PHI116" s="159" t="s">
        <v>249</v>
      </c>
      <c r="PHJ116" s="159" t="s">
        <v>249</v>
      </c>
      <c r="PHK116" s="159" t="s">
        <v>249</v>
      </c>
      <c r="PHL116" s="159" t="s">
        <v>249</v>
      </c>
      <c r="PHM116" s="159" t="s">
        <v>249</v>
      </c>
      <c r="PHN116" s="159" t="s">
        <v>249</v>
      </c>
      <c r="PHO116" s="159" t="s">
        <v>249</v>
      </c>
      <c r="PHP116" s="159" t="s">
        <v>249</v>
      </c>
      <c r="PHQ116" s="159" t="s">
        <v>249</v>
      </c>
      <c r="PHR116" s="159" t="s">
        <v>249</v>
      </c>
      <c r="PHS116" s="159" t="s">
        <v>249</v>
      </c>
      <c r="PHT116" s="159" t="s">
        <v>249</v>
      </c>
      <c r="PHU116" s="159" t="s">
        <v>249</v>
      </c>
      <c r="PHV116" s="159" t="s">
        <v>249</v>
      </c>
      <c r="PHW116" s="159" t="s">
        <v>249</v>
      </c>
      <c r="PHX116" s="159" t="s">
        <v>249</v>
      </c>
      <c r="PHY116" s="159" t="s">
        <v>249</v>
      </c>
      <c r="PHZ116" s="159" t="s">
        <v>249</v>
      </c>
      <c r="PIA116" s="159" t="s">
        <v>249</v>
      </c>
      <c r="PIB116" s="159" t="s">
        <v>249</v>
      </c>
      <c r="PIC116" s="159" t="s">
        <v>249</v>
      </c>
      <c r="PID116" s="159" t="s">
        <v>249</v>
      </c>
      <c r="PIE116" s="159" t="s">
        <v>249</v>
      </c>
      <c r="PIF116" s="159" t="s">
        <v>249</v>
      </c>
      <c r="PIG116" s="159" t="s">
        <v>249</v>
      </c>
      <c r="PIH116" s="159" t="s">
        <v>249</v>
      </c>
      <c r="PII116" s="159" t="s">
        <v>249</v>
      </c>
      <c r="PIJ116" s="159" t="s">
        <v>249</v>
      </c>
      <c r="PIK116" s="159" t="s">
        <v>249</v>
      </c>
      <c r="PIL116" s="159" t="s">
        <v>249</v>
      </c>
      <c r="PIM116" s="159" t="s">
        <v>249</v>
      </c>
      <c r="PIN116" s="159" t="s">
        <v>249</v>
      </c>
      <c r="PIO116" s="159" t="s">
        <v>249</v>
      </c>
      <c r="PIP116" s="159" t="s">
        <v>249</v>
      </c>
      <c r="PIQ116" s="159" t="s">
        <v>249</v>
      </c>
      <c r="PIR116" s="159" t="s">
        <v>249</v>
      </c>
      <c r="PIS116" s="159" t="s">
        <v>249</v>
      </c>
      <c r="PIT116" s="159" t="s">
        <v>249</v>
      </c>
      <c r="PIU116" s="159" t="s">
        <v>249</v>
      </c>
      <c r="PIV116" s="159" t="s">
        <v>249</v>
      </c>
      <c r="PIW116" s="159" t="s">
        <v>249</v>
      </c>
      <c r="PIX116" s="159" t="s">
        <v>249</v>
      </c>
      <c r="PIY116" s="159" t="s">
        <v>249</v>
      </c>
      <c r="PIZ116" s="159" t="s">
        <v>249</v>
      </c>
      <c r="PJA116" s="159" t="s">
        <v>249</v>
      </c>
      <c r="PJB116" s="159" t="s">
        <v>249</v>
      </c>
      <c r="PJC116" s="159" t="s">
        <v>249</v>
      </c>
      <c r="PJD116" s="159" t="s">
        <v>249</v>
      </c>
      <c r="PJE116" s="159" t="s">
        <v>249</v>
      </c>
      <c r="PJF116" s="159" t="s">
        <v>249</v>
      </c>
      <c r="PJG116" s="159" t="s">
        <v>249</v>
      </c>
      <c r="PJH116" s="159" t="s">
        <v>249</v>
      </c>
      <c r="PJI116" s="159" t="s">
        <v>249</v>
      </c>
      <c r="PJJ116" s="159" t="s">
        <v>249</v>
      </c>
      <c r="PJK116" s="159" t="s">
        <v>249</v>
      </c>
      <c r="PJL116" s="159" t="s">
        <v>249</v>
      </c>
      <c r="PJM116" s="159" t="s">
        <v>249</v>
      </c>
      <c r="PJN116" s="159" t="s">
        <v>249</v>
      </c>
      <c r="PJO116" s="159" t="s">
        <v>249</v>
      </c>
      <c r="PJP116" s="159" t="s">
        <v>249</v>
      </c>
      <c r="PJQ116" s="159" t="s">
        <v>249</v>
      </c>
      <c r="PJR116" s="159" t="s">
        <v>249</v>
      </c>
      <c r="PJS116" s="159" t="s">
        <v>249</v>
      </c>
      <c r="PJT116" s="159" t="s">
        <v>249</v>
      </c>
      <c r="PJU116" s="159" t="s">
        <v>249</v>
      </c>
      <c r="PJV116" s="159" t="s">
        <v>249</v>
      </c>
      <c r="PJW116" s="159" t="s">
        <v>249</v>
      </c>
      <c r="PJX116" s="159" t="s">
        <v>249</v>
      </c>
      <c r="PJY116" s="159" t="s">
        <v>249</v>
      </c>
      <c r="PJZ116" s="159" t="s">
        <v>249</v>
      </c>
      <c r="PKA116" s="159" t="s">
        <v>249</v>
      </c>
      <c r="PKB116" s="159" t="s">
        <v>249</v>
      </c>
      <c r="PKC116" s="159" t="s">
        <v>249</v>
      </c>
      <c r="PKD116" s="159" t="s">
        <v>249</v>
      </c>
      <c r="PKE116" s="159" t="s">
        <v>249</v>
      </c>
      <c r="PKF116" s="159" t="s">
        <v>249</v>
      </c>
      <c r="PKG116" s="159" t="s">
        <v>249</v>
      </c>
      <c r="PKH116" s="159" t="s">
        <v>249</v>
      </c>
      <c r="PKI116" s="159" t="s">
        <v>249</v>
      </c>
      <c r="PKJ116" s="159" t="s">
        <v>249</v>
      </c>
      <c r="PKK116" s="159" t="s">
        <v>249</v>
      </c>
      <c r="PKL116" s="159" t="s">
        <v>249</v>
      </c>
      <c r="PKM116" s="159" t="s">
        <v>249</v>
      </c>
      <c r="PKN116" s="159" t="s">
        <v>249</v>
      </c>
      <c r="PKO116" s="159" t="s">
        <v>249</v>
      </c>
      <c r="PKP116" s="159" t="s">
        <v>249</v>
      </c>
      <c r="PKQ116" s="159" t="s">
        <v>249</v>
      </c>
      <c r="PKR116" s="159" t="s">
        <v>249</v>
      </c>
      <c r="PKS116" s="159" t="s">
        <v>249</v>
      </c>
      <c r="PKT116" s="159" t="s">
        <v>249</v>
      </c>
      <c r="PKU116" s="159" t="s">
        <v>249</v>
      </c>
      <c r="PKV116" s="159" t="s">
        <v>249</v>
      </c>
      <c r="PKW116" s="159" t="s">
        <v>249</v>
      </c>
      <c r="PKX116" s="159" t="s">
        <v>249</v>
      </c>
      <c r="PKY116" s="159" t="s">
        <v>249</v>
      </c>
      <c r="PKZ116" s="159" t="s">
        <v>249</v>
      </c>
      <c r="PLA116" s="159" t="s">
        <v>249</v>
      </c>
      <c r="PLB116" s="159" t="s">
        <v>249</v>
      </c>
      <c r="PLC116" s="159" t="s">
        <v>249</v>
      </c>
      <c r="PLD116" s="159" t="s">
        <v>249</v>
      </c>
      <c r="PLE116" s="159" t="s">
        <v>249</v>
      </c>
      <c r="PLF116" s="159" t="s">
        <v>249</v>
      </c>
      <c r="PLG116" s="159" t="s">
        <v>249</v>
      </c>
      <c r="PLH116" s="159" t="s">
        <v>249</v>
      </c>
      <c r="PLI116" s="159" t="s">
        <v>249</v>
      </c>
      <c r="PLJ116" s="159" t="s">
        <v>249</v>
      </c>
      <c r="PLK116" s="159" t="s">
        <v>249</v>
      </c>
      <c r="PLL116" s="159" t="s">
        <v>249</v>
      </c>
      <c r="PLM116" s="159" t="s">
        <v>249</v>
      </c>
      <c r="PLN116" s="159" t="s">
        <v>249</v>
      </c>
      <c r="PLO116" s="159" t="s">
        <v>249</v>
      </c>
      <c r="PLP116" s="159" t="s">
        <v>249</v>
      </c>
      <c r="PLQ116" s="159" t="s">
        <v>249</v>
      </c>
      <c r="PLR116" s="159" t="s">
        <v>249</v>
      </c>
      <c r="PLS116" s="159" t="s">
        <v>249</v>
      </c>
      <c r="PLT116" s="159" t="s">
        <v>249</v>
      </c>
      <c r="PLU116" s="159" t="s">
        <v>249</v>
      </c>
      <c r="PLV116" s="159" t="s">
        <v>249</v>
      </c>
      <c r="PLW116" s="159" t="s">
        <v>249</v>
      </c>
      <c r="PLX116" s="159" t="s">
        <v>249</v>
      </c>
      <c r="PLY116" s="159" t="s">
        <v>249</v>
      </c>
      <c r="PLZ116" s="159" t="s">
        <v>249</v>
      </c>
      <c r="PMA116" s="159" t="s">
        <v>249</v>
      </c>
      <c r="PMB116" s="159" t="s">
        <v>249</v>
      </c>
      <c r="PMC116" s="159" t="s">
        <v>249</v>
      </c>
      <c r="PMD116" s="159" t="s">
        <v>249</v>
      </c>
      <c r="PME116" s="159" t="s">
        <v>249</v>
      </c>
      <c r="PMF116" s="159" t="s">
        <v>249</v>
      </c>
      <c r="PMG116" s="159" t="s">
        <v>249</v>
      </c>
      <c r="PMH116" s="159" t="s">
        <v>249</v>
      </c>
      <c r="PMI116" s="159" t="s">
        <v>249</v>
      </c>
      <c r="PMJ116" s="159" t="s">
        <v>249</v>
      </c>
      <c r="PMK116" s="159" t="s">
        <v>249</v>
      </c>
      <c r="PML116" s="159" t="s">
        <v>249</v>
      </c>
      <c r="PMM116" s="159" t="s">
        <v>249</v>
      </c>
      <c r="PMN116" s="159" t="s">
        <v>249</v>
      </c>
      <c r="PMO116" s="159" t="s">
        <v>249</v>
      </c>
      <c r="PMP116" s="159" t="s">
        <v>249</v>
      </c>
      <c r="PMQ116" s="159" t="s">
        <v>249</v>
      </c>
      <c r="PMR116" s="159" t="s">
        <v>249</v>
      </c>
      <c r="PMS116" s="159" t="s">
        <v>249</v>
      </c>
      <c r="PMT116" s="159" t="s">
        <v>249</v>
      </c>
      <c r="PMU116" s="159" t="s">
        <v>249</v>
      </c>
      <c r="PMV116" s="159" t="s">
        <v>249</v>
      </c>
      <c r="PMW116" s="159" t="s">
        <v>249</v>
      </c>
      <c r="PMX116" s="159" t="s">
        <v>249</v>
      </c>
      <c r="PMY116" s="159" t="s">
        <v>249</v>
      </c>
      <c r="PMZ116" s="159" t="s">
        <v>249</v>
      </c>
      <c r="PNA116" s="159" t="s">
        <v>249</v>
      </c>
      <c r="PNB116" s="159" t="s">
        <v>249</v>
      </c>
      <c r="PNC116" s="159" t="s">
        <v>249</v>
      </c>
      <c r="PND116" s="159" t="s">
        <v>249</v>
      </c>
      <c r="PNE116" s="159" t="s">
        <v>249</v>
      </c>
      <c r="PNF116" s="159" t="s">
        <v>249</v>
      </c>
      <c r="PNG116" s="159" t="s">
        <v>249</v>
      </c>
      <c r="PNH116" s="159" t="s">
        <v>249</v>
      </c>
      <c r="PNI116" s="159" t="s">
        <v>249</v>
      </c>
      <c r="PNJ116" s="159" t="s">
        <v>249</v>
      </c>
      <c r="PNK116" s="159" t="s">
        <v>249</v>
      </c>
      <c r="PNL116" s="159" t="s">
        <v>249</v>
      </c>
      <c r="PNM116" s="159" t="s">
        <v>249</v>
      </c>
      <c r="PNN116" s="159" t="s">
        <v>249</v>
      </c>
      <c r="PNO116" s="159" t="s">
        <v>249</v>
      </c>
      <c r="PNP116" s="159" t="s">
        <v>249</v>
      </c>
      <c r="PNQ116" s="159" t="s">
        <v>249</v>
      </c>
      <c r="PNR116" s="159" t="s">
        <v>249</v>
      </c>
      <c r="PNS116" s="159" t="s">
        <v>249</v>
      </c>
      <c r="PNT116" s="159" t="s">
        <v>249</v>
      </c>
      <c r="PNU116" s="159" t="s">
        <v>249</v>
      </c>
      <c r="PNV116" s="159" t="s">
        <v>249</v>
      </c>
      <c r="PNW116" s="159" t="s">
        <v>249</v>
      </c>
      <c r="PNX116" s="159" t="s">
        <v>249</v>
      </c>
      <c r="PNY116" s="159" t="s">
        <v>249</v>
      </c>
      <c r="PNZ116" s="159" t="s">
        <v>249</v>
      </c>
      <c r="POA116" s="159" t="s">
        <v>249</v>
      </c>
      <c r="POB116" s="159" t="s">
        <v>249</v>
      </c>
      <c r="POC116" s="159" t="s">
        <v>249</v>
      </c>
      <c r="POD116" s="159" t="s">
        <v>249</v>
      </c>
      <c r="POE116" s="159" t="s">
        <v>249</v>
      </c>
      <c r="POF116" s="159" t="s">
        <v>249</v>
      </c>
      <c r="POG116" s="159" t="s">
        <v>249</v>
      </c>
      <c r="POH116" s="159" t="s">
        <v>249</v>
      </c>
      <c r="POI116" s="159" t="s">
        <v>249</v>
      </c>
      <c r="POJ116" s="159" t="s">
        <v>249</v>
      </c>
      <c r="POK116" s="159" t="s">
        <v>249</v>
      </c>
      <c r="POL116" s="159" t="s">
        <v>249</v>
      </c>
      <c r="POM116" s="159" t="s">
        <v>249</v>
      </c>
      <c r="PON116" s="159" t="s">
        <v>249</v>
      </c>
      <c r="POO116" s="159" t="s">
        <v>249</v>
      </c>
      <c r="POP116" s="159" t="s">
        <v>249</v>
      </c>
      <c r="POQ116" s="159" t="s">
        <v>249</v>
      </c>
      <c r="POR116" s="159" t="s">
        <v>249</v>
      </c>
      <c r="POS116" s="159" t="s">
        <v>249</v>
      </c>
      <c r="POT116" s="159" t="s">
        <v>249</v>
      </c>
      <c r="POU116" s="159" t="s">
        <v>249</v>
      </c>
      <c r="POV116" s="159" t="s">
        <v>249</v>
      </c>
      <c r="POW116" s="159" t="s">
        <v>249</v>
      </c>
      <c r="POX116" s="159" t="s">
        <v>249</v>
      </c>
      <c r="POY116" s="159" t="s">
        <v>249</v>
      </c>
      <c r="POZ116" s="159" t="s">
        <v>249</v>
      </c>
      <c r="PPA116" s="159" t="s">
        <v>249</v>
      </c>
      <c r="PPB116" s="159" t="s">
        <v>249</v>
      </c>
      <c r="PPC116" s="159" t="s">
        <v>249</v>
      </c>
      <c r="PPD116" s="159" t="s">
        <v>249</v>
      </c>
      <c r="PPE116" s="159" t="s">
        <v>249</v>
      </c>
      <c r="PPF116" s="159" t="s">
        <v>249</v>
      </c>
      <c r="PPG116" s="159" t="s">
        <v>249</v>
      </c>
      <c r="PPH116" s="159" t="s">
        <v>249</v>
      </c>
      <c r="PPI116" s="159" t="s">
        <v>249</v>
      </c>
      <c r="PPJ116" s="159" t="s">
        <v>249</v>
      </c>
      <c r="PPK116" s="159" t="s">
        <v>249</v>
      </c>
      <c r="PPL116" s="159" t="s">
        <v>249</v>
      </c>
      <c r="PPM116" s="159" t="s">
        <v>249</v>
      </c>
      <c r="PPN116" s="159" t="s">
        <v>249</v>
      </c>
      <c r="PPO116" s="159" t="s">
        <v>249</v>
      </c>
      <c r="PPP116" s="159" t="s">
        <v>249</v>
      </c>
      <c r="PPQ116" s="159" t="s">
        <v>249</v>
      </c>
      <c r="PPR116" s="159" t="s">
        <v>249</v>
      </c>
      <c r="PPS116" s="159" t="s">
        <v>249</v>
      </c>
      <c r="PPT116" s="159" t="s">
        <v>249</v>
      </c>
      <c r="PPU116" s="159" t="s">
        <v>249</v>
      </c>
      <c r="PPV116" s="159" t="s">
        <v>249</v>
      </c>
      <c r="PPW116" s="159" t="s">
        <v>249</v>
      </c>
      <c r="PPX116" s="159" t="s">
        <v>249</v>
      </c>
      <c r="PPY116" s="159" t="s">
        <v>249</v>
      </c>
      <c r="PPZ116" s="159" t="s">
        <v>249</v>
      </c>
      <c r="PQA116" s="159" t="s">
        <v>249</v>
      </c>
      <c r="PQB116" s="159" t="s">
        <v>249</v>
      </c>
      <c r="PQC116" s="159" t="s">
        <v>249</v>
      </c>
      <c r="PQD116" s="159" t="s">
        <v>249</v>
      </c>
      <c r="PQE116" s="159" t="s">
        <v>249</v>
      </c>
      <c r="PQF116" s="159" t="s">
        <v>249</v>
      </c>
      <c r="PQG116" s="159" t="s">
        <v>249</v>
      </c>
      <c r="PQH116" s="159" t="s">
        <v>249</v>
      </c>
      <c r="PQI116" s="159" t="s">
        <v>249</v>
      </c>
      <c r="PQJ116" s="159" t="s">
        <v>249</v>
      </c>
      <c r="PQK116" s="159" t="s">
        <v>249</v>
      </c>
      <c r="PQL116" s="159" t="s">
        <v>249</v>
      </c>
      <c r="PQM116" s="159" t="s">
        <v>249</v>
      </c>
      <c r="PQN116" s="159" t="s">
        <v>249</v>
      </c>
      <c r="PQO116" s="159" t="s">
        <v>249</v>
      </c>
      <c r="PQP116" s="159" t="s">
        <v>249</v>
      </c>
      <c r="PQQ116" s="159" t="s">
        <v>249</v>
      </c>
      <c r="PQR116" s="159" t="s">
        <v>249</v>
      </c>
      <c r="PQS116" s="159" t="s">
        <v>249</v>
      </c>
      <c r="PQT116" s="159" t="s">
        <v>249</v>
      </c>
      <c r="PQU116" s="159" t="s">
        <v>249</v>
      </c>
      <c r="PQV116" s="159" t="s">
        <v>249</v>
      </c>
      <c r="PQW116" s="159" t="s">
        <v>249</v>
      </c>
      <c r="PQX116" s="159" t="s">
        <v>249</v>
      </c>
      <c r="PQY116" s="159" t="s">
        <v>249</v>
      </c>
      <c r="PQZ116" s="159" t="s">
        <v>249</v>
      </c>
      <c r="PRA116" s="159" t="s">
        <v>249</v>
      </c>
      <c r="PRB116" s="159" t="s">
        <v>249</v>
      </c>
      <c r="PRC116" s="159" t="s">
        <v>249</v>
      </c>
      <c r="PRD116" s="159" t="s">
        <v>249</v>
      </c>
      <c r="PRE116" s="159" t="s">
        <v>249</v>
      </c>
      <c r="PRF116" s="159" t="s">
        <v>249</v>
      </c>
      <c r="PRG116" s="159" t="s">
        <v>249</v>
      </c>
      <c r="PRH116" s="159" t="s">
        <v>249</v>
      </c>
      <c r="PRI116" s="159" t="s">
        <v>249</v>
      </c>
      <c r="PRJ116" s="159" t="s">
        <v>249</v>
      </c>
      <c r="PRK116" s="159" t="s">
        <v>249</v>
      </c>
      <c r="PRL116" s="159" t="s">
        <v>249</v>
      </c>
      <c r="PRM116" s="159" t="s">
        <v>249</v>
      </c>
      <c r="PRN116" s="159" t="s">
        <v>249</v>
      </c>
      <c r="PRO116" s="159" t="s">
        <v>249</v>
      </c>
      <c r="PRP116" s="159" t="s">
        <v>249</v>
      </c>
      <c r="PRQ116" s="159" t="s">
        <v>249</v>
      </c>
      <c r="PRR116" s="159" t="s">
        <v>249</v>
      </c>
      <c r="PRS116" s="159" t="s">
        <v>249</v>
      </c>
      <c r="PRT116" s="159" t="s">
        <v>249</v>
      </c>
      <c r="PRU116" s="159" t="s">
        <v>249</v>
      </c>
      <c r="PRV116" s="159" t="s">
        <v>249</v>
      </c>
      <c r="PRW116" s="159" t="s">
        <v>249</v>
      </c>
      <c r="PRX116" s="159" t="s">
        <v>249</v>
      </c>
      <c r="PRY116" s="159" t="s">
        <v>249</v>
      </c>
      <c r="PRZ116" s="159" t="s">
        <v>249</v>
      </c>
      <c r="PSA116" s="159" t="s">
        <v>249</v>
      </c>
      <c r="PSB116" s="159" t="s">
        <v>249</v>
      </c>
      <c r="PSC116" s="159" t="s">
        <v>249</v>
      </c>
      <c r="PSD116" s="159" t="s">
        <v>249</v>
      </c>
      <c r="PSE116" s="159" t="s">
        <v>249</v>
      </c>
      <c r="PSF116" s="159" t="s">
        <v>249</v>
      </c>
      <c r="PSG116" s="159" t="s">
        <v>249</v>
      </c>
      <c r="PSH116" s="159" t="s">
        <v>249</v>
      </c>
      <c r="PSI116" s="159" t="s">
        <v>249</v>
      </c>
      <c r="PSJ116" s="159" t="s">
        <v>249</v>
      </c>
      <c r="PSK116" s="159" t="s">
        <v>249</v>
      </c>
      <c r="PSL116" s="159" t="s">
        <v>249</v>
      </c>
      <c r="PSM116" s="159" t="s">
        <v>249</v>
      </c>
      <c r="PSN116" s="159" t="s">
        <v>249</v>
      </c>
      <c r="PSO116" s="159" t="s">
        <v>249</v>
      </c>
      <c r="PSP116" s="159" t="s">
        <v>249</v>
      </c>
      <c r="PSQ116" s="159" t="s">
        <v>249</v>
      </c>
      <c r="PSR116" s="159" t="s">
        <v>249</v>
      </c>
      <c r="PSS116" s="159" t="s">
        <v>249</v>
      </c>
      <c r="PST116" s="159" t="s">
        <v>249</v>
      </c>
      <c r="PSU116" s="159" t="s">
        <v>249</v>
      </c>
      <c r="PSV116" s="159" t="s">
        <v>249</v>
      </c>
      <c r="PSW116" s="159" t="s">
        <v>249</v>
      </c>
      <c r="PSX116" s="159" t="s">
        <v>249</v>
      </c>
      <c r="PSY116" s="159" t="s">
        <v>249</v>
      </c>
      <c r="PSZ116" s="159" t="s">
        <v>249</v>
      </c>
      <c r="PTA116" s="159" t="s">
        <v>249</v>
      </c>
      <c r="PTB116" s="159" t="s">
        <v>249</v>
      </c>
      <c r="PTC116" s="159" t="s">
        <v>249</v>
      </c>
      <c r="PTD116" s="159" t="s">
        <v>249</v>
      </c>
      <c r="PTE116" s="159" t="s">
        <v>249</v>
      </c>
      <c r="PTF116" s="159" t="s">
        <v>249</v>
      </c>
      <c r="PTG116" s="159" t="s">
        <v>249</v>
      </c>
      <c r="PTH116" s="159" t="s">
        <v>249</v>
      </c>
      <c r="PTI116" s="159" t="s">
        <v>249</v>
      </c>
      <c r="PTJ116" s="159" t="s">
        <v>249</v>
      </c>
      <c r="PTK116" s="159" t="s">
        <v>249</v>
      </c>
      <c r="PTL116" s="159" t="s">
        <v>249</v>
      </c>
      <c r="PTM116" s="159" t="s">
        <v>249</v>
      </c>
      <c r="PTN116" s="159" t="s">
        <v>249</v>
      </c>
      <c r="PTO116" s="159" t="s">
        <v>249</v>
      </c>
      <c r="PTP116" s="159" t="s">
        <v>249</v>
      </c>
      <c r="PTQ116" s="159" t="s">
        <v>249</v>
      </c>
      <c r="PTR116" s="159" t="s">
        <v>249</v>
      </c>
      <c r="PTS116" s="159" t="s">
        <v>249</v>
      </c>
      <c r="PTT116" s="159" t="s">
        <v>249</v>
      </c>
      <c r="PTU116" s="159" t="s">
        <v>249</v>
      </c>
      <c r="PTV116" s="159" t="s">
        <v>249</v>
      </c>
      <c r="PTW116" s="159" t="s">
        <v>249</v>
      </c>
      <c r="PTX116" s="159" t="s">
        <v>249</v>
      </c>
      <c r="PTY116" s="159" t="s">
        <v>249</v>
      </c>
      <c r="PTZ116" s="159" t="s">
        <v>249</v>
      </c>
      <c r="PUA116" s="159" t="s">
        <v>249</v>
      </c>
      <c r="PUB116" s="159" t="s">
        <v>249</v>
      </c>
      <c r="PUC116" s="159" t="s">
        <v>249</v>
      </c>
      <c r="PUD116" s="159" t="s">
        <v>249</v>
      </c>
      <c r="PUE116" s="159" t="s">
        <v>249</v>
      </c>
      <c r="PUF116" s="159" t="s">
        <v>249</v>
      </c>
      <c r="PUG116" s="159" t="s">
        <v>249</v>
      </c>
      <c r="PUH116" s="159" t="s">
        <v>249</v>
      </c>
      <c r="PUI116" s="159" t="s">
        <v>249</v>
      </c>
      <c r="PUJ116" s="159" t="s">
        <v>249</v>
      </c>
      <c r="PUK116" s="159" t="s">
        <v>249</v>
      </c>
      <c r="PUL116" s="159" t="s">
        <v>249</v>
      </c>
      <c r="PUM116" s="159" t="s">
        <v>249</v>
      </c>
      <c r="PUN116" s="159" t="s">
        <v>249</v>
      </c>
      <c r="PUO116" s="159" t="s">
        <v>249</v>
      </c>
      <c r="PUP116" s="159" t="s">
        <v>249</v>
      </c>
      <c r="PUQ116" s="159" t="s">
        <v>249</v>
      </c>
      <c r="PUR116" s="159" t="s">
        <v>249</v>
      </c>
      <c r="PUS116" s="159" t="s">
        <v>249</v>
      </c>
      <c r="PUT116" s="159" t="s">
        <v>249</v>
      </c>
      <c r="PUU116" s="159" t="s">
        <v>249</v>
      </c>
      <c r="PUV116" s="159" t="s">
        <v>249</v>
      </c>
      <c r="PUW116" s="159" t="s">
        <v>249</v>
      </c>
      <c r="PUX116" s="159" t="s">
        <v>249</v>
      </c>
      <c r="PUY116" s="159" t="s">
        <v>249</v>
      </c>
      <c r="PUZ116" s="159" t="s">
        <v>249</v>
      </c>
      <c r="PVA116" s="159" t="s">
        <v>249</v>
      </c>
      <c r="PVB116" s="159" t="s">
        <v>249</v>
      </c>
      <c r="PVC116" s="159" t="s">
        <v>249</v>
      </c>
      <c r="PVD116" s="159" t="s">
        <v>249</v>
      </c>
      <c r="PVE116" s="159" t="s">
        <v>249</v>
      </c>
      <c r="PVF116" s="159" t="s">
        <v>249</v>
      </c>
      <c r="PVG116" s="159" t="s">
        <v>249</v>
      </c>
      <c r="PVH116" s="159" t="s">
        <v>249</v>
      </c>
      <c r="PVI116" s="159" t="s">
        <v>249</v>
      </c>
      <c r="PVJ116" s="159" t="s">
        <v>249</v>
      </c>
      <c r="PVK116" s="159" t="s">
        <v>249</v>
      </c>
      <c r="PVL116" s="159" t="s">
        <v>249</v>
      </c>
      <c r="PVM116" s="159" t="s">
        <v>249</v>
      </c>
      <c r="PVN116" s="159" t="s">
        <v>249</v>
      </c>
      <c r="PVO116" s="159" t="s">
        <v>249</v>
      </c>
      <c r="PVP116" s="159" t="s">
        <v>249</v>
      </c>
      <c r="PVQ116" s="159" t="s">
        <v>249</v>
      </c>
      <c r="PVR116" s="159" t="s">
        <v>249</v>
      </c>
      <c r="PVS116" s="159" t="s">
        <v>249</v>
      </c>
      <c r="PVT116" s="159" t="s">
        <v>249</v>
      </c>
      <c r="PVU116" s="159" t="s">
        <v>249</v>
      </c>
      <c r="PVV116" s="159" t="s">
        <v>249</v>
      </c>
      <c r="PVW116" s="159" t="s">
        <v>249</v>
      </c>
      <c r="PVX116" s="159" t="s">
        <v>249</v>
      </c>
      <c r="PVY116" s="159" t="s">
        <v>249</v>
      </c>
      <c r="PVZ116" s="159" t="s">
        <v>249</v>
      </c>
      <c r="PWA116" s="159" t="s">
        <v>249</v>
      </c>
      <c r="PWB116" s="159" t="s">
        <v>249</v>
      </c>
      <c r="PWC116" s="159" t="s">
        <v>249</v>
      </c>
      <c r="PWD116" s="159" t="s">
        <v>249</v>
      </c>
      <c r="PWE116" s="159" t="s">
        <v>249</v>
      </c>
      <c r="PWF116" s="159" t="s">
        <v>249</v>
      </c>
      <c r="PWG116" s="159" t="s">
        <v>249</v>
      </c>
      <c r="PWH116" s="159" t="s">
        <v>249</v>
      </c>
      <c r="PWI116" s="159" t="s">
        <v>249</v>
      </c>
      <c r="PWJ116" s="159" t="s">
        <v>249</v>
      </c>
      <c r="PWK116" s="159" t="s">
        <v>249</v>
      </c>
      <c r="PWL116" s="159" t="s">
        <v>249</v>
      </c>
      <c r="PWM116" s="159" t="s">
        <v>249</v>
      </c>
      <c r="PWN116" s="159" t="s">
        <v>249</v>
      </c>
      <c r="PWO116" s="159" t="s">
        <v>249</v>
      </c>
      <c r="PWP116" s="159" t="s">
        <v>249</v>
      </c>
      <c r="PWQ116" s="159" t="s">
        <v>249</v>
      </c>
      <c r="PWR116" s="159" t="s">
        <v>249</v>
      </c>
      <c r="PWS116" s="159" t="s">
        <v>249</v>
      </c>
      <c r="PWT116" s="159" t="s">
        <v>249</v>
      </c>
      <c r="PWU116" s="159" t="s">
        <v>249</v>
      </c>
      <c r="PWV116" s="159" t="s">
        <v>249</v>
      </c>
      <c r="PWW116" s="159" t="s">
        <v>249</v>
      </c>
      <c r="PWX116" s="159" t="s">
        <v>249</v>
      </c>
      <c r="PWY116" s="159" t="s">
        <v>249</v>
      </c>
      <c r="PWZ116" s="159" t="s">
        <v>249</v>
      </c>
      <c r="PXA116" s="159" t="s">
        <v>249</v>
      </c>
      <c r="PXB116" s="159" t="s">
        <v>249</v>
      </c>
      <c r="PXC116" s="159" t="s">
        <v>249</v>
      </c>
      <c r="PXD116" s="159" t="s">
        <v>249</v>
      </c>
      <c r="PXE116" s="159" t="s">
        <v>249</v>
      </c>
      <c r="PXF116" s="159" t="s">
        <v>249</v>
      </c>
      <c r="PXG116" s="159" t="s">
        <v>249</v>
      </c>
      <c r="PXH116" s="159" t="s">
        <v>249</v>
      </c>
      <c r="PXI116" s="159" t="s">
        <v>249</v>
      </c>
      <c r="PXJ116" s="159" t="s">
        <v>249</v>
      </c>
      <c r="PXK116" s="159" t="s">
        <v>249</v>
      </c>
      <c r="PXL116" s="159" t="s">
        <v>249</v>
      </c>
      <c r="PXM116" s="159" t="s">
        <v>249</v>
      </c>
      <c r="PXN116" s="159" t="s">
        <v>249</v>
      </c>
      <c r="PXO116" s="159" t="s">
        <v>249</v>
      </c>
      <c r="PXP116" s="159" t="s">
        <v>249</v>
      </c>
      <c r="PXQ116" s="159" t="s">
        <v>249</v>
      </c>
      <c r="PXR116" s="159" t="s">
        <v>249</v>
      </c>
      <c r="PXS116" s="159" t="s">
        <v>249</v>
      </c>
      <c r="PXT116" s="159" t="s">
        <v>249</v>
      </c>
      <c r="PXU116" s="159" t="s">
        <v>249</v>
      </c>
      <c r="PXV116" s="159" t="s">
        <v>249</v>
      </c>
      <c r="PXW116" s="159" t="s">
        <v>249</v>
      </c>
      <c r="PXX116" s="159" t="s">
        <v>249</v>
      </c>
      <c r="PXY116" s="159" t="s">
        <v>249</v>
      </c>
      <c r="PXZ116" s="159" t="s">
        <v>249</v>
      </c>
      <c r="PYA116" s="159" t="s">
        <v>249</v>
      </c>
      <c r="PYB116" s="159" t="s">
        <v>249</v>
      </c>
      <c r="PYC116" s="159" t="s">
        <v>249</v>
      </c>
      <c r="PYD116" s="159" t="s">
        <v>249</v>
      </c>
      <c r="PYE116" s="159" t="s">
        <v>249</v>
      </c>
      <c r="PYF116" s="159" t="s">
        <v>249</v>
      </c>
      <c r="PYG116" s="159" t="s">
        <v>249</v>
      </c>
      <c r="PYH116" s="159" t="s">
        <v>249</v>
      </c>
      <c r="PYI116" s="159" t="s">
        <v>249</v>
      </c>
      <c r="PYJ116" s="159" t="s">
        <v>249</v>
      </c>
      <c r="PYK116" s="159" t="s">
        <v>249</v>
      </c>
      <c r="PYL116" s="159" t="s">
        <v>249</v>
      </c>
      <c r="PYM116" s="159" t="s">
        <v>249</v>
      </c>
      <c r="PYN116" s="159" t="s">
        <v>249</v>
      </c>
      <c r="PYO116" s="159" t="s">
        <v>249</v>
      </c>
      <c r="PYP116" s="159" t="s">
        <v>249</v>
      </c>
      <c r="PYQ116" s="159" t="s">
        <v>249</v>
      </c>
      <c r="PYR116" s="159" t="s">
        <v>249</v>
      </c>
      <c r="PYS116" s="159" t="s">
        <v>249</v>
      </c>
      <c r="PYT116" s="159" t="s">
        <v>249</v>
      </c>
      <c r="PYU116" s="159" t="s">
        <v>249</v>
      </c>
      <c r="PYV116" s="159" t="s">
        <v>249</v>
      </c>
      <c r="PYW116" s="159" t="s">
        <v>249</v>
      </c>
      <c r="PYX116" s="159" t="s">
        <v>249</v>
      </c>
      <c r="PYY116" s="159" t="s">
        <v>249</v>
      </c>
      <c r="PYZ116" s="159" t="s">
        <v>249</v>
      </c>
      <c r="PZA116" s="159" t="s">
        <v>249</v>
      </c>
      <c r="PZB116" s="159" t="s">
        <v>249</v>
      </c>
      <c r="PZC116" s="159" t="s">
        <v>249</v>
      </c>
      <c r="PZD116" s="159" t="s">
        <v>249</v>
      </c>
      <c r="PZE116" s="159" t="s">
        <v>249</v>
      </c>
      <c r="PZF116" s="159" t="s">
        <v>249</v>
      </c>
      <c r="PZG116" s="159" t="s">
        <v>249</v>
      </c>
      <c r="PZH116" s="159" t="s">
        <v>249</v>
      </c>
      <c r="PZI116" s="159" t="s">
        <v>249</v>
      </c>
      <c r="PZJ116" s="159" t="s">
        <v>249</v>
      </c>
      <c r="PZK116" s="159" t="s">
        <v>249</v>
      </c>
      <c r="PZL116" s="159" t="s">
        <v>249</v>
      </c>
      <c r="PZM116" s="159" t="s">
        <v>249</v>
      </c>
      <c r="PZN116" s="159" t="s">
        <v>249</v>
      </c>
      <c r="PZO116" s="159" t="s">
        <v>249</v>
      </c>
      <c r="PZP116" s="159" t="s">
        <v>249</v>
      </c>
      <c r="PZQ116" s="159" t="s">
        <v>249</v>
      </c>
      <c r="PZR116" s="159" t="s">
        <v>249</v>
      </c>
      <c r="PZS116" s="159" t="s">
        <v>249</v>
      </c>
      <c r="PZT116" s="159" t="s">
        <v>249</v>
      </c>
      <c r="PZU116" s="159" t="s">
        <v>249</v>
      </c>
      <c r="PZV116" s="159" t="s">
        <v>249</v>
      </c>
      <c r="PZW116" s="159" t="s">
        <v>249</v>
      </c>
      <c r="PZX116" s="159" t="s">
        <v>249</v>
      </c>
      <c r="PZY116" s="159" t="s">
        <v>249</v>
      </c>
      <c r="PZZ116" s="159" t="s">
        <v>249</v>
      </c>
      <c r="QAA116" s="159" t="s">
        <v>249</v>
      </c>
      <c r="QAB116" s="159" t="s">
        <v>249</v>
      </c>
      <c r="QAC116" s="159" t="s">
        <v>249</v>
      </c>
      <c r="QAD116" s="159" t="s">
        <v>249</v>
      </c>
      <c r="QAE116" s="159" t="s">
        <v>249</v>
      </c>
      <c r="QAF116" s="159" t="s">
        <v>249</v>
      </c>
      <c r="QAG116" s="159" t="s">
        <v>249</v>
      </c>
      <c r="QAH116" s="159" t="s">
        <v>249</v>
      </c>
      <c r="QAI116" s="159" t="s">
        <v>249</v>
      </c>
      <c r="QAJ116" s="159" t="s">
        <v>249</v>
      </c>
      <c r="QAK116" s="159" t="s">
        <v>249</v>
      </c>
      <c r="QAL116" s="159" t="s">
        <v>249</v>
      </c>
      <c r="QAM116" s="159" t="s">
        <v>249</v>
      </c>
      <c r="QAN116" s="159" t="s">
        <v>249</v>
      </c>
      <c r="QAO116" s="159" t="s">
        <v>249</v>
      </c>
      <c r="QAP116" s="159" t="s">
        <v>249</v>
      </c>
      <c r="QAQ116" s="159" t="s">
        <v>249</v>
      </c>
      <c r="QAR116" s="159" t="s">
        <v>249</v>
      </c>
      <c r="QAS116" s="159" t="s">
        <v>249</v>
      </c>
      <c r="QAT116" s="159" t="s">
        <v>249</v>
      </c>
      <c r="QAU116" s="159" t="s">
        <v>249</v>
      </c>
      <c r="QAV116" s="159" t="s">
        <v>249</v>
      </c>
      <c r="QAW116" s="159" t="s">
        <v>249</v>
      </c>
      <c r="QAX116" s="159" t="s">
        <v>249</v>
      </c>
      <c r="QAY116" s="159" t="s">
        <v>249</v>
      </c>
      <c r="QAZ116" s="159" t="s">
        <v>249</v>
      </c>
      <c r="QBA116" s="159" t="s">
        <v>249</v>
      </c>
      <c r="QBB116" s="159" t="s">
        <v>249</v>
      </c>
      <c r="QBC116" s="159" t="s">
        <v>249</v>
      </c>
      <c r="QBD116" s="159" t="s">
        <v>249</v>
      </c>
      <c r="QBE116" s="159" t="s">
        <v>249</v>
      </c>
      <c r="QBF116" s="159" t="s">
        <v>249</v>
      </c>
      <c r="QBG116" s="159" t="s">
        <v>249</v>
      </c>
      <c r="QBH116" s="159" t="s">
        <v>249</v>
      </c>
      <c r="QBI116" s="159" t="s">
        <v>249</v>
      </c>
      <c r="QBJ116" s="159" t="s">
        <v>249</v>
      </c>
      <c r="QBK116" s="159" t="s">
        <v>249</v>
      </c>
      <c r="QBL116" s="159" t="s">
        <v>249</v>
      </c>
      <c r="QBM116" s="159" t="s">
        <v>249</v>
      </c>
      <c r="QBN116" s="159" t="s">
        <v>249</v>
      </c>
      <c r="QBO116" s="159" t="s">
        <v>249</v>
      </c>
      <c r="QBP116" s="159" t="s">
        <v>249</v>
      </c>
      <c r="QBQ116" s="159" t="s">
        <v>249</v>
      </c>
      <c r="QBR116" s="159" t="s">
        <v>249</v>
      </c>
      <c r="QBS116" s="159" t="s">
        <v>249</v>
      </c>
      <c r="QBT116" s="159" t="s">
        <v>249</v>
      </c>
      <c r="QBU116" s="159" t="s">
        <v>249</v>
      </c>
      <c r="QBV116" s="159" t="s">
        <v>249</v>
      </c>
      <c r="QBW116" s="159" t="s">
        <v>249</v>
      </c>
      <c r="QBX116" s="159" t="s">
        <v>249</v>
      </c>
      <c r="QBY116" s="159" t="s">
        <v>249</v>
      </c>
      <c r="QBZ116" s="159" t="s">
        <v>249</v>
      </c>
      <c r="QCA116" s="159" t="s">
        <v>249</v>
      </c>
      <c r="QCB116" s="159" t="s">
        <v>249</v>
      </c>
      <c r="QCC116" s="159" t="s">
        <v>249</v>
      </c>
      <c r="QCD116" s="159" t="s">
        <v>249</v>
      </c>
      <c r="QCE116" s="159" t="s">
        <v>249</v>
      </c>
      <c r="QCF116" s="159" t="s">
        <v>249</v>
      </c>
      <c r="QCG116" s="159" t="s">
        <v>249</v>
      </c>
      <c r="QCH116" s="159" t="s">
        <v>249</v>
      </c>
      <c r="QCI116" s="159" t="s">
        <v>249</v>
      </c>
      <c r="QCJ116" s="159" t="s">
        <v>249</v>
      </c>
      <c r="QCK116" s="159" t="s">
        <v>249</v>
      </c>
      <c r="QCL116" s="159" t="s">
        <v>249</v>
      </c>
      <c r="QCM116" s="159" t="s">
        <v>249</v>
      </c>
      <c r="QCN116" s="159" t="s">
        <v>249</v>
      </c>
      <c r="QCO116" s="159" t="s">
        <v>249</v>
      </c>
      <c r="QCP116" s="159" t="s">
        <v>249</v>
      </c>
      <c r="QCQ116" s="159" t="s">
        <v>249</v>
      </c>
      <c r="QCR116" s="159" t="s">
        <v>249</v>
      </c>
      <c r="QCS116" s="159" t="s">
        <v>249</v>
      </c>
      <c r="QCT116" s="159" t="s">
        <v>249</v>
      </c>
      <c r="QCU116" s="159" t="s">
        <v>249</v>
      </c>
      <c r="QCV116" s="159" t="s">
        <v>249</v>
      </c>
      <c r="QCW116" s="159" t="s">
        <v>249</v>
      </c>
      <c r="QCX116" s="159" t="s">
        <v>249</v>
      </c>
      <c r="QCY116" s="159" t="s">
        <v>249</v>
      </c>
      <c r="QCZ116" s="159" t="s">
        <v>249</v>
      </c>
      <c r="QDA116" s="159" t="s">
        <v>249</v>
      </c>
      <c r="QDB116" s="159" t="s">
        <v>249</v>
      </c>
      <c r="QDC116" s="159" t="s">
        <v>249</v>
      </c>
      <c r="QDD116" s="159" t="s">
        <v>249</v>
      </c>
      <c r="QDE116" s="159" t="s">
        <v>249</v>
      </c>
      <c r="QDF116" s="159" t="s">
        <v>249</v>
      </c>
      <c r="QDG116" s="159" t="s">
        <v>249</v>
      </c>
      <c r="QDH116" s="159" t="s">
        <v>249</v>
      </c>
      <c r="QDI116" s="159" t="s">
        <v>249</v>
      </c>
      <c r="QDJ116" s="159" t="s">
        <v>249</v>
      </c>
      <c r="QDK116" s="159" t="s">
        <v>249</v>
      </c>
      <c r="QDL116" s="159" t="s">
        <v>249</v>
      </c>
      <c r="QDM116" s="159" t="s">
        <v>249</v>
      </c>
      <c r="QDN116" s="159" t="s">
        <v>249</v>
      </c>
      <c r="QDO116" s="159" t="s">
        <v>249</v>
      </c>
      <c r="QDP116" s="159" t="s">
        <v>249</v>
      </c>
      <c r="QDQ116" s="159" t="s">
        <v>249</v>
      </c>
      <c r="QDR116" s="159" t="s">
        <v>249</v>
      </c>
      <c r="QDS116" s="159" t="s">
        <v>249</v>
      </c>
      <c r="QDT116" s="159" t="s">
        <v>249</v>
      </c>
      <c r="QDU116" s="159" t="s">
        <v>249</v>
      </c>
      <c r="QDV116" s="159" t="s">
        <v>249</v>
      </c>
      <c r="QDW116" s="159" t="s">
        <v>249</v>
      </c>
      <c r="QDX116" s="159" t="s">
        <v>249</v>
      </c>
      <c r="QDY116" s="159" t="s">
        <v>249</v>
      </c>
      <c r="QDZ116" s="159" t="s">
        <v>249</v>
      </c>
      <c r="QEA116" s="159" t="s">
        <v>249</v>
      </c>
      <c r="QEB116" s="159" t="s">
        <v>249</v>
      </c>
      <c r="QEC116" s="159" t="s">
        <v>249</v>
      </c>
      <c r="QED116" s="159" t="s">
        <v>249</v>
      </c>
      <c r="QEE116" s="159" t="s">
        <v>249</v>
      </c>
      <c r="QEF116" s="159" t="s">
        <v>249</v>
      </c>
      <c r="QEG116" s="159" t="s">
        <v>249</v>
      </c>
      <c r="QEH116" s="159" t="s">
        <v>249</v>
      </c>
      <c r="QEI116" s="159" t="s">
        <v>249</v>
      </c>
      <c r="QEJ116" s="159" t="s">
        <v>249</v>
      </c>
      <c r="QEK116" s="159" t="s">
        <v>249</v>
      </c>
      <c r="QEL116" s="159" t="s">
        <v>249</v>
      </c>
      <c r="QEM116" s="159" t="s">
        <v>249</v>
      </c>
      <c r="QEN116" s="159" t="s">
        <v>249</v>
      </c>
      <c r="QEO116" s="159" t="s">
        <v>249</v>
      </c>
      <c r="QEP116" s="159" t="s">
        <v>249</v>
      </c>
      <c r="QEQ116" s="159" t="s">
        <v>249</v>
      </c>
      <c r="QER116" s="159" t="s">
        <v>249</v>
      </c>
      <c r="QES116" s="159" t="s">
        <v>249</v>
      </c>
      <c r="QET116" s="159" t="s">
        <v>249</v>
      </c>
      <c r="QEU116" s="159" t="s">
        <v>249</v>
      </c>
      <c r="QEV116" s="159" t="s">
        <v>249</v>
      </c>
      <c r="QEW116" s="159" t="s">
        <v>249</v>
      </c>
      <c r="QEX116" s="159" t="s">
        <v>249</v>
      </c>
      <c r="QEY116" s="159" t="s">
        <v>249</v>
      </c>
      <c r="QEZ116" s="159" t="s">
        <v>249</v>
      </c>
      <c r="QFA116" s="159" t="s">
        <v>249</v>
      </c>
      <c r="QFB116" s="159" t="s">
        <v>249</v>
      </c>
      <c r="QFC116" s="159" t="s">
        <v>249</v>
      </c>
      <c r="QFD116" s="159" t="s">
        <v>249</v>
      </c>
      <c r="QFE116" s="159" t="s">
        <v>249</v>
      </c>
      <c r="QFF116" s="159" t="s">
        <v>249</v>
      </c>
      <c r="QFG116" s="159" t="s">
        <v>249</v>
      </c>
      <c r="QFH116" s="159" t="s">
        <v>249</v>
      </c>
      <c r="QFI116" s="159" t="s">
        <v>249</v>
      </c>
      <c r="QFJ116" s="159" t="s">
        <v>249</v>
      </c>
      <c r="QFK116" s="159" t="s">
        <v>249</v>
      </c>
      <c r="QFL116" s="159" t="s">
        <v>249</v>
      </c>
      <c r="QFM116" s="159" t="s">
        <v>249</v>
      </c>
      <c r="QFN116" s="159" t="s">
        <v>249</v>
      </c>
      <c r="QFO116" s="159" t="s">
        <v>249</v>
      </c>
      <c r="QFP116" s="159" t="s">
        <v>249</v>
      </c>
      <c r="QFQ116" s="159" t="s">
        <v>249</v>
      </c>
      <c r="QFR116" s="159" t="s">
        <v>249</v>
      </c>
      <c r="QFS116" s="159" t="s">
        <v>249</v>
      </c>
      <c r="QFT116" s="159" t="s">
        <v>249</v>
      </c>
      <c r="QFU116" s="159" t="s">
        <v>249</v>
      </c>
      <c r="QFV116" s="159" t="s">
        <v>249</v>
      </c>
      <c r="QFW116" s="159" t="s">
        <v>249</v>
      </c>
      <c r="QFX116" s="159" t="s">
        <v>249</v>
      </c>
      <c r="QFY116" s="159" t="s">
        <v>249</v>
      </c>
      <c r="QFZ116" s="159" t="s">
        <v>249</v>
      </c>
      <c r="QGA116" s="159" t="s">
        <v>249</v>
      </c>
      <c r="QGB116" s="159" t="s">
        <v>249</v>
      </c>
      <c r="QGC116" s="159" t="s">
        <v>249</v>
      </c>
      <c r="QGD116" s="159" t="s">
        <v>249</v>
      </c>
      <c r="QGE116" s="159" t="s">
        <v>249</v>
      </c>
      <c r="QGF116" s="159" t="s">
        <v>249</v>
      </c>
      <c r="QGG116" s="159" t="s">
        <v>249</v>
      </c>
      <c r="QGH116" s="159" t="s">
        <v>249</v>
      </c>
      <c r="QGI116" s="159" t="s">
        <v>249</v>
      </c>
      <c r="QGJ116" s="159" t="s">
        <v>249</v>
      </c>
      <c r="QGK116" s="159" t="s">
        <v>249</v>
      </c>
      <c r="QGL116" s="159" t="s">
        <v>249</v>
      </c>
      <c r="QGM116" s="159" t="s">
        <v>249</v>
      </c>
      <c r="QGN116" s="159" t="s">
        <v>249</v>
      </c>
      <c r="QGO116" s="159" t="s">
        <v>249</v>
      </c>
      <c r="QGP116" s="159" t="s">
        <v>249</v>
      </c>
      <c r="QGQ116" s="159" t="s">
        <v>249</v>
      </c>
      <c r="QGR116" s="159" t="s">
        <v>249</v>
      </c>
      <c r="QGS116" s="159" t="s">
        <v>249</v>
      </c>
      <c r="QGT116" s="159" t="s">
        <v>249</v>
      </c>
      <c r="QGU116" s="159" t="s">
        <v>249</v>
      </c>
      <c r="QGV116" s="159" t="s">
        <v>249</v>
      </c>
      <c r="QGW116" s="159" t="s">
        <v>249</v>
      </c>
      <c r="QGX116" s="159" t="s">
        <v>249</v>
      </c>
      <c r="QGY116" s="159" t="s">
        <v>249</v>
      </c>
      <c r="QGZ116" s="159" t="s">
        <v>249</v>
      </c>
      <c r="QHA116" s="159" t="s">
        <v>249</v>
      </c>
      <c r="QHB116" s="159" t="s">
        <v>249</v>
      </c>
      <c r="QHC116" s="159" t="s">
        <v>249</v>
      </c>
      <c r="QHD116" s="159" t="s">
        <v>249</v>
      </c>
      <c r="QHE116" s="159" t="s">
        <v>249</v>
      </c>
      <c r="QHF116" s="159" t="s">
        <v>249</v>
      </c>
      <c r="QHG116" s="159" t="s">
        <v>249</v>
      </c>
      <c r="QHH116" s="159" t="s">
        <v>249</v>
      </c>
      <c r="QHI116" s="159" t="s">
        <v>249</v>
      </c>
      <c r="QHJ116" s="159" t="s">
        <v>249</v>
      </c>
      <c r="QHK116" s="159" t="s">
        <v>249</v>
      </c>
      <c r="QHL116" s="159" t="s">
        <v>249</v>
      </c>
      <c r="QHM116" s="159" t="s">
        <v>249</v>
      </c>
      <c r="QHN116" s="159" t="s">
        <v>249</v>
      </c>
      <c r="QHO116" s="159" t="s">
        <v>249</v>
      </c>
      <c r="QHP116" s="159" t="s">
        <v>249</v>
      </c>
      <c r="QHQ116" s="159" t="s">
        <v>249</v>
      </c>
      <c r="QHR116" s="159" t="s">
        <v>249</v>
      </c>
      <c r="QHS116" s="159" t="s">
        <v>249</v>
      </c>
      <c r="QHT116" s="159" t="s">
        <v>249</v>
      </c>
      <c r="QHU116" s="159" t="s">
        <v>249</v>
      </c>
      <c r="QHV116" s="159" t="s">
        <v>249</v>
      </c>
      <c r="QHW116" s="159" t="s">
        <v>249</v>
      </c>
      <c r="QHX116" s="159" t="s">
        <v>249</v>
      </c>
      <c r="QHY116" s="159" t="s">
        <v>249</v>
      </c>
      <c r="QHZ116" s="159" t="s">
        <v>249</v>
      </c>
      <c r="QIA116" s="159" t="s">
        <v>249</v>
      </c>
      <c r="QIB116" s="159" t="s">
        <v>249</v>
      </c>
      <c r="QIC116" s="159" t="s">
        <v>249</v>
      </c>
      <c r="QID116" s="159" t="s">
        <v>249</v>
      </c>
      <c r="QIE116" s="159" t="s">
        <v>249</v>
      </c>
      <c r="QIF116" s="159" t="s">
        <v>249</v>
      </c>
      <c r="QIG116" s="159" t="s">
        <v>249</v>
      </c>
      <c r="QIH116" s="159" t="s">
        <v>249</v>
      </c>
      <c r="QII116" s="159" t="s">
        <v>249</v>
      </c>
      <c r="QIJ116" s="159" t="s">
        <v>249</v>
      </c>
      <c r="QIK116" s="159" t="s">
        <v>249</v>
      </c>
      <c r="QIL116" s="159" t="s">
        <v>249</v>
      </c>
      <c r="QIM116" s="159" t="s">
        <v>249</v>
      </c>
      <c r="QIN116" s="159" t="s">
        <v>249</v>
      </c>
      <c r="QIO116" s="159" t="s">
        <v>249</v>
      </c>
      <c r="QIP116" s="159" t="s">
        <v>249</v>
      </c>
      <c r="QIQ116" s="159" t="s">
        <v>249</v>
      </c>
      <c r="QIR116" s="159" t="s">
        <v>249</v>
      </c>
      <c r="QIS116" s="159" t="s">
        <v>249</v>
      </c>
      <c r="QIT116" s="159" t="s">
        <v>249</v>
      </c>
      <c r="QIU116" s="159" t="s">
        <v>249</v>
      </c>
      <c r="QIV116" s="159" t="s">
        <v>249</v>
      </c>
      <c r="QIW116" s="159" t="s">
        <v>249</v>
      </c>
      <c r="QIX116" s="159" t="s">
        <v>249</v>
      </c>
      <c r="QIY116" s="159" t="s">
        <v>249</v>
      </c>
      <c r="QIZ116" s="159" t="s">
        <v>249</v>
      </c>
      <c r="QJA116" s="159" t="s">
        <v>249</v>
      </c>
      <c r="QJB116" s="159" t="s">
        <v>249</v>
      </c>
      <c r="QJC116" s="159" t="s">
        <v>249</v>
      </c>
      <c r="QJD116" s="159" t="s">
        <v>249</v>
      </c>
      <c r="QJE116" s="159" t="s">
        <v>249</v>
      </c>
      <c r="QJF116" s="159" t="s">
        <v>249</v>
      </c>
      <c r="QJG116" s="159" t="s">
        <v>249</v>
      </c>
      <c r="QJH116" s="159" t="s">
        <v>249</v>
      </c>
      <c r="QJI116" s="159" t="s">
        <v>249</v>
      </c>
      <c r="QJJ116" s="159" t="s">
        <v>249</v>
      </c>
      <c r="QJK116" s="159" t="s">
        <v>249</v>
      </c>
      <c r="QJL116" s="159" t="s">
        <v>249</v>
      </c>
      <c r="QJM116" s="159" t="s">
        <v>249</v>
      </c>
      <c r="QJN116" s="159" t="s">
        <v>249</v>
      </c>
      <c r="QJO116" s="159" t="s">
        <v>249</v>
      </c>
      <c r="QJP116" s="159" t="s">
        <v>249</v>
      </c>
      <c r="QJQ116" s="159" t="s">
        <v>249</v>
      </c>
      <c r="QJR116" s="159" t="s">
        <v>249</v>
      </c>
      <c r="QJS116" s="159" t="s">
        <v>249</v>
      </c>
      <c r="QJT116" s="159" t="s">
        <v>249</v>
      </c>
      <c r="QJU116" s="159" t="s">
        <v>249</v>
      </c>
      <c r="QJV116" s="159" t="s">
        <v>249</v>
      </c>
      <c r="QJW116" s="159" t="s">
        <v>249</v>
      </c>
      <c r="QJX116" s="159" t="s">
        <v>249</v>
      </c>
      <c r="QJY116" s="159" t="s">
        <v>249</v>
      </c>
      <c r="QJZ116" s="159" t="s">
        <v>249</v>
      </c>
      <c r="QKA116" s="159" t="s">
        <v>249</v>
      </c>
      <c r="QKB116" s="159" t="s">
        <v>249</v>
      </c>
      <c r="QKC116" s="159" t="s">
        <v>249</v>
      </c>
      <c r="QKD116" s="159" t="s">
        <v>249</v>
      </c>
      <c r="QKE116" s="159" t="s">
        <v>249</v>
      </c>
      <c r="QKF116" s="159" t="s">
        <v>249</v>
      </c>
      <c r="QKG116" s="159" t="s">
        <v>249</v>
      </c>
      <c r="QKH116" s="159" t="s">
        <v>249</v>
      </c>
      <c r="QKI116" s="159" t="s">
        <v>249</v>
      </c>
      <c r="QKJ116" s="159" t="s">
        <v>249</v>
      </c>
      <c r="QKK116" s="159" t="s">
        <v>249</v>
      </c>
      <c r="QKL116" s="159" t="s">
        <v>249</v>
      </c>
      <c r="QKM116" s="159" t="s">
        <v>249</v>
      </c>
      <c r="QKN116" s="159" t="s">
        <v>249</v>
      </c>
      <c r="QKO116" s="159" t="s">
        <v>249</v>
      </c>
      <c r="QKP116" s="159" t="s">
        <v>249</v>
      </c>
      <c r="QKQ116" s="159" t="s">
        <v>249</v>
      </c>
      <c r="QKR116" s="159" t="s">
        <v>249</v>
      </c>
      <c r="QKS116" s="159" t="s">
        <v>249</v>
      </c>
      <c r="QKT116" s="159" t="s">
        <v>249</v>
      </c>
      <c r="QKU116" s="159" t="s">
        <v>249</v>
      </c>
      <c r="QKV116" s="159" t="s">
        <v>249</v>
      </c>
      <c r="QKW116" s="159" t="s">
        <v>249</v>
      </c>
      <c r="QKX116" s="159" t="s">
        <v>249</v>
      </c>
      <c r="QKY116" s="159" t="s">
        <v>249</v>
      </c>
      <c r="QKZ116" s="159" t="s">
        <v>249</v>
      </c>
      <c r="QLA116" s="159" t="s">
        <v>249</v>
      </c>
      <c r="QLB116" s="159" t="s">
        <v>249</v>
      </c>
      <c r="QLC116" s="159" t="s">
        <v>249</v>
      </c>
      <c r="QLD116" s="159" t="s">
        <v>249</v>
      </c>
      <c r="QLE116" s="159" t="s">
        <v>249</v>
      </c>
      <c r="QLF116" s="159" t="s">
        <v>249</v>
      </c>
      <c r="QLG116" s="159" t="s">
        <v>249</v>
      </c>
      <c r="QLH116" s="159" t="s">
        <v>249</v>
      </c>
      <c r="QLI116" s="159" t="s">
        <v>249</v>
      </c>
      <c r="QLJ116" s="159" t="s">
        <v>249</v>
      </c>
      <c r="QLK116" s="159" t="s">
        <v>249</v>
      </c>
      <c r="QLL116" s="159" t="s">
        <v>249</v>
      </c>
      <c r="QLM116" s="159" t="s">
        <v>249</v>
      </c>
      <c r="QLN116" s="159" t="s">
        <v>249</v>
      </c>
      <c r="QLO116" s="159" t="s">
        <v>249</v>
      </c>
      <c r="QLP116" s="159" t="s">
        <v>249</v>
      </c>
      <c r="QLQ116" s="159" t="s">
        <v>249</v>
      </c>
      <c r="QLR116" s="159" t="s">
        <v>249</v>
      </c>
      <c r="QLS116" s="159" t="s">
        <v>249</v>
      </c>
      <c r="QLT116" s="159" t="s">
        <v>249</v>
      </c>
      <c r="QLU116" s="159" t="s">
        <v>249</v>
      </c>
      <c r="QLV116" s="159" t="s">
        <v>249</v>
      </c>
      <c r="QLW116" s="159" t="s">
        <v>249</v>
      </c>
      <c r="QLX116" s="159" t="s">
        <v>249</v>
      </c>
      <c r="QLY116" s="159" t="s">
        <v>249</v>
      </c>
      <c r="QLZ116" s="159" t="s">
        <v>249</v>
      </c>
      <c r="QMA116" s="159" t="s">
        <v>249</v>
      </c>
      <c r="QMB116" s="159" t="s">
        <v>249</v>
      </c>
      <c r="QMC116" s="159" t="s">
        <v>249</v>
      </c>
      <c r="QMD116" s="159" t="s">
        <v>249</v>
      </c>
      <c r="QME116" s="159" t="s">
        <v>249</v>
      </c>
      <c r="QMF116" s="159" t="s">
        <v>249</v>
      </c>
      <c r="QMG116" s="159" t="s">
        <v>249</v>
      </c>
      <c r="QMH116" s="159" t="s">
        <v>249</v>
      </c>
      <c r="QMI116" s="159" t="s">
        <v>249</v>
      </c>
      <c r="QMJ116" s="159" t="s">
        <v>249</v>
      </c>
      <c r="QMK116" s="159" t="s">
        <v>249</v>
      </c>
      <c r="QML116" s="159" t="s">
        <v>249</v>
      </c>
      <c r="QMM116" s="159" t="s">
        <v>249</v>
      </c>
      <c r="QMN116" s="159" t="s">
        <v>249</v>
      </c>
      <c r="QMO116" s="159" t="s">
        <v>249</v>
      </c>
      <c r="QMP116" s="159" t="s">
        <v>249</v>
      </c>
      <c r="QMQ116" s="159" t="s">
        <v>249</v>
      </c>
      <c r="QMR116" s="159" t="s">
        <v>249</v>
      </c>
      <c r="QMS116" s="159" t="s">
        <v>249</v>
      </c>
      <c r="QMT116" s="159" t="s">
        <v>249</v>
      </c>
      <c r="QMU116" s="159" t="s">
        <v>249</v>
      </c>
      <c r="QMV116" s="159" t="s">
        <v>249</v>
      </c>
      <c r="QMW116" s="159" t="s">
        <v>249</v>
      </c>
      <c r="QMX116" s="159" t="s">
        <v>249</v>
      </c>
      <c r="QMY116" s="159" t="s">
        <v>249</v>
      </c>
      <c r="QMZ116" s="159" t="s">
        <v>249</v>
      </c>
      <c r="QNA116" s="159" t="s">
        <v>249</v>
      </c>
      <c r="QNB116" s="159" t="s">
        <v>249</v>
      </c>
      <c r="QNC116" s="159" t="s">
        <v>249</v>
      </c>
      <c r="QND116" s="159" t="s">
        <v>249</v>
      </c>
      <c r="QNE116" s="159" t="s">
        <v>249</v>
      </c>
      <c r="QNF116" s="159" t="s">
        <v>249</v>
      </c>
      <c r="QNG116" s="159" t="s">
        <v>249</v>
      </c>
      <c r="QNH116" s="159" t="s">
        <v>249</v>
      </c>
      <c r="QNI116" s="159" t="s">
        <v>249</v>
      </c>
      <c r="QNJ116" s="159" t="s">
        <v>249</v>
      </c>
      <c r="QNK116" s="159" t="s">
        <v>249</v>
      </c>
      <c r="QNL116" s="159" t="s">
        <v>249</v>
      </c>
      <c r="QNM116" s="159" t="s">
        <v>249</v>
      </c>
      <c r="QNN116" s="159" t="s">
        <v>249</v>
      </c>
      <c r="QNO116" s="159" t="s">
        <v>249</v>
      </c>
      <c r="QNP116" s="159" t="s">
        <v>249</v>
      </c>
      <c r="QNQ116" s="159" t="s">
        <v>249</v>
      </c>
      <c r="QNR116" s="159" t="s">
        <v>249</v>
      </c>
      <c r="QNS116" s="159" t="s">
        <v>249</v>
      </c>
      <c r="QNT116" s="159" t="s">
        <v>249</v>
      </c>
      <c r="QNU116" s="159" t="s">
        <v>249</v>
      </c>
      <c r="QNV116" s="159" t="s">
        <v>249</v>
      </c>
      <c r="QNW116" s="159" t="s">
        <v>249</v>
      </c>
      <c r="QNX116" s="159" t="s">
        <v>249</v>
      </c>
      <c r="QNY116" s="159" t="s">
        <v>249</v>
      </c>
      <c r="QNZ116" s="159" t="s">
        <v>249</v>
      </c>
      <c r="QOA116" s="159" t="s">
        <v>249</v>
      </c>
      <c r="QOB116" s="159" t="s">
        <v>249</v>
      </c>
      <c r="QOC116" s="159" t="s">
        <v>249</v>
      </c>
      <c r="QOD116" s="159" t="s">
        <v>249</v>
      </c>
      <c r="QOE116" s="159" t="s">
        <v>249</v>
      </c>
      <c r="QOF116" s="159" t="s">
        <v>249</v>
      </c>
      <c r="QOG116" s="159" t="s">
        <v>249</v>
      </c>
      <c r="QOH116" s="159" t="s">
        <v>249</v>
      </c>
      <c r="QOI116" s="159" t="s">
        <v>249</v>
      </c>
      <c r="QOJ116" s="159" t="s">
        <v>249</v>
      </c>
      <c r="QOK116" s="159" t="s">
        <v>249</v>
      </c>
      <c r="QOL116" s="159" t="s">
        <v>249</v>
      </c>
      <c r="QOM116" s="159" t="s">
        <v>249</v>
      </c>
      <c r="QON116" s="159" t="s">
        <v>249</v>
      </c>
      <c r="QOO116" s="159" t="s">
        <v>249</v>
      </c>
      <c r="QOP116" s="159" t="s">
        <v>249</v>
      </c>
      <c r="QOQ116" s="159" t="s">
        <v>249</v>
      </c>
      <c r="QOR116" s="159" t="s">
        <v>249</v>
      </c>
      <c r="QOS116" s="159" t="s">
        <v>249</v>
      </c>
      <c r="QOT116" s="159" t="s">
        <v>249</v>
      </c>
      <c r="QOU116" s="159" t="s">
        <v>249</v>
      </c>
      <c r="QOV116" s="159" t="s">
        <v>249</v>
      </c>
      <c r="QOW116" s="159" t="s">
        <v>249</v>
      </c>
      <c r="QOX116" s="159" t="s">
        <v>249</v>
      </c>
      <c r="QOY116" s="159" t="s">
        <v>249</v>
      </c>
      <c r="QOZ116" s="159" t="s">
        <v>249</v>
      </c>
      <c r="QPA116" s="159" t="s">
        <v>249</v>
      </c>
      <c r="QPB116" s="159" t="s">
        <v>249</v>
      </c>
      <c r="QPC116" s="159" t="s">
        <v>249</v>
      </c>
      <c r="QPD116" s="159" t="s">
        <v>249</v>
      </c>
      <c r="QPE116" s="159" t="s">
        <v>249</v>
      </c>
      <c r="QPF116" s="159" t="s">
        <v>249</v>
      </c>
      <c r="QPG116" s="159" t="s">
        <v>249</v>
      </c>
      <c r="QPH116" s="159" t="s">
        <v>249</v>
      </c>
      <c r="QPI116" s="159" t="s">
        <v>249</v>
      </c>
      <c r="QPJ116" s="159" t="s">
        <v>249</v>
      </c>
      <c r="QPK116" s="159" t="s">
        <v>249</v>
      </c>
      <c r="QPL116" s="159" t="s">
        <v>249</v>
      </c>
      <c r="QPM116" s="159" t="s">
        <v>249</v>
      </c>
      <c r="QPN116" s="159" t="s">
        <v>249</v>
      </c>
      <c r="QPO116" s="159" t="s">
        <v>249</v>
      </c>
      <c r="QPP116" s="159" t="s">
        <v>249</v>
      </c>
      <c r="QPQ116" s="159" t="s">
        <v>249</v>
      </c>
      <c r="QPR116" s="159" t="s">
        <v>249</v>
      </c>
      <c r="QPS116" s="159" t="s">
        <v>249</v>
      </c>
      <c r="QPT116" s="159" t="s">
        <v>249</v>
      </c>
      <c r="QPU116" s="159" t="s">
        <v>249</v>
      </c>
      <c r="QPV116" s="159" t="s">
        <v>249</v>
      </c>
      <c r="QPW116" s="159" t="s">
        <v>249</v>
      </c>
      <c r="QPX116" s="159" t="s">
        <v>249</v>
      </c>
      <c r="QPY116" s="159" t="s">
        <v>249</v>
      </c>
      <c r="QPZ116" s="159" t="s">
        <v>249</v>
      </c>
      <c r="QQA116" s="159" t="s">
        <v>249</v>
      </c>
      <c r="QQB116" s="159" t="s">
        <v>249</v>
      </c>
      <c r="QQC116" s="159" t="s">
        <v>249</v>
      </c>
      <c r="QQD116" s="159" t="s">
        <v>249</v>
      </c>
      <c r="QQE116" s="159" t="s">
        <v>249</v>
      </c>
      <c r="QQF116" s="159" t="s">
        <v>249</v>
      </c>
      <c r="QQG116" s="159" t="s">
        <v>249</v>
      </c>
      <c r="QQH116" s="159" t="s">
        <v>249</v>
      </c>
      <c r="QQI116" s="159" t="s">
        <v>249</v>
      </c>
      <c r="QQJ116" s="159" t="s">
        <v>249</v>
      </c>
      <c r="QQK116" s="159" t="s">
        <v>249</v>
      </c>
      <c r="QQL116" s="159" t="s">
        <v>249</v>
      </c>
      <c r="QQM116" s="159" t="s">
        <v>249</v>
      </c>
      <c r="QQN116" s="159" t="s">
        <v>249</v>
      </c>
      <c r="QQO116" s="159" t="s">
        <v>249</v>
      </c>
      <c r="QQP116" s="159" t="s">
        <v>249</v>
      </c>
      <c r="QQQ116" s="159" t="s">
        <v>249</v>
      </c>
      <c r="QQR116" s="159" t="s">
        <v>249</v>
      </c>
      <c r="QQS116" s="159" t="s">
        <v>249</v>
      </c>
      <c r="QQT116" s="159" t="s">
        <v>249</v>
      </c>
      <c r="QQU116" s="159" t="s">
        <v>249</v>
      </c>
      <c r="QQV116" s="159" t="s">
        <v>249</v>
      </c>
      <c r="QQW116" s="159" t="s">
        <v>249</v>
      </c>
      <c r="QQX116" s="159" t="s">
        <v>249</v>
      </c>
      <c r="QQY116" s="159" t="s">
        <v>249</v>
      </c>
      <c r="QQZ116" s="159" t="s">
        <v>249</v>
      </c>
      <c r="QRA116" s="159" t="s">
        <v>249</v>
      </c>
      <c r="QRB116" s="159" t="s">
        <v>249</v>
      </c>
      <c r="QRC116" s="159" t="s">
        <v>249</v>
      </c>
      <c r="QRD116" s="159" t="s">
        <v>249</v>
      </c>
      <c r="QRE116" s="159" t="s">
        <v>249</v>
      </c>
      <c r="QRF116" s="159" t="s">
        <v>249</v>
      </c>
      <c r="QRG116" s="159" t="s">
        <v>249</v>
      </c>
      <c r="QRH116" s="159" t="s">
        <v>249</v>
      </c>
      <c r="QRI116" s="159" t="s">
        <v>249</v>
      </c>
      <c r="QRJ116" s="159" t="s">
        <v>249</v>
      </c>
      <c r="QRK116" s="159" t="s">
        <v>249</v>
      </c>
      <c r="QRL116" s="159" t="s">
        <v>249</v>
      </c>
      <c r="QRM116" s="159" t="s">
        <v>249</v>
      </c>
      <c r="QRN116" s="159" t="s">
        <v>249</v>
      </c>
      <c r="QRO116" s="159" t="s">
        <v>249</v>
      </c>
      <c r="QRP116" s="159" t="s">
        <v>249</v>
      </c>
      <c r="QRQ116" s="159" t="s">
        <v>249</v>
      </c>
      <c r="QRR116" s="159" t="s">
        <v>249</v>
      </c>
      <c r="QRS116" s="159" t="s">
        <v>249</v>
      </c>
      <c r="QRT116" s="159" t="s">
        <v>249</v>
      </c>
      <c r="QRU116" s="159" t="s">
        <v>249</v>
      </c>
      <c r="QRV116" s="159" t="s">
        <v>249</v>
      </c>
      <c r="QRW116" s="159" t="s">
        <v>249</v>
      </c>
      <c r="QRX116" s="159" t="s">
        <v>249</v>
      </c>
      <c r="QRY116" s="159" t="s">
        <v>249</v>
      </c>
      <c r="QRZ116" s="159" t="s">
        <v>249</v>
      </c>
      <c r="QSA116" s="159" t="s">
        <v>249</v>
      </c>
      <c r="QSB116" s="159" t="s">
        <v>249</v>
      </c>
      <c r="QSC116" s="159" t="s">
        <v>249</v>
      </c>
      <c r="QSD116" s="159" t="s">
        <v>249</v>
      </c>
      <c r="QSE116" s="159" t="s">
        <v>249</v>
      </c>
      <c r="QSF116" s="159" t="s">
        <v>249</v>
      </c>
      <c r="QSG116" s="159" t="s">
        <v>249</v>
      </c>
      <c r="QSH116" s="159" t="s">
        <v>249</v>
      </c>
      <c r="QSI116" s="159" t="s">
        <v>249</v>
      </c>
      <c r="QSJ116" s="159" t="s">
        <v>249</v>
      </c>
      <c r="QSK116" s="159" t="s">
        <v>249</v>
      </c>
      <c r="QSL116" s="159" t="s">
        <v>249</v>
      </c>
      <c r="QSM116" s="159" t="s">
        <v>249</v>
      </c>
      <c r="QSN116" s="159" t="s">
        <v>249</v>
      </c>
      <c r="QSO116" s="159" t="s">
        <v>249</v>
      </c>
      <c r="QSP116" s="159" t="s">
        <v>249</v>
      </c>
      <c r="QSQ116" s="159" t="s">
        <v>249</v>
      </c>
      <c r="QSR116" s="159" t="s">
        <v>249</v>
      </c>
      <c r="QSS116" s="159" t="s">
        <v>249</v>
      </c>
      <c r="QST116" s="159" t="s">
        <v>249</v>
      </c>
      <c r="QSU116" s="159" t="s">
        <v>249</v>
      </c>
      <c r="QSV116" s="159" t="s">
        <v>249</v>
      </c>
      <c r="QSW116" s="159" t="s">
        <v>249</v>
      </c>
      <c r="QSX116" s="159" t="s">
        <v>249</v>
      </c>
      <c r="QSY116" s="159" t="s">
        <v>249</v>
      </c>
      <c r="QSZ116" s="159" t="s">
        <v>249</v>
      </c>
      <c r="QTA116" s="159" t="s">
        <v>249</v>
      </c>
      <c r="QTB116" s="159" t="s">
        <v>249</v>
      </c>
      <c r="QTC116" s="159" t="s">
        <v>249</v>
      </c>
      <c r="QTD116" s="159" t="s">
        <v>249</v>
      </c>
      <c r="QTE116" s="159" t="s">
        <v>249</v>
      </c>
      <c r="QTF116" s="159" t="s">
        <v>249</v>
      </c>
      <c r="QTG116" s="159" t="s">
        <v>249</v>
      </c>
      <c r="QTH116" s="159" t="s">
        <v>249</v>
      </c>
      <c r="QTI116" s="159" t="s">
        <v>249</v>
      </c>
      <c r="QTJ116" s="159" t="s">
        <v>249</v>
      </c>
      <c r="QTK116" s="159" t="s">
        <v>249</v>
      </c>
      <c r="QTL116" s="159" t="s">
        <v>249</v>
      </c>
      <c r="QTM116" s="159" t="s">
        <v>249</v>
      </c>
      <c r="QTN116" s="159" t="s">
        <v>249</v>
      </c>
      <c r="QTO116" s="159" t="s">
        <v>249</v>
      </c>
      <c r="QTP116" s="159" t="s">
        <v>249</v>
      </c>
      <c r="QTQ116" s="159" t="s">
        <v>249</v>
      </c>
      <c r="QTR116" s="159" t="s">
        <v>249</v>
      </c>
      <c r="QTS116" s="159" t="s">
        <v>249</v>
      </c>
      <c r="QTT116" s="159" t="s">
        <v>249</v>
      </c>
      <c r="QTU116" s="159" t="s">
        <v>249</v>
      </c>
      <c r="QTV116" s="159" t="s">
        <v>249</v>
      </c>
      <c r="QTW116" s="159" t="s">
        <v>249</v>
      </c>
      <c r="QTX116" s="159" t="s">
        <v>249</v>
      </c>
      <c r="QTY116" s="159" t="s">
        <v>249</v>
      </c>
      <c r="QTZ116" s="159" t="s">
        <v>249</v>
      </c>
      <c r="QUA116" s="159" t="s">
        <v>249</v>
      </c>
      <c r="QUB116" s="159" t="s">
        <v>249</v>
      </c>
      <c r="QUC116" s="159" t="s">
        <v>249</v>
      </c>
      <c r="QUD116" s="159" t="s">
        <v>249</v>
      </c>
      <c r="QUE116" s="159" t="s">
        <v>249</v>
      </c>
      <c r="QUF116" s="159" t="s">
        <v>249</v>
      </c>
      <c r="QUG116" s="159" t="s">
        <v>249</v>
      </c>
      <c r="QUH116" s="159" t="s">
        <v>249</v>
      </c>
      <c r="QUI116" s="159" t="s">
        <v>249</v>
      </c>
      <c r="QUJ116" s="159" t="s">
        <v>249</v>
      </c>
      <c r="QUK116" s="159" t="s">
        <v>249</v>
      </c>
      <c r="QUL116" s="159" t="s">
        <v>249</v>
      </c>
      <c r="QUM116" s="159" t="s">
        <v>249</v>
      </c>
      <c r="QUN116" s="159" t="s">
        <v>249</v>
      </c>
      <c r="QUO116" s="159" t="s">
        <v>249</v>
      </c>
      <c r="QUP116" s="159" t="s">
        <v>249</v>
      </c>
      <c r="QUQ116" s="159" t="s">
        <v>249</v>
      </c>
      <c r="QUR116" s="159" t="s">
        <v>249</v>
      </c>
      <c r="QUS116" s="159" t="s">
        <v>249</v>
      </c>
      <c r="QUT116" s="159" t="s">
        <v>249</v>
      </c>
      <c r="QUU116" s="159" t="s">
        <v>249</v>
      </c>
      <c r="QUV116" s="159" t="s">
        <v>249</v>
      </c>
      <c r="QUW116" s="159" t="s">
        <v>249</v>
      </c>
      <c r="QUX116" s="159" t="s">
        <v>249</v>
      </c>
      <c r="QUY116" s="159" t="s">
        <v>249</v>
      </c>
      <c r="QUZ116" s="159" t="s">
        <v>249</v>
      </c>
      <c r="QVA116" s="159" t="s">
        <v>249</v>
      </c>
      <c r="QVB116" s="159" t="s">
        <v>249</v>
      </c>
      <c r="QVC116" s="159" t="s">
        <v>249</v>
      </c>
      <c r="QVD116" s="159" t="s">
        <v>249</v>
      </c>
      <c r="QVE116" s="159" t="s">
        <v>249</v>
      </c>
      <c r="QVF116" s="159" t="s">
        <v>249</v>
      </c>
      <c r="QVG116" s="159" t="s">
        <v>249</v>
      </c>
      <c r="QVH116" s="159" t="s">
        <v>249</v>
      </c>
      <c r="QVI116" s="159" t="s">
        <v>249</v>
      </c>
      <c r="QVJ116" s="159" t="s">
        <v>249</v>
      </c>
      <c r="QVK116" s="159" t="s">
        <v>249</v>
      </c>
      <c r="QVL116" s="159" t="s">
        <v>249</v>
      </c>
      <c r="QVM116" s="159" t="s">
        <v>249</v>
      </c>
      <c r="QVN116" s="159" t="s">
        <v>249</v>
      </c>
      <c r="QVO116" s="159" t="s">
        <v>249</v>
      </c>
      <c r="QVP116" s="159" t="s">
        <v>249</v>
      </c>
      <c r="QVQ116" s="159" t="s">
        <v>249</v>
      </c>
      <c r="QVR116" s="159" t="s">
        <v>249</v>
      </c>
      <c r="QVS116" s="159" t="s">
        <v>249</v>
      </c>
      <c r="QVT116" s="159" t="s">
        <v>249</v>
      </c>
      <c r="QVU116" s="159" t="s">
        <v>249</v>
      </c>
      <c r="QVV116" s="159" t="s">
        <v>249</v>
      </c>
      <c r="QVW116" s="159" t="s">
        <v>249</v>
      </c>
      <c r="QVX116" s="159" t="s">
        <v>249</v>
      </c>
      <c r="QVY116" s="159" t="s">
        <v>249</v>
      </c>
      <c r="QVZ116" s="159" t="s">
        <v>249</v>
      </c>
      <c r="QWA116" s="159" t="s">
        <v>249</v>
      </c>
      <c r="QWB116" s="159" t="s">
        <v>249</v>
      </c>
      <c r="QWC116" s="159" t="s">
        <v>249</v>
      </c>
      <c r="QWD116" s="159" t="s">
        <v>249</v>
      </c>
      <c r="QWE116" s="159" t="s">
        <v>249</v>
      </c>
      <c r="QWF116" s="159" t="s">
        <v>249</v>
      </c>
      <c r="QWG116" s="159" t="s">
        <v>249</v>
      </c>
      <c r="QWH116" s="159" t="s">
        <v>249</v>
      </c>
      <c r="QWI116" s="159" t="s">
        <v>249</v>
      </c>
      <c r="QWJ116" s="159" t="s">
        <v>249</v>
      </c>
      <c r="QWK116" s="159" t="s">
        <v>249</v>
      </c>
      <c r="QWL116" s="159" t="s">
        <v>249</v>
      </c>
      <c r="QWM116" s="159" t="s">
        <v>249</v>
      </c>
      <c r="QWN116" s="159" t="s">
        <v>249</v>
      </c>
      <c r="QWO116" s="159" t="s">
        <v>249</v>
      </c>
      <c r="QWP116" s="159" t="s">
        <v>249</v>
      </c>
      <c r="QWQ116" s="159" t="s">
        <v>249</v>
      </c>
      <c r="QWR116" s="159" t="s">
        <v>249</v>
      </c>
      <c r="QWS116" s="159" t="s">
        <v>249</v>
      </c>
      <c r="QWT116" s="159" t="s">
        <v>249</v>
      </c>
      <c r="QWU116" s="159" t="s">
        <v>249</v>
      </c>
      <c r="QWV116" s="159" t="s">
        <v>249</v>
      </c>
      <c r="QWW116" s="159" t="s">
        <v>249</v>
      </c>
      <c r="QWX116" s="159" t="s">
        <v>249</v>
      </c>
      <c r="QWY116" s="159" t="s">
        <v>249</v>
      </c>
      <c r="QWZ116" s="159" t="s">
        <v>249</v>
      </c>
      <c r="QXA116" s="159" t="s">
        <v>249</v>
      </c>
      <c r="QXB116" s="159" t="s">
        <v>249</v>
      </c>
      <c r="QXC116" s="159" t="s">
        <v>249</v>
      </c>
      <c r="QXD116" s="159" t="s">
        <v>249</v>
      </c>
      <c r="QXE116" s="159" t="s">
        <v>249</v>
      </c>
      <c r="QXF116" s="159" t="s">
        <v>249</v>
      </c>
      <c r="QXG116" s="159" t="s">
        <v>249</v>
      </c>
      <c r="QXH116" s="159" t="s">
        <v>249</v>
      </c>
      <c r="QXI116" s="159" t="s">
        <v>249</v>
      </c>
      <c r="QXJ116" s="159" t="s">
        <v>249</v>
      </c>
      <c r="QXK116" s="159" t="s">
        <v>249</v>
      </c>
      <c r="QXL116" s="159" t="s">
        <v>249</v>
      </c>
      <c r="QXM116" s="159" t="s">
        <v>249</v>
      </c>
      <c r="QXN116" s="159" t="s">
        <v>249</v>
      </c>
      <c r="QXO116" s="159" t="s">
        <v>249</v>
      </c>
      <c r="QXP116" s="159" t="s">
        <v>249</v>
      </c>
      <c r="QXQ116" s="159" t="s">
        <v>249</v>
      </c>
      <c r="QXR116" s="159" t="s">
        <v>249</v>
      </c>
      <c r="QXS116" s="159" t="s">
        <v>249</v>
      </c>
      <c r="QXT116" s="159" t="s">
        <v>249</v>
      </c>
      <c r="QXU116" s="159" t="s">
        <v>249</v>
      </c>
      <c r="QXV116" s="159" t="s">
        <v>249</v>
      </c>
      <c r="QXW116" s="159" t="s">
        <v>249</v>
      </c>
      <c r="QXX116" s="159" t="s">
        <v>249</v>
      </c>
      <c r="QXY116" s="159" t="s">
        <v>249</v>
      </c>
      <c r="QXZ116" s="159" t="s">
        <v>249</v>
      </c>
      <c r="QYA116" s="159" t="s">
        <v>249</v>
      </c>
      <c r="QYB116" s="159" t="s">
        <v>249</v>
      </c>
      <c r="QYC116" s="159" t="s">
        <v>249</v>
      </c>
      <c r="QYD116" s="159" t="s">
        <v>249</v>
      </c>
      <c r="QYE116" s="159" t="s">
        <v>249</v>
      </c>
      <c r="QYF116" s="159" t="s">
        <v>249</v>
      </c>
      <c r="QYG116" s="159" t="s">
        <v>249</v>
      </c>
      <c r="QYH116" s="159" t="s">
        <v>249</v>
      </c>
      <c r="QYI116" s="159" t="s">
        <v>249</v>
      </c>
      <c r="QYJ116" s="159" t="s">
        <v>249</v>
      </c>
      <c r="QYK116" s="159" t="s">
        <v>249</v>
      </c>
      <c r="QYL116" s="159" t="s">
        <v>249</v>
      </c>
      <c r="QYM116" s="159" t="s">
        <v>249</v>
      </c>
      <c r="QYN116" s="159" t="s">
        <v>249</v>
      </c>
      <c r="QYO116" s="159" t="s">
        <v>249</v>
      </c>
      <c r="QYP116" s="159" t="s">
        <v>249</v>
      </c>
      <c r="QYQ116" s="159" t="s">
        <v>249</v>
      </c>
      <c r="QYR116" s="159" t="s">
        <v>249</v>
      </c>
      <c r="QYS116" s="159" t="s">
        <v>249</v>
      </c>
      <c r="QYT116" s="159" t="s">
        <v>249</v>
      </c>
      <c r="QYU116" s="159" t="s">
        <v>249</v>
      </c>
      <c r="QYV116" s="159" t="s">
        <v>249</v>
      </c>
      <c r="QYW116" s="159" t="s">
        <v>249</v>
      </c>
      <c r="QYX116" s="159" t="s">
        <v>249</v>
      </c>
      <c r="QYY116" s="159" t="s">
        <v>249</v>
      </c>
      <c r="QYZ116" s="159" t="s">
        <v>249</v>
      </c>
      <c r="QZA116" s="159" t="s">
        <v>249</v>
      </c>
      <c r="QZB116" s="159" t="s">
        <v>249</v>
      </c>
      <c r="QZC116" s="159" t="s">
        <v>249</v>
      </c>
      <c r="QZD116" s="159" t="s">
        <v>249</v>
      </c>
      <c r="QZE116" s="159" t="s">
        <v>249</v>
      </c>
      <c r="QZF116" s="159" t="s">
        <v>249</v>
      </c>
      <c r="QZG116" s="159" t="s">
        <v>249</v>
      </c>
      <c r="QZH116" s="159" t="s">
        <v>249</v>
      </c>
      <c r="QZI116" s="159" t="s">
        <v>249</v>
      </c>
      <c r="QZJ116" s="159" t="s">
        <v>249</v>
      </c>
      <c r="QZK116" s="159" t="s">
        <v>249</v>
      </c>
      <c r="QZL116" s="159" t="s">
        <v>249</v>
      </c>
      <c r="QZM116" s="159" t="s">
        <v>249</v>
      </c>
      <c r="QZN116" s="159" t="s">
        <v>249</v>
      </c>
      <c r="QZO116" s="159" t="s">
        <v>249</v>
      </c>
      <c r="QZP116" s="159" t="s">
        <v>249</v>
      </c>
      <c r="QZQ116" s="159" t="s">
        <v>249</v>
      </c>
      <c r="QZR116" s="159" t="s">
        <v>249</v>
      </c>
      <c r="QZS116" s="159" t="s">
        <v>249</v>
      </c>
      <c r="QZT116" s="159" t="s">
        <v>249</v>
      </c>
      <c r="QZU116" s="159" t="s">
        <v>249</v>
      </c>
      <c r="QZV116" s="159" t="s">
        <v>249</v>
      </c>
      <c r="QZW116" s="159" t="s">
        <v>249</v>
      </c>
      <c r="QZX116" s="159" t="s">
        <v>249</v>
      </c>
      <c r="QZY116" s="159" t="s">
        <v>249</v>
      </c>
      <c r="QZZ116" s="159" t="s">
        <v>249</v>
      </c>
      <c r="RAA116" s="159" t="s">
        <v>249</v>
      </c>
      <c r="RAB116" s="159" t="s">
        <v>249</v>
      </c>
      <c r="RAC116" s="159" t="s">
        <v>249</v>
      </c>
      <c r="RAD116" s="159" t="s">
        <v>249</v>
      </c>
      <c r="RAE116" s="159" t="s">
        <v>249</v>
      </c>
      <c r="RAF116" s="159" t="s">
        <v>249</v>
      </c>
      <c r="RAG116" s="159" t="s">
        <v>249</v>
      </c>
      <c r="RAH116" s="159" t="s">
        <v>249</v>
      </c>
      <c r="RAI116" s="159" t="s">
        <v>249</v>
      </c>
      <c r="RAJ116" s="159" t="s">
        <v>249</v>
      </c>
      <c r="RAK116" s="159" t="s">
        <v>249</v>
      </c>
      <c r="RAL116" s="159" t="s">
        <v>249</v>
      </c>
      <c r="RAM116" s="159" t="s">
        <v>249</v>
      </c>
      <c r="RAN116" s="159" t="s">
        <v>249</v>
      </c>
      <c r="RAO116" s="159" t="s">
        <v>249</v>
      </c>
      <c r="RAP116" s="159" t="s">
        <v>249</v>
      </c>
      <c r="RAQ116" s="159" t="s">
        <v>249</v>
      </c>
      <c r="RAR116" s="159" t="s">
        <v>249</v>
      </c>
      <c r="RAS116" s="159" t="s">
        <v>249</v>
      </c>
      <c r="RAT116" s="159" t="s">
        <v>249</v>
      </c>
      <c r="RAU116" s="159" t="s">
        <v>249</v>
      </c>
      <c r="RAV116" s="159" t="s">
        <v>249</v>
      </c>
      <c r="RAW116" s="159" t="s">
        <v>249</v>
      </c>
      <c r="RAX116" s="159" t="s">
        <v>249</v>
      </c>
      <c r="RAY116" s="159" t="s">
        <v>249</v>
      </c>
      <c r="RAZ116" s="159" t="s">
        <v>249</v>
      </c>
      <c r="RBA116" s="159" t="s">
        <v>249</v>
      </c>
      <c r="RBB116" s="159" t="s">
        <v>249</v>
      </c>
      <c r="RBC116" s="159" t="s">
        <v>249</v>
      </c>
      <c r="RBD116" s="159" t="s">
        <v>249</v>
      </c>
      <c r="RBE116" s="159" t="s">
        <v>249</v>
      </c>
      <c r="RBF116" s="159" t="s">
        <v>249</v>
      </c>
      <c r="RBG116" s="159" t="s">
        <v>249</v>
      </c>
      <c r="RBH116" s="159" t="s">
        <v>249</v>
      </c>
      <c r="RBI116" s="159" t="s">
        <v>249</v>
      </c>
      <c r="RBJ116" s="159" t="s">
        <v>249</v>
      </c>
      <c r="RBK116" s="159" t="s">
        <v>249</v>
      </c>
      <c r="RBL116" s="159" t="s">
        <v>249</v>
      </c>
      <c r="RBM116" s="159" t="s">
        <v>249</v>
      </c>
      <c r="RBN116" s="159" t="s">
        <v>249</v>
      </c>
      <c r="RBO116" s="159" t="s">
        <v>249</v>
      </c>
      <c r="RBP116" s="159" t="s">
        <v>249</v>
      </c>
      <c r="RBQ116" s="159" t="s">
        <v>249</v>
      </c>
      <c r="RBR116" s="159" t="s">
        <v>249</v>
      </c>
      <c r="RBS116" s="159" t="s">
        <v>249</v>
      </c>
      <c r="RBT116" s="159" t="s">
        <v>249</v>
      </c>
      <c r="RBU116" s="159" t="s">
        <v>249</v>
      </c>
      <c r="RBV116" s="159" t="s">
        <v>249</v>
      </c>
      <c r="RBW116" s="159" t="s">
        <v>249</v>
      </c>
      <c r="RBX116" s="159" t="s">
        <v>249</v>
      </c>
      <c r="RBY116" s="159" t="s">
        <v>249</v>
      </c>
      <c r="RBZ116" s="159" t="s">
        <v>249</v>
      </c>
      <c r="RCA116" s="159" t="s">
        <v>249</v>
      </c>
      <c r="RCB116" s="159" t="s">
        <v>249</v>
      </c>
      <c r="RCC116" s="159" t="s">
        <v>249</v>
      </c>
      <c r="RCD116" s="159" t="s">
        <v>249</v>
      </c>
      <c r="RCE116" s="159" t="s">
        <v>249</v>
      </c>
      <c r="RCF116" s="159" t="s">
        <v>249</v>
      </c>
      <c r="RCG116" s="159" t="s">
        <v>249</v>
      </c>
      <c r="RCH116" s="159" t="s">
        <v>249</v>
      </c>
      <c r="RCI116" s="159" t="s">
        <v>249</v>
      </c>
      <c r="RCJ116" s="159" t="s">
        <v>249</v>
      </c>
      <c r="RCK116" s="159" t="s">
        <v>249</v>
      </c>
      <c r="RCL116" s="159" t="s">
        <v>249</v>
      </c>
      <c r="RCM116" s="159" t="s">
        <v>249</v>
      </c>
      <c r="RCN116" s="159" t="s">
        <v>249</v>
      </c>
      <c r="RCO116" s="159" t="s">
        <v>249</v>
      </c>
      <c r="RCP116" s="159" t="s">
        <v>249</v>
      </c>
      <c r="RCQ116" s="159" t="s">
        <v>249</v>
      </c>
      <c r="RCR116" s="159" t="s">
        <v>249</v>
      </c>
      <c r="RCS116" s="159" t="s">
        <v>249</v>
      </c>
      <c r="RCT116" s="159" t="s">
        <v>249</v>
      </c>
      <c r="RCU116" s="159" t="s">
        <v>249</v>
      </c>
      <c r="RCV116" s="159" t="s">
        <v>249</v>
      </c>
      <c r="RCW116" s="159" t="s">
        <v>249</v>
      </c>
      <c r="RCX116" s="159" t="s">
        <v>249</v>
      </c>
      <c r="RCY116" s="159" t="s">
        <v>249</v>
      </c>
      <c r="RCZ116" s="159" t="s">
        <v>249</v>
      </c>
      <c r="RDA116" s="159" t="s">
        <v>249</v>
      </c>
      <c r="RDB116" s="159" t="s">
        <v>249</v>
      </c>
      <c r="RDC116" s="159" t="s">
        <v>249</v>
      </c>
      <c r="RDD116" s="159" t="s">
        <v>249</v>
      </c>
      <c r="RDE116" s="159" t="s">
        <v>249</v>
      </c>
      <c r="RDF116" s="159" t="s">
        <v>249</v>
      </c>
      <c r="RDG116" s="159" t="s">
        <v>249</v>
      </c>
      <c r="RDH116" s="159" t="s">
        <v>249</v>
      </c>
      <c r="RDI116" s="159" t="s">
        <v>249</v>
      </c>
      <c r="RDJ116" s="159" t="s">
        <v>249</v>
      </c>
      <c r="RDK116" s="159" t="s">
        <v>249</v>
      </c>
      <c r="RDL116" s="159" t="s">
        <v>249</v>
      </c>
      <c r="RDM116" s="159" t="s">
        <v>249</v>
      </c>
      <c r="RDN116" s="159" t="s">
        <v>249</v>
      </c>
      <c r="RDO116" s="159" t="s">
        <v>249</v>
      </c>
      <c r="RDP116" s="159" t="s">
        <v>249</v>
      </c>
      <c r="RDQ116" s="159" t="s">
        <v>249</v>
      </c>
      <c r="RDR116" s="159" t="s">
        <v>249</v>
      </c>
      <c r="RDS116" s="159" t="s">
        <v>249</v>
      </c>
      <c r="RDT116" s="159" t="s">
        <v>249</v>
      </c>
      <c r="RDU116" s="159" t="s">
        <v>249</v>
      </c>
      <c r="RDV116" s="159" t="s">
        <v>249</v>
      </c>
      <c r="RDW116" s="159" t="s">
        <v>249</v>
      </c>
      <c r="RDX116" s="159" t="s">
        <v>249</v>
      </c>
      <c r="RDY116" s="159" t="s">
        <v>249</v>
      </c>
      <c r="RDZ116" s="159" t="s">
        <v>249</v>
      </c>
      <c r="REA116" s="159" t="s">
        <v>249</v>
      </c>
      <c r="REB116" s="159" t="s">
        <v>249</v>
      </c>
      <c r="REC116" s="159" t="s">
        <v>249</v>
      </c>
      <c r="RED116" s="159" t="s">
        <v>249</v>
      </c>
      <c r="REE116" s="159" t="s">
        <v>249</v>
      </c>
      <c r="REF116" s="159" t="s">
        <v>249</v>
      </c>
      <c r="REG116" s="159" t="s">
        <v>249</v>
      </c>
      <c r="REH116" s="159" t="s">
        <v>249</v>
      </c>
      <c r="REI116" s="159" t="s">
        <v>249</v>
      </c>
      <c r="REJ116" s="159" t="s">
        <v>249</v>
      </c>
      <c r="REK116" s="159" t="s">
        <v>249</v>
      </c>
      <c r="REL116" s="159" t="s">
        <v>249</v>
      </c>
      <c r="REM116" s="159" t="s">
        <v>249</v>
      </c>
      <c r="REN116" s="159" t="s">
        <v>249</v>
      </c>
      <c r="REO116" s="159" t="s">
        <v>249</v>
      </c>
      <c r="REP116" s="159" t="s">
        <v>249</v>
      </c>
      <c r="REQ116" s="159" t="s">
        <v>249</v>
      </c>
      <c r="RER116" s="159" t="s">
        <v>249</v>
      </c>
      <c r="RES116" s="159" t="s">
        <v>249</v>
      </c>
      <c r="RET116" s="159" t="s">
        <v>249</v>
      </c>
      <c r="REU116" s="159" t="s">
        <v>249</v>
      </c>
      <c r="REV116" s="159" t="s">
        <v>249</v>
      </c>
      <c r="REW116" s="159" t="s">
        <v>249</v>
      </c>
      <c r="REX116" s="159" t="s">
        <v>249</v>
      </c>
      <c r="REY116" s="159" t="s">
        <v>249</v>
      </c>
      <c r="REZ116" s="159" t="s">
        <v>249</v>
      </c>
      <c r="RFA116" s="159" t="s">
        <v>249</v>
      </c>
      <c r="RFB116" s="159" t="s">
        <v>249</v>
      </c>
      <c r="RFC116" s="159" t="s">
        <v>249</v>
      </c>
      <c r="RFD116" s="159" t="s">
        <v>249</v>
      </c>
      <c r="RFE116" s="159" t="s">
        <v>249</v>
      </c>
      <c r="RFF116" s="159" t="s">
        <v>249</v>
      </c>
      <c r="RFG116" s="159" t="s">
        <v>249</v>
      </c>
      <c r="RFH116" s="159" t="s">
        <v>249</v>
      </c>
      <c r="RFI116" s="159" t="s">
        <v>249</v>
      </c>
      <c r="RFJ116" s="159" t="s">
        <v>249</v>
      </c>
      <c r="RFK116" s="159" t="s">
        <v>249</v>
      </c>
      <c r="RFL116" s="159" t="s">
        <v>249</v>
      </c>
      <c r="RFM116" s="159" t="s">
        <v>249</v>
      </c>
      <c r="RFN116" s="159" t="s">
        <v>249</v>
      </c>
      <c r="RFO116" s="159" t="s">
        <v>249</v>
      </c>
      <c r="RFP116" s="159" t="s">
        <v>249</v>
      </c>
      <c r="RFQ116" s="159" t="s">
        <v>249</v>
      </c>
      <c r="RFR116" s="159" t="s">
        <v>249</v>
      </c>
      <c r="RFS116" s="159" t="s">
        <v>249</v>
      </c>
      <c r="RFT116" s="159" t="s">
        <v>249</v>
      </c>
      <c r="RFU116" s="159" t="s">
        <v>249</v>
      </c>
      <c r="RFV116" s="159" t="s">
        <v>249</v>
      </c>
      <c r="RFW116" s="159" t="s">
        <v>249</v>
      </c>
      <c r="RFX116" s="159" t="s">
        <v>249</v>
      </c>
      <c r="RFY116" s="159" t="s">
        <v>249</v>
      </c>
      <c r="RFZ116" s="159" t="s">
        <v>249</v>
      </c>
      <c r="RGA116" s="159" t="s">
        <v>249</v>
      </c>
      <c r="RGB116" s="159" t="s">
        <v>249</v>
      </c>
      <c r="RGC116" s="159" t="s">
        <v>249</v>
      </c>
      <c r="RGD116" s="159" t="s">
        <v>249</v>
      </c>
      <c r="RGE116" s="159" t="s">
        <v>249</v>
      </c>
      <c r="RGF116" s="159" t="s">
        <v>249</v>
      </c>
      <c r="RGG116" s="159" t="s">
        <v>249</v>
      </c>
      <c r="RGH116" s="159" t="s">
        <v>249</v>
      </c>
      <c r="RGI116" s="159" t="s">
        <v>249</v>
      </c>
      <c r="RGJ116" s="159" t="s">
        <v>249</v>
      </c>
      <c r="RGK116" s="159" t="s">
        <v>249</v>
      </c>
      <c r="RGL116" s="159" t="s">
        <v>249</v>
      </c>
      <c r="RGM116" s="159" t="s">
        <v>249</v>
      </c>
      <c r="RGN116" s="159" t="s">
        <v>249</v>
      </c>
      <c r="RGO116" s="159" t="s">
        <v>249</v>
      </c>
      <c r="RGP116" s="159" t="s">
        <v>249</v>
      </c>
      <c r="RGQ116" s="159" t="s">
        <v>249</v>
      </c>
      <c r="RGR116" s="159" t="s">
        <v>249</v>
      </c>
      <c r="RGS116" s="159" t="s">
        <v>249</v>
      </c>
      <c r="RGT116" s="159" t="s">
        <v>249</v>
      </c>
      <c r="RGU116" s="159" t="s">
        <v>249</v>
      </c>
      <c r="RGV116" s="159" t="s">
        <v>249</v>
      </c>
      <c r="RGW116" s="159" t="s">
        <v>249</v>
      </c>
      <c r="RGX116" s="159" t="s">
        <v>249</v>
      </c>
      <c r="RGY116" s="159" t="s">
        <v>249</v>
      </c>
      <c r="RGZ116" s="159" t="s">
        <v>249</v>
      </c>
      <c r="RHA116" s="159" t="s">
        <v>249</v>
      </c>
      <c r="RHB116" s="159" t="s">
        <v>249</v>
      </c>
      <c r="RHC116" s="159" t="s">
        <v>249</v>
      </c>
      <c r="RHD116" s="159" t="s">
        <v>249</v>
      </c>
      <c r="RHE116" s="159" t="s">
        <v>249</v>
      </c>
      <c r="RHF116" s="159" t="s">
        <v>249</v>
      </c>
      <c r="RHG116" s="159" t="s">
        <v>249</v>
      </c>
      <c r="RHH116" s="159" t="s">
        <v>249</v>
      </c>
      <c r="RHI116" s="159" t="s">
        <v>249</v>
      </c>
      <c r="RHJ116" s="159" t="s">
        <v>249</v>
      </c>
      <c r="RHK116" s="159" t="s">
        <v>249</v>
      </c>
      <c r="RHL116" s="159" t="s">
        <v>249</v>
      </c>
      <c r="RHM116" s="159" t="s">
        <v>249</v>
      </c>
      <c r="RHN116" s="159" t="s">
        <v>249</v>
      </c>
      <c r="RHO116" s="159" t="s">
        <v>249</v>
      </c>
      <c r="RHP116" s="159" t="s">
        <v>249</v>
      </c>
      <c r="RHQ116" s="159" t="s">
        <v>249</v>
      </c>
      <c r="RHR116" s="159" t="s">
        <v>249</v>
      </c>
      <c r="RHS116" s="159" t="s">
        <v>249</v>
      </c>
      <c r="RHT116" s="159" t="s">
        <v>249</v>
      </c>
      <c r="RHU116" s="159" t="s">
        <v>249</v>
      </c>
      <c r="RHV116" s="159" t="s">
        <v>249</v>
      </c>
      <c r="RHW116" s="159" t="s">
        <v>249</v>
      </c>
      <c r="RHX116" s="159" t="s">
        <v>249</v>
      </c>
      <c r="RHY116" s="159" t="s">
        <v>249</v>
      </c>
      <c r="RHZ116" s="159" t="s">
        <v>249</v>
      </c>
      <c r="RIA116" s="159" t="s">
        <v>249</v>
      </c>
      <c r="RIB116" s="159" t="s">
        <v>249</v>
      </c>
      <c r="RIC116" s="159" t="s">
        <v>249</v>
      </c>
      <c r="RID116" s="159" t="s">
        <v>249</v>
      </c>
      <c r="RIE116" s="159" t="s">
        <v>249</v>
      </c>
      <c r="RIF116" s="159" t="s">
        <v>249</v>
      </c>
      <c r="RIG116" s="159" t="s">
        <v>249</v>
      </c>
      <c r="RIH116" s="159" t="s">
        <v>249</v>
      </c>
      <c r="RII116" s="159" t="s">
        <v>249</v>
      </c>
      <c r="RIJ116" s="159" t="s">
        <v>249</v>
      </c>
      <c r="RIK116" s="159" t="s">
        <v>249</v>
      </c>
      <c r="RIL116" s="159" t="s">
        <v>249</v>
      </c>
      <c r="RIM116" s="159" t="s">
        <v>249</v>
      </c>
      <c r="RIN116" s="159" t="s">
        <v>249</v>
      </c>
      <c r="RIO116" s="159" t="s">
        <v>249</v>
      </c>
      <c r="RIP116" s="159" t="s">
        <v>249</v>
      </c>
      <c r="RIQ116" s="159" t="s">
        <v>249</v>
      </c>
      <c r="RIR116" s="159" t="s">
        <v>249</v>
      </c>
      <c r="RIS116" s="159" t="s">
        <v>249</v>
      </c>
      <c r="RIT116" s="159" t="s">
        <v>249</v>
      </c>
      <c r="RIU116" s="159" t="s">
        <v>249</v>
      </c>
      <c r="RIV116" s="159" t="s">
        <v>249</v>
      </c>
      <c r="RIW116" s="159" t="s">
        <v>249</v>
      </c>
      <c r="RIX116" s="159" t="s">
        <v>249</v>
      </c>
      <c r="RIY116" s="159" t="s">
        <v>249</v>
      </c>
      <c r="RIZ116" s="159" t="s">
        <v>249</v>
      </c>
      <c r="RJA116" s="159" t="s">
        <v>249</v>
      </c>
      <c r="RJB116" s="159" t="s">
        <v>249</v>
      </c>
      <c r="RJC116" s="159" t="s">
        <v>249</v>
      </c>
      <c r="RJD116" s="159" t="s">
        <v>249</v>
      </c>
      <c r="RJE116" s="159" t="s">
        <v>249</v>
      </c>
      <c r="RJF116" s="159" t="s">
        <v>249</v>
      </c>
      <c r="RJG116" s="159" t="s">
        <v>249</v>
      </c>
      <c r="RJH116" s="159" t="s">
        <v>249</v>
      </c>
      <c r="RJI116" s="159" t="s">
        <v>249</v>
      </c>
      <c r="RJJ116" s="159" t="s">
        <v>249</v>
      </c>
      <c r="RJK116" s="159" t="s">
        <v>249</v>
      </c>
      <c r="RJL116" s="159" t="s">
        <v>249</v>
      </c>
      <c r="RJM116" s="159" t="s">
        <v>249</v>
      </c>
      <c r="RJN116" s="159" t="s">
        <v>249</v>
      </c>
      <c r="RJO116" s="159" t="s">
        <v>249</v>
      </c>
      <c r="RJP116" s="159" t="s">
        <v>249</v>
      </c>
      <c r="RJQ116" s="159" t="s">
        <v>249</v>
      </c>
      <c r="RJR116" s="159" t="s">
        <v>249</v>
      </c>
      <c r="RJS116" s="159" t="s">
        <v>249</v>
      </c>
      <c r="RJT116" s="159" t="s">
        <v>249</v>
      </c>
      <c r="RJU116" s="159" t="s">
        <v>249</v>
      </c>
      <c r="RJV116" s="159" t="s">
        <v>249</v>
      </c>
      <c r="RJW116" s="159" t="s">
        <v>249</v>
      </c>
      <c r="RJX116" s="159" t="s">
        <v>249</v>
      </c>
      <c r="RJY116" s="159" t="s">
        <v>249</v>
      </c>
      <c r="RJZ116" s="159" t="s">
        <v>249</v>
      </c>
      <c r="RKA116" s="159" t="s">
        <v>249</v>
      </c>
      <c r="RKB116" s="159" t="s">
        <v>249</v>
      </c>
      <c r="RKC116" s="159" t="s">
        <v>249</v>
      </c>
      <c r="RKD116" s="159" t="s">
        <v>249</v>
      </c>
      <c r="RKE116" s="159" t="s">
        <v>249</v>
      </c>
      <c r="RKF116" s="159" t="s">
        <v>249</v>
      </c>
      <c r="RKG116" s="159" t="s">
        <v>249</v>
      </c>
      <c r="RKH116" s="159" t="s">
        <v>249</v>
      </c>
      <c r="RKI116" s="159" t="s">
        <v>249</v>
      </c>
      <c r="RKJ116" s="159" t="s">
        <v>249</v>
      </c>
      <c r="RKK116" s="159" t="s">
        <v>249</v>
      </c>
      <c r="RKL116" s="159" t="s">
        <v>249</v>
      </c>
      <c r="RKM116" s="159" t="s">
        <v>249</v>
      </c>
      <c r="RKN116" s="159" t="s">
        <v>249</v>
      </c>
      <c r="RKO116" s="159" t="s">
        <v>249</v>
      </c>
      <c r="RKP116" s="159" t="s">
        <v>249</v>
      </c>
      <c r="RKQ116" s="159" t="s">
        <v>249</v>
      </c>
      <c r="RKR116" s="159" t="s">
        <v>249</v>
      </c>
      <c r="RKS116" s="159" t="s">
        <v>249</v>
      </c>
      <c r="RKT116" s="159" t="s">
        <v>249</v>
      </c>
      <c r="RKU116" s="159" t="s">
        <v>249</v>
      </c>
      <c r="RKV116" s="159" t="s">
        <v>249</v>
      </c>
      <c r="RKW116" s="159" t="s">
        <v>249</v>
      </c>
      <c r="RKX116" s="159" t="s">
        <v>249</v>
      </c>
      <c r="RKY116" s="159" t="s">
        <v>249</v>
      </c>
      <c r="RKZ116" s="159" t="s">
        <v>249</v>
      </c>
      <c r="RLA116" s="159" t="s">
        <v>249</v>
      </c>
      <c r="RLB116" s="159" t="s">
        <v>249</v>
      </c>
      <c r="RLC116" s="159" t="s">
        <v>249</v>
      </c>
      <c r="RLD116" s="159" t="s">
        <v>249</v>
      </c>
      <c r="RLE116" s="159" t="s">
        <v>249</v>
      </c>
      <c r="RLF116" s="159" t="s">
        <v>249</v>
      </c>
      <c r="RLG116" s="159" t="s">
        <v>249</v>
      </c>
      <c r="RLH116" s="159" t="s">
        <v>249</v>
      </c>
      <c r="RLI116" s="159" t="s">
        <v>249</v>
      </c>
      <c r="RLJ116" s="159" t="s">
        <v>249</v>
      </c>
      <c r="RLK116" s="159" t="s">
        <v>249</v>
      </c>
      <c r="RLL116" s="159" t="s">
        <v>249</v>
      </c>
      <c r="RLM116" s="159" t="s">
        <v>249</v>
      </c>
      <c r="RLN116" s="159" t="s">
        <v>249</v>
      </c>
      <c r="RLO116" s="159" t="s">
        <v>249</v>
      </c>
      <c r="RLP116" s="159" t="s">
        <v>249</v>
      </c>
      <c r="RLQ116" s="159" t="s">
        <v>249</v>
      </c>
      <c r="RLR116" s="159" t="s">
        <v>249</v>
      </c>
      <c r="RLS116" s="159" t="s">
        <v>249</v>
      </c>
      <c r="RLT116" s="159" t="s">
        <v>249</v>
      </c>
      <c r="RLU116" s="159" t="s">
        <v>249</v>
      </c>
      <c r="RLV116" s="159" t="s">
        <v>249</v>
      </c>
      <c r="RLW116" s="159" t="s">
        <v>249</v>
      </c>
      <c r="RLX116" s="159" t="s">
        <v>249</v>
      </c>
      <c r="RLY116" s="159" t="s">
        <v>249</v>
      </c>
      <c r="RLZ116" s="159" t="s">
        <v>249</v>
      </c>
      <c r="RMA116" s="159" t="s">
        <v>249</v>
      </c>
      <c r="RMB116" s="159" t="s">
        <v>249</v>
      </c>
      <c r="RMC116" s="159" t="s">
        <v>249</v>
      </c>
      <c r="RMD116" s="159" t="s">
        <v>249</v>
      </c>
      <c r="RME116" s="159" t="s">
        <v>249</v>
      </c>
      <c r="RMF116" s="159" t="s">
        <v>249</v>
      </c>
      <c r="RMG116" s="159" t="s">
        <v>249</v>
      </c>
      <c r="RMH116" s="159" t="s">
        <v>249</v>
      </c>
      <c r="RMI116" s="159" t="s">
        <v>249</v>
      </c>
      <c r="RMJ116" s="159" t="s">
        <v>249</v>
      </c>
      <c r="RMK116" s="159" t="s">
        <v>249</v>
      </c>
      <c r="RML116" s="159" t="s">
        <v>249</v>
      </c>
      <c r="RMM116" s="159" t="s">
        <v>249</v>
      </c>
      <c r="RMN116" s="159" t="s">
        <v>249</v>
      </c>
      <c r="RMO116" s="159" t="s">
        <v>249</v>
      </c>
      <c r="RMP116" s="159" t="s">
        <v>249</v>
      </c>
      <c r="RMQ116" s="159" t="s">
        <v>249</v>
      </c>
      <c r="RMR116" s="159" t="s">
        <v>249</v>
      </c>
      <c r="RMS116" s="159" t="s">
        <v>249</v>
      </c>
      <c r="RMT116" s="159" t="s">
        <v>249</v>
      </c>
      <c r="RMU116" s="159" t="s">
        <v>249</v>
      </c>
      <c r="RMV116" s="159" t="s">
        <v>249</v>
      </c>
      <c r="RMW116" s="159" t="s">
        <v>249</v>
      </c>
      <c r="RMX116" s="159" t="s">
        <v>249</v>
      </c>
      <c r="RMY116" s="159" t="s">
        <v>249</v>
      </c>
      <c r="RMZ116" s="159" t="s">
        <v>249</v>
      </c>
      <c r="RNA116" s="159" t="s">
        <v>249</v>
      </c>
      <c r="RNB116" s="159" t="s">
        <v>249</v>
      </c>
      <c r="RNC116" s="159" t="s">
        <v>249</v>
      </c>
      <c r="RND116" s="159" t="s">
        <v>249</v>
      </c>
      <c r="RNE116" s="159" t="s">
        <v>249</v>
      </c>
      <c r="RNF116" s="159" t="s">
        <v>249</v>
      </c>
      <c r="RNG116" s="159" t="s">
        <v>249</v>
      </c>
      <c r="RNH116" s="159" t="s">
        <v>249</v>
      </c>
      <c r="RNI116" s="159" t="s">
        <v>249</v>
      </c>
      <c r="RNJ116" s="159" t="s">
        <v>249</v>
      </c>
      <c r="RNK116" s="159" t="s">
        <v>249</v>
      </c>
      <c r="RNL116" s="159" t="s">
        <v>249</v>
      </c>
      <c r="RNM116" s="159" t="s">
        <v>249</v>
      </c>
      <c r="RNN116" s="159" t="s">
        <v>249</v>
      </c>
      <c r="RNO116" s="159" t="s">
        <v>249</v>
      </c>
      <c r="RNP116" s="159" t="s">
        <v>249</v>
      </c>
      <c r="RNQ116" s="159" t="s">
        <v>249</v>
      </c>
      <c r="RNR116" s="159" t="s">
        <v>249</v>
      </c>
      <c r="RNS116" s="159" t="s">
        <v>249</v>
      </c>
      <c r="RNT116" s="159" t="s">
        <v>249</v>
      </c>
      <c r="RNU116" s="159" t="s">
        <v>249</v>
      </c>
      <c r="RNV116" s="159" t="s">
        <v>249</v>
      </c>
      <c r="RNW116" s="159" t="s">
        <v>249</v>
      </c>
      <c r="RNX116" s="159" t="s">
        <v>249</v>
      </c>
      <c r="RNY116" s="159" t="s">
        <v>249</v>
      </c>
      <c r="RNZ116" s="159" t="s">
        <v>249</v>
      </c>
      <c r="ROA116" s="159" t="s">
        <v>249</v>
      </c>
      <c r="ROB116" s="159" t="s">
        <v>249</v>
      </c>
      <c r="ROC116" s="159" t="s">
        <v>249</v>
      </c>
      <c r="ROD116" s="159" t="s">
        <v>249</v>
      </c>
      <c r="ROE116" s="159" t="s">
        <v>249</v>
      </c>
      <c r="ROF116" s="159" t="s">
        <v>249</v>
      </c>
      <c r="ROG116" s="159" t="s">
        <v>249</v>
      </c>
      <c r="ROH116" s="159" t="s">
        <v>249</v>
      </c>
      <c r="ROI116" s="159" t="s">
        <v>249</v>
      </c>
      <c r="ROJ116" s="159" t="s">
        <v>249</v>
      </c>
      <c r="ROK116" s="159" t="s">
        <v>249</v>
      </c>
      <c r="ROL116" s="159" t="s">
        <v>249</v>
      </c>
      <c r="ROM116" s="159" t="s">
        <v>249</v>
      </c>
      <c r="RON116" s="159" t="s">
        <v>249</v>
      </c>
      <c r="ROO116" s="159" t="s">
        <v>249</v>
      </c>
      <c r="ROP116" s="159" t="s">
        <v>249</v>
      </c>
      <c r="ROQ116" s="159" t="s">
        <v>249</v>
      </c>
      <c r="ROR116" s="159" t="s">
        <v>249</v>
      </c>
      <c r="ROS116" s="159" t="s">
        <v>249</v>
      </c>
      <c r="ROT116" s="159" t="s">
        <v>249</v>
      </c>
      <c r="ROU116" s="159" t="s">
        <v>249</v>
      </c>
      <c r="ROV116" s="159" t="s">
        <v>249</v>
      </c>
      <c r="ROW116" s="159" t="s">
        <v>249</v>
      </c>
      <c r="ROX116" s="159" t="s">
        <v>249</v>
      </c>
      <c r="ROY116" s="159" t="s">
        <v>249</v>
      </c>
      <c r="ROZ116" s="159" t="s">
        <v>249</v>
      </c>
      <c r="RPA116" s="159" t="s">
        <v>249</v>
      </c>
      <c r="RPB116" s="159" t="s">
        <v>249</v>
      </c>
      <c r="RPC116" s="159" t="s">
        <v>249</v>
      </c>
      <c r="RPD116" s="159" t="s">
        <v>249</v>
      </c>
      <c r="RPE116" s="159" t="s">
        <v>249</v>
      </c>
      <c r="RPF116" s="159" t="s">
        <v>249</v>
      </c>
      <c r="RPG116" s="159" t="s">
        <v>249</v>
      </c>
      <c r="RPH116" s="159" t="s">
        <v>249</v>
      </c>
      <c r="RPI116" s="159" t="s">
        <v>249</v>
      </c>
      <c r="RPJ116" s="159" t="s">
        <v>249</v>
      </c>
      <c r="RPK116" s="159" t="s">
        <v>249</v>
      </c>
      <c r="RPL116" s="159" t="s">
        <v>249</v>
      </c>
      <c r="RPM116" s="159" t="s">
        <v>249</v>
      </c>
      <c r="RPN116" s="159" t="s">
        <v>249</v>
      </c>
      <c r="RPO116" s="159" t="s">
        <v>249</v>
      </c>
      <c r="RPP116" s="159" t="s">
        <v>249</v>
      </c>
      <c r="RPQ116" s="159" t="s">
        <v>249</v>
      </c>
      <c r="RPR116" s="159" t="s">
        <v>249</v>
      </c>
      <c r="RPS116" s="159" t="s">
        <v>249</v>
      </c>
      <c r="RPT116" s="159" t="s">
        <v>249</v>
      </c>
      <c r="RPU116" s="159" t="s">
        <v>249</v>
      </c>
      <c r="RPV116" s="159" t="s">
        <v>249</v>
      </c>
      <c r="RPW116" s="159" t="s">
        <v>249</v>
      </c>
      <c r="RPX116" s="159" t="s">
        <v>249</v>
      </c>
      <c r="RPY116" s="159" t="s">
        <v>249</v>
      </c>
      <c r="RPZ116" s="159" t="s">
        <v>249</v>
      </c>
      <c r="RQA116" s="159" t="s">
        <v>249</v>
      </c>
      <c r="RQB116" s="159" t="s">
        <v>249</v>
      </c>
      <c r="RQC116" s="159" t="s">
        <v>249</v>
      </c>
      <c r="RQD116" s="159" t="s">
        <v>249</v>
      </c>
      <c r="RQE116" s="159" t="s">
        <v>249</v>
      </c>
      <c r="RQF116" s="159" t="s">
        <v>249</v>
      </c>
      <c r="RQG116" s="159" t="s">
        <v>249</v>
      </c>
      <c r="RQH116" s="159" t="s">
        <v>249</v>
      </c>
      <c r="RQI116" s="159" t="s">
        <v>249</v>
      </c>
      <c r="RQJ116" s="159" t="s">
        <v>249</v>
      </c>
      <c r="RQK116" s="159" t="s">
        <v>249</v>
      </c>
      <c r="RQL116" s="159" t="s">
        <v>249</v>
      </c>
      <c r="RQM116" s="159" t="s">
        <v>249</v>
      </c>
      <c r="RQN116" s="159" t="s">
        <v>249</v>
      </c>
      <c r="RQO116" s="159" t="s">
        <v>249</v>
      </c>
      <c r="RQP116" s="159" t="s">
        <v>249</v>
      </c>
      <c r="RQQ116" s="159" t="s">
        <v>249</v>
      </c>
      <c r="RQR116" s="159" t="s">
        <v>249</v>
      </c>
      <c r="RQS116" s="159" t="s">
        <v>249</v>
      </c>
      <c r="RQT116" s="159" t="s">
        <v>249</v>
      </c>
      <c r="RQU116" s="159" t="s">
        <v>249</v>
      </c>
      <c r="RQV116" s="159" t="s">
        <v>249</v>
      </c>
      <c r="RQW116" s="159" t="s">
        <v>249</v>
      </c>
      <c r="RQX116" s="159" t="s">
        <v>249</v>
      </c>
      <c r="RQY116" s="159" t="s">
        <v>249</v>
      </c>
      <c r="RQZ116" s="159" t="s">
        <v>249</v>
      </c>
      <c r="RRA116" s="159" t="s">
        <v>249</v>
      </c>
      <c r="RRB116" s="159" t="s">
        <v>249</v>
      </c>
      <c r="RRC116" s="159" t="s">
        <v>249</v>
      </c>
      <c r="RRD116" s="159" t="s">
        <v>249</v>
      </c>
      <c r="RRE116" s="159" t="s">
        <v>249</v>
      </c>
      <c r="RRF116" s="159" t="s">
        <v>249</v>
      </c>
      <c r="RRG116" s="159" t="s">
        <v>249</v>
      </c>
      <c r="RRH116" s="159" t="s">
        <v>249</v>
      </c>
      <c r="RRI116" s="159" t="s">
        <v>249</v>
      </c>
      <c r="RRJ116" s="159" t="s">
        <v>249</v>
      </c>
      <c r="RRK116" s="159" t="s">
        <v>249</v>
      </c>
      <c r="RRL116" s="159" t="s">
        <v>249</v>
      </c>
      <c r="RRM116" s="159" t="s">
        <v>249</v>
      </c>
      <c r="RRN116" s="159" t="s">
        <v>249</v>
      </c>
      <c r="RRO116" s="159" t="s">
        <v>249</v>
      </c>
      <c r="RRP116" s="159" t="s">
        <v>249</v>
      </c>
      <c r="RRQ116" s="159" t="s">
        <v>249</v>
      </c>
      <c r="RRR116" s="159" t="s">
        <v>249</v>
      </c>
      <c r="RRS116" s="159" t="s">
        <v>249</v>
      </c>
      <c r="RRT116" s="159" t="s">
        <v>249</v>
      </c>
      <c r="RRU116" s="159" t="s">
        <v>249</v>
      </c>
      <c r="RRV116" s="159" t="s">
        <v>249</v>
      </c>
      <c r="RRW116" s="159" t="s">
        <v>249</v>
      </c>
      <c r="RRX116" s="159" t="s">
        <v>249</v>
      </c>
      <c r="RRY116" s="159" t="s">
        <v>249</v>
      </c>
      <c r="RRZ116" s="159" t="s">
        <v>249</v>
      </c>
      <c r="RSA116" s="159" t="s">
        <v>249</v>
      </c>
      <c r="RSB116" s="159" t="s">
        <v>249</v>
      </c>
      <c r="RSC116" s="159" t="s">
        <v>249</v>
      </c>
      <c r="RSD116" s="159" t="s">
        <v>249</v>
      </c>
      <c r="RSE116" s="159" t="s">
        <v>249</v>
      </c>
      <c r="RSF116" s="159" t="s">
        <v>249</v>
      </c>
      <c r="RSG116" s="159" t="s">
        <v>249</v>
      </c>
      <c r="RSH116" s="159" t="s">
        <v>249</v>
      </c>
      <c r="RSI116" s="159" t="s">
        <v>249</v>
      </c>
      <c r="RSJ116" s="159" t="s">
        <v>249</v>
      </c>
      <c r="RSK116" s="159" t="s">
        <v>249</v>
      </c>
      <c r="RSL116" s="159" t="s">
        <v>249</v>
      </c>
      <c r="RSM116" s="159" t="s">
        <v>249</v>
      </c>
      <c r="RSN116" s="159" t="s">
        <v>249</v>
      </c>
      <c r="RSO116" s="159" t="s">
        <v>249</v>
      </c>
      <c r="RSP116" s="159" t="s">
        <v>249</v>
      </c>
      <c r="RSQ116" s="159" t="s">
        <v>249</v>
      </c>
      <c r="RSR116" s="159" t="s">
        <v>249</v>
      </c>
      <c r="RSS116" s="159" t="s">
        <v>249</v>
      </c>
      <c r="RST116" s="159" t="s">
        <v>249</v>
      </c>
      <c r="RSU116" s="159" t="s">
        <v>249</v>
      </c>
      <c r="RSV116" s="159" t="s">
        <v>249</v>
      </c>
      <c r="RSW116" s="159" t="s">
        <v>249</v>
      </c>
      <c r="RSX116" s="159" t="s">
        <v>249</v>
      </c>
      <c r="RSY116" s="159" t="s">
        <v>249</v>
      </c>
      <c r="RSZ116" s="159" t="s">
        <v>249</v>
      </c>
      <c r="RTA116" s="159" t="s">
        <v>249</v>
      </c>
      <c r="RTB116" s="159" t="s">
        <v>249</v>
      </c>
      <c r="RTC116" s="159" t="s">
        <v>249</v>
      </c>
      <c r="RTD116" s="159" t="s">
        <v>249</v>
      </c>
      <c r="RTE116" s="159" t="s">
        <v>249</v>
      </c>
      <c r="RTF116" s="159" t="s">
        <v>249</v>
      </c>
      <c r="RTG116" s="159" t="s">
        <v>249</v>
      </c>
      <c r="RTH116" s="159" t="s">
        <v>249</v>
      </c>
      <c r="RTI116" s="159" t="s">
        <v>249</v>
      </c>
      <c r="RTJ116" s="159" t="s">
        <v>249</v>
      </c>
      <c r="RTK116" s="159" t="s">
        <v>249</v>
      </c>
      <c r="RTL116" s="159" t="s">
        <v>249</v>
      </c>
      <c r="RTM116" s="159" t="s">
        <v>249</v>
      </c>
      <c r="RTN116" s="159" t="s">
        <v>249</v>
      </c>
      <c r="RTO116" s="159" t="s">
        <v>249</v>
      </c>
      <c r="RTP116" s="159" t="s">
        <v>249</v>
      </c>
      <c r="RTQ116" s="159" t="s">
        <v>249</v>
      </c>
      <c r="RTR116" s="159" t="s">
        <v>249</v>
      </c>
      <c r="RTS116" s="159" t="s">
        <v>249</v>
      </c>
      <c r="RTT116" s="159" t="s">
        <v>249</v>
      </c>
      <c r="RTU116" s="159" t="s">
        <v>249</v>
      </c>
      <c r="RTV116" s="159" t="s">
        <v>249</v>
      </c>
      <c r="RTW116" s="159" t="s">
        <v>249</v>
      </c>
      <c r="RTX116" s="159" t="s">
        <v>249</v>
      </c>
      <c r="RTY116" s="159" t="s">
        <v>249</v>
      </c>
      <c r="RTZ116" s="159" t="s">
        <v>249</v>
      </c>
      <c r="RUA116" s="159" t="s">
        <v>249</v>
      </c>
      <c r="RUB116" s="159" t="s">
        <v>249</v>
      </c>
      <c r="RUC116" s="159" t="s">
        <v>249</v>
      </c>
      <c r="RUD116" s="159" t="s">
        <v>249</v>
      </c>
      <c r="RUE116" s="159" t="s">
        <v>249</v>
      </c>
      <c r="RUF116" s="159" t="s">
        <v>249</v>
      </c>
      <c r="RUG116" s="159" t="s">
        <v>249</v>
      </c>
      <c r="RUH116" s="159" t="s">
        <v>249</v>
      </c>
      <c r="RUI116" s="159" t="s">
        <v>249</v>
      </c>
      <c r="RUJ116" s="159" t="s">
        <v>249</v>
      </c>
      <c r="RUK116" s="159" t="s">
        <v>249</v>
      </c>
      <c r="RUL116" s="159" t="s">
        <v>249</v>
      </c>
      <c r="RUM116" s="159" t="s">
        <v>249</v>
      </c>
      <c r="RUN116" s="159" t="s">
        <v>249</v>
      </c>
      <c r="RUO116" s="159" t="s">
        <v>249</v>
      </c>
      <c r="RUP116" s="159" t="s">
        <v>249</v>
      </c>
      <c r="RUQ116" s="159" t="s">
        <v>249</v>
      </c>
      <c r="RUR116" s="159" t="s">
        <v>249</v>
      </c>
      <c r="RUS116" s="159" t="s">
        <v>249</v>
      </c>
      <c r="RUT116" s="159" t="s">
        <v>249</v>
      </c>
      <c r="RUU116" s="159" t="s">
        <v>249</v>
      </c>
      <c r="RUV116" s="159" t="s">
        <v>249</v>
      </c>
      <c r="RUW116" s="159" t="s">
        <v>249</v>
      </c>
      <c r="RUX116" s="159" t="s">
        <v>249</v>
      </c>
      <c r="RUY116" s="159" t="s">
        <v>249</v>
      </c>
      <c r="RUZ116" s="159" t="s">
        <v>249</v>
      </c>
      <c r="RVA116" s="159" t="s">
        <v>249</v>
      </c>
      <c r="RVB116" s="159" t="s">
        <v>249</v>
      </c>
      <c r="RVC116" s="159" t="s">
        <v>249</v>
      </c>
      <c r="RVD116" s="159" t="s">
        <v>249</v>
      </c>
      <c r="RVE116" s="159" t="s">
        <v>249</v>
      </c>
      <c r="RVF116" s="159" t="s">
        <v>249</v>
      </c>
      <c r="RVG116" s="159" t="s">
        <v>249</v>
      </c>
      <c r="RVH116" s="159" t="s">
        <v>249</v>
      </c>
      <c r="RVI116" s="159" t="s">
        <v>249</v>
      </c>
      <c r="RVJ116" s="159" t="s">
        <v>249</v>
      </c>
      <c r="RVK116" s="159" t="s">
        <v>249</v>
      </c>
      <c r="RVL116" s="159" t="s">
        <v>249</v>
      </c>
      <c r="RVM116" s="159" t="s">
        <v>249</v>
      </c>
      <c r="RVN116" s="159" t="s">
        <v>249</v>
      </c>
      <c r="RVO116" s="159" t="s">
        <v>249</v>
      </c>
      <c r="RVP116" s="159" t="s">
        <v>249</v>
      </c>
      <c r="RVQ116" s="159" t="s">
        <v>249</v>
      </c>
      <c r="RVR116" s="159" t="s">
        <v>249</v>
      </c>
      <c r="RVS116" s="159" t="s">
        <v>249</v>
      </c>
      <c r="RVT116" s="159" t="s">
        <v>249</v>
      </c>
      <c r="RVU116" s="159" t="s">
        <v>249</v>
      </c>
      <c r="RVV116" s="159" t="s">
        <v>249</v>
      </c>
      <c r="RVW116" s="159" t="s">
        <v>249</v>
      </c>
      <c r="RVX116" s="159" t="s">
        <v>249</v>
      </c>
      <c r="RVY116" s="159" t="s">
        <v>249</v>
      </c>
      <c r="RVZ116" s="159" t="s">
        <v>249</v>
      </c>
      <c r="RWA116" s="159" t="s">
        <v>249</v>
      </c>
      <c r="RWB116" s="159" t="s">
        <v>249</v>
      </c>
      <c r="RWC116" s="159" t="s">
        <v>249</v>
      </c>
      <c r="RWD116" s="159" t="s">
        <v>249</v>
      </c>
      <c r="RWE116" s="159" t="s">
        <v>249</v>
      </c>
      <c r="RWF116" s="159" t="s">
        <v>249</v>
      </c>
      <c r="RWG116" s="159" t="s">
        <v>249</v>
      </c>
      <c r="RWH116" s="159" t="s">
        <v>249</v>
      </c>
      <c r="RWI116" s="159" t="s">
        <v>249</v>
      </c>
      <c r="RWJ116" s="159" t="s">
        <v>249</v>
      </c>
      <c r="RWK116" s="159" t="s">
        <v>249</v>
      </c>
      <c r="RWL116" s="159" t="s">
        <v>249</v>
      </c>
      <c r="RWM116" s="159" t="s">
        <v>249</v>
      </c>
      <c r="RWN116" s="159" t="s">
        <v>249</v>
      </c>
      <c r="RWO116" s="159" t="s">
        <v>249</v>
      </c>
      <c r="RWP116" s="159" t="s">
        <v>249</v>
      </c>
      <c r="RWQ116" s="159" t="s">
        <v>249</v>
      </c>
      <c r="RWR116" s="159" t="s">
        <v>249</v>
      </c>
      <c r="RWS116" s="159" t="s">
        <v>249</v>
      </c>
      <c r="RWT116" s="159" t="s">
        <v>249</v>
      </c>
      <c r="RWU116" s="159" t="s">
        <v>249</v>
      </c>
      <c r="RWV116" s="159" t="s">
        <v>249</v>
      </c>
      <c r="RWW116" s="159" t="s">
        <v>249</v>
      </c>
      <c r="RWX116" s="159" t="s">
        <v>249</v>
      </c>
      <c r="RWY116" s="159" t="s">
        <v>249</v>
      </c>
      <c r="RWZ116" s="159" t="s">
        <v>249</v>
      </c>
      <c r="RXA116" s="159" t="s">
        <v>249</v>
      </c>
      <c r="RXB116" s="159" t="s">
        <v>249</v>
      </c>
      <c r="RXC116" s="159" t="s">
        <v>249</v>
      </c>
      <c r="RXD116" s="159" t="s">
        <v>249</v>
      </c>
      <c r="RXE116" s="159" t="s">
        <v>249</v>
      </c>
      <c r="RXF116" s="159" t="s">
        <v>249</v>
      </c>
      <c r="RXG116" s="159" t="s">
        <v>249</v>
      </c>
      <c r="RXH116" s="159" t="s">
        <v>249</v>
      </c>
      <c r="RXI116" s="159" t="s">
        <v>249</v>
      </c>
      <c r="RXJ116" s="159" t="s">
        <v>249</v>
      </c>
      <c r="RXK116" s="159" t="s">
        <v>249</v>
      </c>
      <c r="RXL116" s="159" t="s">
        <v>249</v>
      </c>
      <c r="RXM116" s="159" t="s">
        <v>249</v>
      </c>
      <c r="RXN116" s="159" t="s">
        <v>249</v>
      </c>
      <c r="RXO116" s="159" t="s">
        <v>249</v>
      </c>
      <c r="RXP116" s="159" t="s">
        <v>249</v>
      </c>
      <c r="RXQ116" s="159" t="s">
        <v>249</v>
      </c>
      <c r="RXR116" s="159" t="s">
        <v>249</v>
      </c>
      <c r="RXS116" s="159" t="s">
        <v>249</v>
      </c>
      <c r="RXT116" s="159" t="s">
        <v>249</v>
      </c>
      <c r="RXU116" s="159" t="s">
        <v>249</v>
      </c>
      <c r="RXV116" s="159" t="s">
        <v>249</v>
      </c>
      <c r="RXW116" s="159" t="s">
        <v>249</v>
      </c>
      <c r="RXX116" s="159" t="s">
        <v>249</v>
      </c>
      <c r="RXY116" s="159" t="s">
        <v>249</v>
      </c>
      <c r="RXZ116" s="159" t="s">
        <v>249</v>
      </c>
      <c r="RYA116" s="159" t="s">
        <v>249</v>
      </c>
      <c r="RYB116" s="159" t="s">
        <v>249</v>
      </c>
      <c r="RYC116" s="159" t="s">
        <v>249</v>
      </c>
      <c r="RYD116" s="159" t="s">
        <v>249</v>
      </c>
      <c r="RYE116" s="159" t="s">
        <v>249</v>
      </c>
      <c r="RYF116" s="159" t="s">
        <v>249</v>
      </c>
      <c r="RYG116" s="159" t="s">
        <v>249</v>
      </c>
      <c r="RYH116" s="159" t="s">
        <v>249</v>
      </c>
      <c r="RYI116" s="159" t="s">
        <v>249</v>
      </c>
      <c r="RYJ116" s="159" t="s">
        <v>249</v>
      </c>
      <c r="RYK116" s="159" t="s">
        <v>249</v>
      </c>
      <c r="RYL116" s="159" t="s">
        <v>249</v>
      </c>
      <c r="RYM116" s="159" t="s">
        <v>249</v>
      </c>
      <c r="RYN116" s="159" t="s">
        <v>249</v>
      </c>
      <c r="RYO116" s="159" t="s">
        <v>249</v>
      </c>
      <c r="RYP116" s="159" t="s">
        <v>249</v>
      </c>
      <c r="RYQ116" s="159" t="s">
        <v>249</v>
      </c>
      <c r="RYR116" s="159" t="s">
        <v>249</v>
      </c>
      <c r="RYS116" s="159" t="s">
        <v>249</v>
      </c>
      <c r="RYT116" s="159" t="s">
        <v>249</v>
      </c>
      <c r="RYU116" s="159" t="s">
        <v>249</v>
      </c>
      <c r="RYV116" s="159" t="s">
        <v>249</v>
      </c>
      <c r="RYW116" s="159" t="s">
        <v>249</v>
      </c>
      <c r="RYX116" s="159" t="s">
        <v>249</v>
      </c>
      <c r="RYY116" s="159" t="s">
        <v>249</v>
      </c>
      <c r="RYZ116" s="159" t="s">
        <v>249</v>
      </c>
      <c r="RZA116" s="159" t="s">
        <v>249</v>
      </c>
      <c r="RZB116" s="159" t="s">
        <v>249</v>
      </c>
      <c r="RZC116" s="159" t="s">
        <v>249</v>
      </c>
      <c r="RZD116" s="159" t="s">
        <v>249</v>
      </c>
      <c r="RZE116" s="159" t="s">
        <v>249</v>
      </c>
      <c r="RZF116" s="159" t="s">
        <v>249</v>
      </c>
      <c r="RZG116" s="159" t="s">
        <v>249</v>
      </c>
      <c r="RZH116" s="159" t="s">
        <v>249</v>
      </c>
      <c r="RZI116" s="159" t="s">
        <v>249</v>
      </c>
      <c r="RZJ116" s="159" t="s">
        <v>249</v>
      </c>
      <c r="RZK116" s="159" t="s">
        <v>249</v>
      </c>
      <c r="RZL116" s="159" t="s">
        <v>249</v>
      </c>
      <c r="RZM116" s="159" t="s">
        <v>249</v>
      </c>
      <c r="RZN116" s="159" t="s">
        <v>249</v>
      </c>
      <c r="RZO116" s="159" t="s">
        <v>249</v>
      </c>
      <c r="RZP116" s="159" t="s">
        <v>249</v>
      </c>
      <c r="RZQ116" s="159" t="s">
        <v>249</v>
      </c>
      <c r="RZR116" s="159" t="s">
        <v>249</v>
      </c>
      <c r="RZS116" s="159" t="s">
        <v>249</v>
      </c>
      <c r="RZT116" s="159" t="s">
        <v>249</v>
      </c>
      <c r="RZU116" s="159" t="s">
        <v>249</v>
      </c>
      <c r="RZV116" s="159" t="s">
        <v>249</v>
      </c>
      <c r="RZW116" s="159" t="s">
        <v>249</v>
      </c>
      <c r="RZX116" s="159" t="s">
        <v>249</v>
      </c>
      <c r="RZY116" s="159" t="s">
        <v>249</v>
      </c>
      <c r="RZZ116" s="159" t="s">
        <v>249</v>
      </c>
      <c r="SAA116" s="159" t="s">
        <v>249</v>
      </c>
      <c r="SAB116" s="159" t="s">
        <v>249</v>
      </c>
      <c r="SAC116" s="159" t="s">
        <v>249</v>
      </c>
      <c r="SAD116" s="159" t="s">
        <v>249</v>
      </c>
      <c r="SAE116" s="159" t="s">
        <v>249</v>
      </c>
      <c r="SAF116" s="159" t="s">
        <v>249</v>
      </c>
      <c r="SAG116" s="159" t="s">
        <v>249</v>
      </c>
      <c r="SAH116" s="159" t="s">
        <v>249</v>
      </c>
      <c r="SAI116" s="159" t="s">
        <v>249</v>
      </c>
      <c r="SAJ116" s="159" t="s">
        <v>249</v>
      </c>
      <c r="SAK116" s="159" t="s">
        <v>249</v>
      </c>
      <c r="SAL116" s="159" t="s">
        <v>249</v>
      </c>
      <c r="SAM116" s="159" t="s">
        <v>249</v>
      </c>
      <c r="SAN116" s="159" t="s">
        <v>249</v>
      </c>
      <c r="SAO116" s="159" t="s">
        <v>249</v>
      </c>
      <c r="SAP116" s="159" t="s">
        <v>249</v>
      </c>
      <c r="SAQ116" s="159" t="s">
        <v>249</v>
      </c>
      <c r="SAR116" s="159" t="s">
        <v>249</v>
      </c>
      <c r="SAS116" s="159" t="s">
        <v>249</v>
      </c>
      <c r="SAT116" s="159" t="s">
        <v>249</v>
      </c>
      <c r="SAU116" s="159" t="s">
        <v>249</v>
      </c>
      <c r="SAV116" s="159" t="s">
        <v>249</v>
      </c>
      <c r="SAW116" s="159" t="s">
        <v>249</v>
      </c>
      <c r="SAX116" s="159" t="s">
        <v>249</v>
      </c>
      <c r="SAY116" s="159" t="s">
        <v>249</v>
      </c>
      <c r="SAZ116" s="159" t="s">
        <v>249</v>
      </c>
      <c r="SBA116" s="159" t="s">
        <v>249</v>
      </c>
      <c r="SBB116" s="159" t="s">
        <v>249</v>
      </c>
      <c r="SBC116" s="159" t="s">
        <v>249</v>
      </c>
      <c r="SBD116" s="159" t="s">
        <v>249</v>
      </c>
      <c r="SBE116" s="159" t="s">
        <v>249</v>
      </c>
      <c r="SBF116" s="159" t="s">
        <v>249</v>
      </c>
      <c r="SBG116" s="159" t="s">
        <v>249</v>
      </c>
      <c r="SBH116" s="159" t="s">
        <v>249</v>
      </c>
      <c r="SBI116" s="159" t="s">
        <v>249</v>
      </c>
      <c r="SBJ116" s="159" t="s">
        <v>249</v>
      </c>
      <c r="SBK116" s="159" t="s">
        <v>249</v>
      </c>
      <c r="SBL116" s="159" t="s">
        <v>249</v>
      </c>
      <c r="SBM116" s="159" t="s">
        <v>249</v>
      </c>
      <c r="SBN116" s="159" t="s">
        <v>249</v>
      </c>
      <c r="SBO116" s="159" t="s">
        <v>249</v>
      </c>
      <c r="SBP116" s="159" t="s">
        <v>249</v>
      </c>
      <c r="SBQ116" s="159" t="s">
        <v>249</v>
      </c>
      <c r="SBR116" s="159" t="s">
        <v>249</v>
      </c>
      <c r="SBS116" s="159" t="s">
        <v>249</v>
      </c>
      <c r="SBT116" s="159" t="s">
        <v>249</v>
      </c>
      <c r="SBU116" s="159" t="s">
        <v>249</v>
      </c>
      <c r="SBV116" s="159" t="s">
        <v>249</v>
      </c>
      <c r="SBW116" s="159" t="s">
        <v>249</v>
      </c>
      <c r="SBX116" s="159" t="s">
        <v>249</v>
      </c>
      <c r="SBY116" s="159" t="s">
        <v>249</v>
      </c>
      <c r="SBZ116" s="159" t="s">
        <v>249</v>
      </c>
      <c r="SCA116" s="159" t="s">
        <v>249</v>
      </c>
      <c r="SCB116" s="159" t="s">
        <v>249</v>
      </c>
      <c r="SCC116" s="159" t="s">
        <v>249</v>
      </c>
      <c r="SCD116" s="159" t="s">
        <v>249</v>
      </c>
      <c r="SCE116" s="159" t="s">
        <v>249</v>
      </c>
      <c r="SCF116" s="159" t="s">
        <v>249</v>
      </c>
      <c r="SCG116" s="159" t="s">
        <v>249</v>
      </c>
      <c r="SCH116" s="159" t="s">
        <v>249</v>
      </c>
      <c r="SCI116" s="159" t="s">
        <v>249</v>
      </c>
      <c r="SCJ116" s="159" t="s">
        <v>249</v>
      </c>
      <c r="SCK116" s="159" t="s">
        <v>249</v>
      </c>
      <c r="SCL116" s="159" t="s">
        <v>249</v>
      </c>
      <c r="SCM116" s="159" t="s">
        <v>249</v>
      </c>
      <c r="SCN116" s="159" t="s">
        <v>249</v>
      </c>
      <c r="SCO116" s="159" t="s">
        <v>249</v>
      </c>
      <c r="SCP116" s="159" t="s">
        <v>249</v>
      </c>
      <c r="SCQ116" s="159" t="s">
        <v>249</v>
      </c>
      <c r="SCR116" s="159" t="s">
        <v>249</v>
      </c>
      <c r="SCS116" s="159" t="s">
        <v>249</v>
      </c>
      <c r="SCT116" s="159" t="s">
        <v>249</v>
      </c>
      <c r="SCU116" s="159" t="s">
        <v>249</v>
      </c>
      <c r="SCV116" s="159" t="s">
        <v>249</v>
      </c>
      <c r="SCW116" s="159" t="s">
        <v>249</v>
      </c>
      <c r="SCX116" s="159" t="s">
        <v>249</v>
      </c>
      <c r="SCY116" s="159" t="s">
        <v>249</v>
      </c>
      <c r="SCZ116" s="159" t="s">
        <v>249</v>
      </c>
      <c r="SDA116" s="159" t="s">
        <v>249</v>
      </c>
      <c r="SDB116" s="159" t="s">
        <v>249</v>
      </c>
      <c r="SDC116" s="159" t="s">
        <v>249</v>
      </c>
      <c r="SDD116" s="159" t="s">
        <v>249</v>
      </c>
      <c r="SDE116" s="159" t="s">
        <v>249</v>
      </c>
      <c r="SDF116" s="159" t="s">
        <v>249</v>
      </c>
      <c r="SDG116" s="159" t="s">
        <v>249</v>
      </c>
      <c r="SDH116" s="159" t="s">
        <v>249</v>
      </c>
      <c r="SDI116" s="159" t="s">
        <v>249</v>
      </c>
      <c r="SDJ116" s="159" t="s">
        <v>249</v>
      </c>
      <c r="SDK116" s="159" t="s">
        <v>249</v>
      </c>
      <c r="SDL116" s="159" t="s">
        <v>249</v>
      </c>
      <c r="SDM116" s="159" t="s">
        <v>249</v>
      </c>
      <c r="SDN116" s="159" t="s">
        <v>249</v>
      </c>
      <c r="SDO116" s="159" t="s">
        <v>249</v>
      </c>
      <c r="SDP116" s="159" t="s">
        <v>249</v>
      </c>
      <c r="SDQ116" s="159" t="s">
        <v>249</v>
      </c>
      <c r="SDR116" s="159" t="s">
        <v>249</v>
      </c>
      <c r="SDS116" s="159" t="s">
        <v>249</v>
      </c>
      <c r="SDT116" s="159" t="s">
        <v>249</v>
      </c>
      <c r="SDU116" s="159" t="s">
        <v>249</v>
      </c>
      <c r="SDV116" s="159" t="s">
        <v>249</v>
      </c>
      <c r="SDW116" s="159" t="s">
        <v>249</v>
      </c>
      <c r="SDX116" s="159" t="s">
        <v>249</v>
      </c>
      <c r="SDY116" s="159" t="s">
        <v>249</v>
      </c>
      <c r="SDZ116" s="159" t="s">
        <v>249</v>
      </c>
      <c r="SEA116" s="159" t="s">
        <v>249</v>
      </c>
      <c r="SEB116" s="159" t="s">
        <v>249</v>
      </c>
      <c r="SEC116" s="159" t="s">
        <v>249</v>
      </c>
      <c r="SED116" s="159" t="s">
        <v>249</v>
      </c>
      <c r="SEE116" s="159" t="s">
        <v>249</v>
      </c>
      <c r="SEF116" s="159" t="s">
        <v>249</v>
      </c>
      <c r="SEG116" s="159" t="s">
        <v>249</v>
      </c>
      <c r="SEH116" s="159" t="s">
        <v>249</v>
      </c>
      <c r="SEI116" s="159" t="s">
        <v>249</v>
      </c>
      <c r="SEJ116" s="159" t="s">
        <v>249</v>
      </c>
      <c r="SEK116" s="159" t="s">
        <v>249</v>
      </c>
      <c r="SEL116" s="159" t="s">
        <v>249</v>
      </c>
      <c r="SEM116" s="159" t="s">
        <v>249</v>
      </c>
      <c r="SEN116" s="159" t="s">
        <v>249</v>
      </c>
      <c r="SEO116" s="159" t="s">
        <v>249</v>
      </c>
      <c r="SEP116" s="159" t="s">
        <v>249</v>
      </c>
      <c r="SEQ116" s="159" t="s">
        <v>249</v>
      </c>
      <c r="SER116" s="159" t="s">
        <v>249</v>
      </c>
      <c r="SES116" s="159" t="s">
        <v>249</v>
      </c>
      <c r="SET116" s="159" t="s">
        <v>249</v>
      </c>
      <c r="SEU116" s="159" t="s">
        <v>249</v>
      </c>
      <c r="SEV116" s="159" t="s">
        <v>249</v>
      </c>
      <c r="SEW116" s="159" t="s">
        <v>249</v>
      </c>
      <c r="SEX116" s="159" t="s">
        <v>249</v>
      </c>
      <c r="SEY116" s="159" t="s">
        <v>249</v>
      </c>
      <c r="SEZ116" s="159" t="s">
        <v>249</v>
      </c>
      <c r="SFA116" s="159" t="s">
        <v>249</v>
      </c>
      <c r="SFB116" s="159" t="s">
        <v>249</v>
      </c>
      <c r="SFC116" s="159" t="s">
        <v>249</v>
      </c>
      <c r="SFD116" s="159" t="s">
        <v>249</v>
      </c>
      <c r="SFE116" s="159" t="s">
        <v>249</v>
      </c>
      <c r="SFF116" s="159" t="s">
        <v>249</v>
      </c>
      <c r="SFG116" s="159" t="s">
        <v>249</v>
      </c>
      <c r="SFH116" s="159" t="s">
        <v>249</v>
      </c>
      <c r="SFI116" s="159" t="s">
        <v>249</v>
      </c>
      <c r="SFJ116" s="159" t="s">
        <v>249</v>
      </c>
      <c r="SFK116" s="159" t="s">
        <v>249</v>
      </c>
      <c r="SFL116" s="159" t="s">
        <v>249</v>
      </c>
      <c r="SFM116" s="159" t="s">
        <v>249</v>
      </c>
      <c r="SFN116" s="159" t="s">
        <v>249</v>
      </c>
      <c r="SFO116" s="159" t="s">
        <v>249</v>
      </c>
      <c r="SFP116" s="159" t="s">
        <v>249</v>
      </c>
      <c r="SFQ116" s="159" t="s">
        <v>249</v>
      </c>
      <c r="SFR116" s="159" t="s">
        <v>249</v>
      </c>
      <c r="SFS116" s="159" t="s">
        <v>249</v>
      </c>
      <c r="SFT116" s="159" t="s">
        <v>249</v>
      </c>
      <c r="SFU116" s="159" t="s">
        <v>249</v>
      </c>
      <c r="SFV116" s="159" t="s">
        <v>249</v>
      </c>
      <c r="SFW116" s="159" t="s">
        <v>249</v>
      </c>
      <c r="SFX116" s="159" t="s">
        <v>249</v>
      </c>
      <c r="SFY116" s="159" t="s">
        <v>249</v>
      </c>
      <c r="SFZ116" s="159" t="s">
        <v>249</v>
      </c>
      <c r="SGA116" s="159" t="s">
        <v>249</v>
      </c>
      <c r="SGB116" s="159" t="s">
        <v>249</v>
      </c>
      <c r="SGC116" s="159" t="s">
        <v>249</v>
      </c>
      <c r="SGD116" s="159" t="s">
        <v>249</v>
      </c>
      <c r="SGE116" s="159" t="s">
        <v>249</v>
      </c>
      <c r="SGF116" s="159" t="s">
        <v>249</v>
      </c>
      <c r="SGG116" s="159" t="s">
        <v>249</v>
      </c>
      <c r="SGH116" s="159" t="s">
        <v>249</v>
      </c>
      <c r="SGI116" s="159" t="s">
        <v>249</v>
      </c>
      <c r="SGJ116" s="159" t="s">
        <v>249</v>
      </c>
      <c r="SGK116" s="159" t="s">
        <v>249</v>
      </c>
      <c r="SGL116" s="159" t="s">
        <v>249</v>
      </c>
      <c r="SGM116" s="159" t="s">
        <v>249</v>
      </c>
      <c r="SGN116" s="159" t="s">
        <v>249</v>
      </c>
      <c r="SGO116" s="159" t="s">
        <v>249</v>
      </c>
      <c r="SGP116" s="159" t="s">
        <v>249</v>
      </c>
      <c r="SGQ116" s="159" t="s">
        <v>249</v>
      </c>
      <c r="SGR116" s="159" t="s">
        <v>249</v>
      </c>
      <c r="SGS116" s="159" t="s">
        <v>249</v>
      </c>
      <c r="SGT116" s="159" t="s">
        <v>249</v>
      </c>
      <c r="SGU116" s="159" t="s">
        <v>249</v>
      </c>
      <c r="SGV116" s="159" t="s">
        <v>249</v>
      </c>
      <c r="SGW116" s="159" t="s">
        <v>249</v>
      </c>
      <c r="SGX116" s="159" t="s">
        <v>249</v>
      </c>
      <c r="SGY116" s="159" t="s">
        <v>249</v>
      </c>
      <c r="SGZ116" s="159" t="s">
        <v>249</v>
      </c>
      <c r="SHA116" s="159" t="s">
        <v>249</v>
      </c>
      <c r="SHB116" s="159" t="s">
        <v>249</v>
      </c>
      <c r="SHC116" s="159" t="s">
        <v>249</v>
      </c>
      <c r="SHD116" s="159" t="s">
        <v>249</v>
      </c>
      <c r="SHE116" s="159" t="s">
        <v>249</v>
      </c>
      <c r="SHF116" s="159" t="s">
        <v>249</v>
      </c>
      <c r="SHG116" s="159" t="s">
        <v>249</v>
      </c>
      <c r="SHH116" s="159" t="s">
        <v>249</v>
      </c>
      <c r="SHI116" s="159" t="s">
        <v>249</v>
      </c>
      <c r="SHJ116" s="159" t="s">
        <v>249</v>
      </c>
      <c r="SHK116" s="159" t="s">
        <v>249</v>
      </c>
      <c r="SHL116" s="159" t="s">
        <v>249</v>
      </c>
      <c r="SHM116" s="159" t="s">
        <v>249</v>
      </c>
      <c r="SHN116" s="159" t="s">
        <v>249</v>
      </c>
      <c r="SHO116" s="159" t="s">
        <v>249</v>
      </c>
      <c r="SHP116" s="159" t="s">
        <v>249</v>
      </c>
      <c r="SHQ116" s="159" t="s">
        <v>249</v>
      </c>
      <c r="SHR116" s="159" t="s">
        <v>249</v>
      </c>
      <c r="SHS116" s="159" t="s">
        <v>249</v>
      </c>
      <c r="SHT116" s="159" t="s">
        <v>249</v>
      </c>
      <c r="SHU116" s="159" t="s">
        <v>249</v>
      </c>
      <c r="SHV116" s="159" t="s">
        <v>249</v>
      </c>
      <c r="SHW116" s="159" t="s">
        <v>249</v>
      </c>
      <c r="SHX116" s="159" t="s">
        <v>249</v>
      </c>
      <c r="SHY116" s="159" t="s">
        <v>249</v>
      </c>
      <c r="SHZ116" s="159" t="s">
        <v>249</v>
      </c>
      <c r="SIA116" s="159" t="s">
        <v>249</v>
      </c>
      <c r="SIB116" s="159" t="s">
        <v>249</v>
      </c>
      <c r="SIC116" s="159" t="s">
        <v>249</v>
      </c>
      <c r="SID116" s="159" t="s">
        <v>249</v>
      </c>
      <c r="SIE116" s="159" t="s">
        <v>249</v>
      </c>
      <c r="SIF116" s="159" t="s">
        <v>249</v>
      </c>
      <c r="SIG116" s="159" t="s">
        <v>249</v>
      </c>
      <c r="SIH116" s="159" t="s">
        <v>249</v>
      </c>
      <c r="SII116" s="159" t="s">
        <v>249</v>
      </c>
      <c r="SIJ116" s="159" t="s">
        <v>249</v>
      </c>
      <c r="SIK116" s="159" t="s">
        <v>249</v>
      </c>
      <c r="SIL116" s="159" t="s">
        <v>249</v>
      </c>
      <c r="SIM116" s="159" t="s">
        <v>249</v>
      </c>
      <c r="SIN116" s="159" t="s">
        <v>249</v>
      </c>
      <c r="SIO116" s="159" t="s">
        <v>249</v>
      </c>
      <c r="SIP116" s="159" t="s">
        <v>249</v>
      </c>
      <c r="SIQ116" s="159" t="s">
        <v>249</v>
      </c>
      <c r="SIR116" s="159" t="s">
        <v>249</v>
      </c>
      <c r="SIS116" s="159" t="s">
        <v>249</v>
      </c>
      <c r="SIT116" s="159" t="s">
        <v>249</v>
      </c>
      <c r="SIU116" s="159" t="s">
        <v>249</v>
      </c>
      <c r="SIV116" s="159" t="s">
        <v>249</v>
      </c>
      <c r="SIW116" s="159" t="s">
        <v>249</v>
      </c>
      <c r="SIX116" s="159" t="s">
        <v>249</v>
      </c>
      <c r="SIY116" s="159" t="s">
        <v>249</v>
      </c>
      <c r="SIZ116" s="159" t="s">
        <v>249</v>
      </c>
      <c r="SJA116" s="159" t="s">
        <v>249</v>
      </c>
      <c r="SJB116" s="159" t="s">
        <v>249</v>
      </c>
      <c r="SJC116" s="159" t="s">
        <v>249</v>
      </c>
      <c r="SJD116" s="159" t="s">
        <v>249</v>
      </c>
      <c r="SJE116" s="159" t="s">
        <v>249</v>
      </c>
      <c r="SJF116" s="159" t="s">
        <v>249</v>
      </c>
      <c r="SJG116" s="159" t="s">
        <v>249</v>
      </c>
      <c r="SJH116" s="159" t="s">
        <v>249</v>
      </c>
      <c r="SJI116" s="159" t="s">
        <v>249</v>
      </c>
      <c r="SJJ116" s="159" t="s">
        <v>249</v>
      </c>
      <c r="SJK116" s="159" t="s">
        <v>249</v>
      </c>
      <c r="SJL116" s="159" t="s">
        <v>249</v>
      </c>
      <c r="SJM116" s="159" t="s">
        <v>249</v>
      </c>
      <c r="SJN116" s="159" t="s">
        <v>249</v>
      </c>
      <c r="SJO116" s="159" t="s">
        <v>249</v>
      </c>
      <c r="SJP116" s="159" t="s">
        <v>249</v>
      </c>
      <c r="SJQ116" s="159" t="s">
        <v>249</v>
      </c>
      <c r="SJR116" s="159" t="s">
        <v>249</v>
      </c>
      <c r="SJS116" s="159" t="s">
        <v>249</v>
      </c>
      <c r="SJT116" s="159" t="s">
        <v>249</v>
      </c>
      <c r="SJU116" s="159" t="s">
        <v>249</v>
      </c>
      <c r="SJV116" s="159" t="s">
        <v>249</v>
      </c>
      <c r="SJW116" s="159" t="s">
        <v>249</v>
      </c>
      <c r="SJX116" s="159" t="s">
        <v>249</v>
      </c>
      <c r="SJY116" s="159" t="s">
        <v>249</v>
      </c>
      <c r="SJZ116" s="159" t="s">
        <v>249</v>
      </c>
      <c r="SKA116" s="159" t="s">
        <v>249</v>
      </c>
      <c r="SKB116" s="159" t="s">
        <v>249</v>
      </c>
      <c r="SKC116" s="159" t="s">
        <v>249</v>
      </c>
      <c r="SKD116" s="159" t="s">
        <v>249</v>
      </c>
      <c r="SKE116" s="159" t="s">
        <v>249</v>
      </c>
      <c r="SKF116" s="159" t="s">
        <v>249</v>
      </c>
      <c r="SKG116" s="159" t="s">
        <v>249</v>
      </c>
      <c r="SKH116" s="159" t="s">
        <v>249</v>
      </c>
      <c r="SKI116" s="159" t="s">
        <v>249</v>
      </c>
      <c r="SKJ116" s="159" t="s">
        <v>249</v>
      </c>
      <c r="SKK116" s="159" t="s">
        <v>249</v>
      </c>
      <c r="SKL116" s="159" t="s">
        <v>249</v>
      </c>
      <c r="SKM116" s="159" t="s">
        <v>249</v>
      </c>
      <c r="SKN116" s="159" t="s">
        <v>249</v>
      </c>
      <c r="SKO116" s="159" t="s">
        <v>249</v>
      </c>
      <c r="SKP116" s="159" t="s">
        <v>249</v>
      </c>
      <c r="SKQ116" s="159" t="s">
        <v>249</v>
      </c>
      <c r="SKR116" s="159" t="s">
        <v>249</v>
      </c>
      <c r="SKS116" s="159" t="s">
        <v>249</v>
      </c>
      <c r="SKT116" s="159" t="s">
        <v>249</v>
      </c>
      <c r="SKU116" s="159" t="s">
        <v>249</v>
      </c>
      <c r="SKV116" s="159" t="s">
        <v>249</v>
      </c>
      <c r="SKW116" s="159" t="s">
        <v>249</v>
      </c>
      <c r="SKX116" s="159" t="s">
        <v>249</v>
      </c>
      <c r="SKY116" s="159" t="s">
        <v>249</v>
      </c>
      <c r="SKZ116" s="159" t="s">
        <v>249</v>
      </c>
      <c r="SLA116" s="159" t="s">
        <v>249</v>
      </c>
      <c r="SLB116" s="159" t="s">
        <v>249</v>
      </c>
      <c r="SLC116" s="159" t="s">
        <v>249</v>
      </c>
      <c r="SLD116" s="159" t="s">
        <v>249</v>
      </c>
      <c r="SLE116" s="159" t="s">
        <v>249</v>
      </c>
      <c r="SLF116" s="159" t="s">
        <v>249</v>
      </c>
      <c r="SLG116" s="159" t="s">
        <v>249</v>
      </c>
      <c r="SLH116" s="159" t="s">
        <v>249</v>
      </c>
      <c r="SLI116" s="159" t="s">
        <v>249</v>
      </c>
      <c r="SLJ116" s="159" t="s">
        <v>249</v>
      </c>
      <c r="SLK116" s="159" t="s">
        <v>249</v>
      </c>
      <c r="SLL116" s="159" t="s">
        <v>249</v>
      </c>
      <c r="SLM116" s="159" t="s">
        <v>249</v>
      </c>
      <c r="SLN116" s="159" t="s">
        <v>249</v>
      </c>
      <c r="SLO116" s="159" t="s">
        <v>249</v>
      </c>
      <c r="SLP116" s="159" t="s">
        <v>249</v>
      </c>
      <c r="SLQ116" s="159" t="s">
        <v>249</v>
      </c>
      <c r="SLR116" s="159" t="s">
        <v>249</v>
      </c>
      <c r="SLS116" s="159" t="s">
        <v>249</v>
      </c>
      <c r="SLT116" s="159" t="s">
        <v>249</v>
      </c>
      <c r="SLU116" s="159" t="s">
        <v>249</v>
      </c>
      <c r="SLV116" s="159" t="s">
        <v>249</v>
      </c>
      <c r="SLW116" s="159" t="s">
        <v>249</v>
      </c>
      <c r="SLX116" s="159" t="s">
        <v>249</v>
      </c>
      <c r="SLY116" s="159" t="s">
        <v>249</v>
      </c>
      <c r="SLZ116" s="159" t="s">
        <v>249</v>
      </c>
      <c r="SMA116" s="159" t="s">
        <v>249</v>
      </c>
      <c r="SMB116" s="159" t="s">
        <v>249</v>
      </c>
      <c r="SMC116" s="159" t="s">
        <v>249</v>
      </c>
      <c r="SMD116" s="159" t="s">
        <v>249</v>
      </c>
      <c r="SME116" s="159" t="s">
        <v>249</v>
      </c>
      <c r="SMF116" s="159" t="s">
        <v>249</v>
      </c>
      <c r="SMG116" s="159" t="s">
        <v>249</v>
      </c>
      <c r="SMH116" s="159" t="s">
        <v>249</v>
      </c>
      <c r="SMI116" s="159" t="s">
        <v>249</v>
      </c>
      <c r="SMJ116" s="159" t="s">
        <v>249</v>
      </c>
      <c r="SMK116" s="159" t="s">
        <v>249</v>
      </c>
      <c r="SML116" s="159" t="s">
        <v>249</v>
      </c>
      <c r="SMM116" s="159" t="s">
        <v>249</v>
      </c>
      <c r="SMN116" s="159" t="s">
        <v>249</v>
      </c>
      <c r="SMO116" s="159" t="s">
        <v>249</v>
      </c>
      <c r="SMP116" s="159" t="s">
        <v>249</v>
      </c>
      <c r="SMQ116" s="159" t="s">
        <v>249</v>
      </c>
      <c r="SMR116" s="159" t="s">
        <v>249</v>
      </c>
      <c r="SMS116" s="159" t="s">
        <v>249</v>
      </c>
      <c r="SMT116" s="159" t="s">
        <v>249</v>
      </c>
      <c r="SMU116" s="159" t="s">
        <v>249</v>
      </c>
      <c r="SMV116" s="159" t="s">
        <v>249</v>
      </c>
      <c r="SMW116" s="159" t="s">
        <v>249</v>
      </c>
      <c r="SMX116" s="159" t="s">
        <v>249</v>
      </c>
      <c r="SMY116" s="159" t="s">
        <v>249</v>
      </c>
      <c r="SMZ116" s="159" t="s">
        <v>249</v>
      </c>
      <c r="SNA116" s="159" t="s">
        <v>249</v>
      </c>
      <c r="SNB116" s="159" t="s">
        <v>249</v>
      </c>
      <c r="SNC116" s="159" t="s">
        <v>249</v>
      </c>
      <c r="SND116" s="159" t="s">
        <v>249</v>
      </c>
      <c r="SNE116" s="159" t="s">
        <v>249</v>
      </c>
      <c r="SNF116" s="159" t="s">
        <v>249</v>
      </c>
      <c r="SNG116" s="159" t="s">
        <v>249</v>
      </c>
      <c r="SNH116" s="159" t="s">
        <v>249</v>
      </c>
      <c r="SNI116" s="159" t="s">
        <v>249</v>
      </c>
      <c r="SNJ116" s="159" t="s">
        <v>249</v>
      </c>
      <c r="SNK116" s="159" t="s">
        <v>249</v>
      </c>
      <c r="SNL116" s="159" t="s">
        <v>249</v>
      </c>
      <c r="SNM116" s="159" t="s">
        <v>249</v>
      </c>
      <c r="SNN116" s="159" t="s">
        <v>249</v>
      </c>
      <c r="SNO116" s="159" t="s">
        <v>249</v>
      </c>
      <c r="SNP116" s="159" t="s">
        <v>249</v>
      </c>
      <c r="SNQ116" s="159" t="s">
        <v>249</v>
      </c>
      <c r="SNR116" s="159" t="s">
        <v>249</v>
      </c>
      <c r="SNS116" s="159" t="s">
        <v>249</v>
      </c>
      <c r="SNT116" s="159" t="s">
        <v>249</v>
      </c>
      <c r="SNU116" s="159" t="s">
        <v>249</v>
      </c>
      <c r="SNV116" s="159" t="s">
        <v>249</v>
      </c>
      <c r="SNW116" s="159" t="s">
        <v>249</v>
      </c>
      <c r="SNX116" s="159" t="s">
        <v>249</v>
      </c>
      <c r="SNY116" s="159" t="s">
        <v>249</v>
      </c>
      <c r="SNZ116" s="159" t="s">
        <v>249</v>
      </c>
      <c r="SOA116" s="159" t="s">
        <v>249</v>
      </c>
      <c r="SOB116" s="159" t="s">
        <v>249</v>
      </c>
      <c r="SOC116" s="159" t="s">
        <v>249</v>
      </c>
      <c r="SOD116" s="159" t="s">
        <v>249</v>
      </c>
      <c r="SOE116" s="159" t="s">
        <v>249</v>
      </c>
      <c r="SOF116" s="159" t="s">
        <v>249</v>
      </c>
      <c r="SOG116" s="159" t="s">
        <v>249</v>
      </c>
      <c r="SOH116" s="159" t="s">
        <v>249</v>
      </c>
      <c r="SOI116" s="159" t="s">
        <v>249</v>
      </c>
      <c r="SOJ116" s="159" t="s">
        <v>249</v>
      </c>
      <c r="SOK116" s="159" t="s">
        <v>249</v>
      </c>
      <c r="SOL116" s="159" t="s">
        <v>249</v>
      </c>
      <c r="SOM116" s="159" t="s">
        <v>249</v>
      </c>
      <c r="SON116" s="159" t="s">
        <v>249</v>
      </c>
      <c r="SOO116" s="159" t="s">
        <v>249</v>
      </c>
      <c r="SOP116" s="159" t="s">
        <v>249</v>
      </c>
      <c r="SOQ116" s="159" t="s">
        <v>249</v>
      </c>
      <c r="SOR116" s="159" t="s">
        <v>249</v>
      </c>
      <c r="SOS116" s="159" t="s">
        <v>249</v>
      </c>
      <c r="SOT116" s="159" t="s">
        <v>249</v>
      </c>
      <c r="SOU116" s="159" t="s">
        <v>249</v>
      </c>
      <c r="SOV116" s="159" t="s">
        <v>249</v>
      </c>
      <c r="SOW116" s="159" t="s">
        <v>249</v>
      </c>
      <c r="SOX116" s="159" t="s">
        <v>249</v>
      </c>
      <c r="SOY116" s="159" t="s">
        <v>249</v>
      </c>
      <c r="SOZ116" s="159" t="s">
        <v>249</v>
      </c>
      <c r="SPA116" s="159" t="s">
        <v>249</v>
      </c>
      <c r="SPB116" s="159" t="s">
        <v>249</v>
      </c>
      <c r="SPC116" s="159" t="s">
        <v>249</v>
      </c>
      <c r="SPD116" s="159" t="s">
        <v>249</v>
      </c>
      <c r="SPE116" s="159" t="s">
        <v>249</v>
      </c>
      <c r="SPF116" s="159" t="s">
        <v>249</v>
      </c>
      <c r="SPG116" s="159" t="s">
        <v>249</v>
      </c>
      <c r="SPH116" s="159" t="s">
        <v>249</v>
      </c>
      <c r="SPI116" s="159" t="s">
        <v>249</v>
      </c>
      <c r="SPJ116" s="159" t="s">
        <v>249</v>
      </c>
      <c r="SPK116" s="159" t="s">
        <v>249</v>
      </c>
      <c r="SPL116" s="159" t="s">
        <v>249</v>
      </c>
      <c r="SPM116" s="159" t="s">
        <v>249</v>
      </c>
      <c r="SPN116" s="159" t="s">
        <v>249</v>
      </c>
      <c r="SPO116" s="159" t="s">
        <v>249</v>
      </c>
      <c r="SPP116" s="159" t="s">
        <v>249</v>
      </c>
      <c r="SPQ116" s="159" t="s">
        <v>249</v>
      </c>
      <c r="SPR116" s="159" t="s">
        <v>249</v>
      </c>
      <c r="SPS116" s="159" t="s">
        <v>249</v>
      </c>
      <c r="SPT116" s="159" t="s">
        <v>249</v>
      </c>
      <c r="SPU116" s="159" t="s">
        <v>249</v>
      </c>
      <c r="SPV116" s="159" t="s">
        <v>249</v>
      </c>
      <c r="SPW116" s="159" t="s">
        <v>249</v>
      </c>
      <c r="SPX116" s="159" t="s">
        <v>249</v>
      </c>
      <c r="SPY116" s="159" t="s">
        <v>249</v>
      </c>
      <c r="SPZ116" s="159" t="s">
        <v>249</v>
      </c>
      <c r="SQA116" s="159" t="s">
        <v>249</v>
      </c>
      <c r="SQB116" s="159" t="s">
        <v>249</v>
      </c>
      <c r="SQC116" s="159" t="s">
        <v>249</v>
      </c>
      <c r="SQD116" s="159" t="s">
        <v>249</v>
      </c>
      <c r="SQE116" s="159" t="s">
        <v>249</v>
      </c>
      <c r="SQF116" s="159" t="s">
        <v>249</v>
      </c>
      <c r="SQG116" s="159" t="s">
        <v>249</v>
      </c>
      <c r="SQH116" s="159" t="s">
        <v>249</v>
      </c>
      <c r="SQI116" s="159" t="s">
        <v>249</v>
      </c>
      <c r="SQJ116" s="159" t="s">
        <v>249</v>
      </c>
      <c r="SQK116" s="159" t="s">
        <v>249</v>
      </c>
      <c r="SQL116" s="159" t="s">
        <v>249</v>
      </c>
      <c r="SQM116" s="159" t="s">
        <v>249</v>
      </c>
      <c r="SQN116" s="159" t="s">
        <v>249</v>
      </c>
      <c r="SQO116" s="159" t="s">
        <v>249</v>
      </c>
      <c r="SQP116" s="159" t="s">
        <v>249</v>
      </c>
      <c r="SQQ116" s="159" t="s">
        <v>249</v>
      </c>
      <c r="SQR116" s="159" t="s">
        <v>249</v>
      </c>
      <c r="SQS116" s="159" t="s">
        <v>249</v>
      </c>
      <c r="SQT116" s="159" t="s">
        <v>249</v>
      </c>
      <c r="SQU116" s="159" t="s">
        <v>249</v>
      </c>
      <c r="SQV116" s="159" t="s">
        <v>249</v>
      </c>
      <c r="SQW116" s="159" t="s">
        <v>249</v>
      </c>
      <c r="SQX116" s="159" t="s">
        <v>249</v>
      </c>
      <c r="SQY116" s="159" t="s">
        <v>249</v>
      </c>
      <c r="SQZ116" s="159" t="s">
        <v>249</v>
      </c>
      <c r="SRA116" s="159" t="s">
        <v>249</v>
      </c>
      <c r="SRB116" s="159" t="s">
        <v>249</v>
      </c>
      <c r="SRC116" s="159" t="s">
        <v>249</v>
      </c>
      <c r="SRD116" s="159" t="s">
        <v>249</v>
      </c>
      <c r="SRE116" s="159" t="s">
        <v>249</v>
      </c>
      <c r="SRF116" s="159" t="s">
        <v>249</v>
      </c>
      <c r="SRG116" s="159" t="s">
        <v>249</v>
      </c>
      <c r="SRH116" s="159" t="s">
        <v>249</v>
      </c>
      <c r="SRI116" s="159" t="s">
        <v>249</v>
      </c>
      <c r="SRJ116" s="159" t="s">
        <v>249</v>
      </c>
      <c r="SRK116" s="159" t="s">
        <v>249</v>
      </c>
      <c r="SRL116" s="159" t="s">
        <v>249</v>
      </c>
      <c r="SRM116" s="159" t="s">
        <v>249</v>
      </c>
      <c r="SRN116" s="159" t="s">
        <v>249</v>
      </c>
      <c r="SRO116" s="159" t="s">
        <v>249</v>
      </c>
      <c r="SRP116" s="159" t="s">
        <v>249</v>
      </c>
      <c r="SRQ116" s="159" t="s">
        <v>249</v>
      </c>
      <c r="SRR116" s="159" t="s">
        <v>249</v>
      </c>
      <c r="SRS116" s="159" t="s">
        <v>249</v>
      </c>
      <c r="SRT116" s="159" t="s">
        <v>249</v>
      </c>
      <c r="SRU116" s="159" t="s">
        <v>249</v>
      </c>
      <c r="SRV116" s="159" t="s">
        <v>249</v>
      </c>
      <c r="SRW116" s="159" t="s">
        <v>249</v>
      </c>
      <c r="SRX116" s="159" t="s">
        <v>249</v>
      </c>
      <c r="SRY116" s="159" t="s">
        <v>249</v>
      </c>
      <c r="SRZ116" s="159" t="s">
        <v>249</v>
      </c>
      <c r="SSA116" s="159" t="s">
        <v>249</v>
      </c>
      <c r="SSB116" s="159" t="s">
        <v>249</v>
      </c>
      <c r="SSC116" s="159" t="s">
        <v>249</v>
      </c>
      <c r="SSD116" s="159" t="s">
        <v>249</v>
      </c>
      <c r="SSE116" s="159" t="s">
        <v>249</v>
      </c>
      <c r="SSF116" s="159" t="s">
        <v>249</v>
      </c>
      <c r="SSG116" s="159" t="s">
        <v>249</v>
      </c>
      <c r="SSH116" s="159" t="s">
        <v>249</v>
      </c>
      <c r="SSI116" s="159" t="s">
        <v>249</v>
      </c>
      <c r="SSJ116" s="159" t="s">
        <v>249</v>
      </c>
      <c r="SSK116" s="159" t="s">
        <v>249</v>
      </c>
      <c r="SSL116" s="159" t="s">
        <v>249</v>
      </c>
      <c r="SSM116" s="159" t="s">
        <v>249</v>
      </c>
      <c r="SSN116" s="159" t="s">
        <v>249</v>
      </c>
      <c r="SSO116" s="159" t="s">
        <v>249</v>
      </c>
      <c r="SSP116" s="159" t="s">
        <v>249</v>
      </c>
      <c r="SSQ116" s="159" t="s">
        <v>249</v>
      </c>
      <c r="SSR116" s="159" t="s">
        <v>249</v>
      </c>
      <c r="SSS116" s="159" t="s">
        <v>249</v>
      </c>
      <c r="SST116" s="159" t="s">
        <v>249</v>
      </c>
      <c r="SSU116" s="159" t="s">
        <v>249</v>
      </c>
      <c r="SSV116" s="159" t="s">
        <v>249</v>
      </c>
      <c r="SSW116" s="159" t="s">
        <v>249</v>
      </c>
      <c r="SSX116" s="159" t="s">
        <v>249</v>
      </c>
      <c r="SSY116" s="159" t="s">
        <v>249</v>
      </c>
      <c r="SSZ116" s="159" t="s">
        <v>249</v>
      </c>
      <c r="STA116" s="159" t="s">
        <v>249</v>
      </c>
      <c r="STB116" s="159" t="s">
        <v>249</v>
      </c>
      <c r="STC116" s="159" t="s">
        <v>249</v>
      </c>
      <c r="STD116" s="159" t="s">
        <v>249</v>
      </c>
      <c r="STE116" s="159" t="s">
        <v>249</v>
      </c>
      <c r="STF116" s="159" t="s">
        <v>249</v>
      </c>
      <c r="STG116" s="159" t="s">
        <v>249</v>
      </c>
      <c r="STH116" s="159" t="s">
        <v>249</v>
      </c>
      <c r="STI116" s="159" t="s">
        <v>249</v>
      </c>
      <c r="STJ116" s="159" t="s">
        <v>249</v>
      </c>
      <c r="STK116" s="159" t="s">
        <v>249</v>
      </c>
      <c r="STL116" s="159" t="s">
        <v>249</v>
      </c>
      <c r="STM116" s="159" t="s">
        <v>249</v>
      </c>
      <c r="STN116" s="159" t="s">
        <v>249</v>
      </c>
      <c r="STO116" s="159" t="s">
        <v>249</v>
      </c>
      <c r="STP116" s="159" t="s">
        <v>249</v>
      </c>
      <c r="STQ116" s="159" t="s">
        <v>249</v>
      </c>
      <c r="STR116" s="159" t="s">
        <v>249</v>
      </c>
      <c r="STS116" s="159" t="s">
        <v>249</v>
      </c>
      <c r="STT116" s="159" t="s">
        <v>249</v>
      </c>
      <c r="STU116" s="159" t="s">
        <v>249</v>
      </c>
      <c r="STV116" s="159" t="s">
        <v>249</v>
      </c>
      <c r="STW116" s="159" t="s">
        <v>249</v>
      </c>
      <c r="STX116" s="159" t="s">
        <v>249</v>
      </c>
      <c r="STY116" s="159" t="s">
        <v>249</v>
      </c>
      <c r="STZ116" s="159" t="s">
        <v>249</v>
      </c>
      <c r="SUA116" s="159" t="s">
        <v>249</v>
      </c>
      <c r="SUB116" s="159" t="s">
        <v>249</v>
      </c>
      <c r="SUC116" s="159" t="s">
        <v>249</v>
      </c>
      <c r="SUD116" s="159" t="s">
        <v>249</v>
      </c>
      <c r="SUE116" s="159" t="s">
        <v>249</v>
      </c>
      <c r="SUF116" s="159" t="s">
        <v>249</v>
      </c>
      <c r="SUG116" s="159" t="s">
        <v>249</v>
      </c>
      <c r="SUH116" s="159" t="s">
        <v>249</v>
      </c>
      <c r="SUI116" s="159" t="s">
        <v>249</v>
      </c>
      <c r="SUJ116" s="159" t="s">
        <v>249</v>
      </c>
      <c r="SUK116" s="159" t="s">
        <v>249</v>
      </c>
      <c r="SUL116" s="159" t="s">
        <v>249</v>
      </c>
      <c r="SUM116" s="159" t="s">
        <v>249</v>
      </c>
      <c r="SUN116" s="159" t="s">
        <v>249</v>
      </c>
      <c r="SUO116" s="159" t="s">
        <v>249</v>
      </c>
      <c r="SUP116" s="159" t="s">
        <v>249</v>
      </c>
      <c r="SUQ116" s="159" t="s">
        <v>249</v>
      </c>
      <c r="SUR116" s="159" t="s">
        <v>249</v>
      </c>
      <c r="SUS116" s="159" t="s">
        <v>249</v>
      </c>
      <c r="SUT116" s="159" t="s">
        <v>249</v>
      </c>
      <c r="SUU116" s="159" t="s">
        <v>249</v>
      </c>
      <c r="SUV116" s="159" t="s">
        <v>249</v>
      </c>
      <c r="SUW116" s="159" t="s">
        <v>249</v>
      </c>
      <c r="SUX116" s="159" t="s">
        <v>249</v>
      </c>
      <c r="SUY116" s="159" t="s">
        <v>249</v>
      </c>
      <c r="SUZ116" s="159" t="s">
        <v>249</v>
      </c>
      <c r="SVA116" s="159" t="s">
        <v>249</v>
      </c>
      <c r="SVB116" s="159" t="s">
        <v>249</v>
      </c>
      <c r="SVC116" s="159" t="s">
        <v>249</v>
      </c>
      <c r="SVD116" s="159" t="s">
        <v>249</v>
      </c>
      <c r="SVE116" s="159" t="s">
        <v>249</v>
      </c>
      <c r="SVF116" s="159" t="s">
        <v>249</v>
      </c>
      <c r="SVG116" s="159" t="s">
        <v>249</v>
      </c>
      <c r="SVH116" s="159" t="s">
        <v>249</v>
      </c>
      <c r="SVI116" s="159" t="s">
        <v>249</v>
      </c>
      <c r="SVJ116" s="159" t="s">
        <v>249</v>
      </c>
      <c r="SVK116" s="159" t="s">
        <v>249</v>
      </c>
      <c r="SVL116" s="159" t="s">
        <v>249</v>
      </c>
      <c r="SVM116" s="159" t="s">
        <v>249</v>
      </c>
      <c r="SVN116" s="159" t="s">
        <v>249</v>
      </c>
      <c r="SVO116" s="159" t="s">
        <v>249</v>
      </c>
      <c r="SVP116" s="159" t="s">
        <v>249</v>
      </c>
      <c r="SVQ116" s="159" t="s">
        <v>249</v>
      </c>
      <c r="SVR116" s="159" t="s">
        <v>249</v>
      </c>
      <c r="SVS116" s="159" t="s">
        <v>249</v>
      </c>
      <c r="SVT116" s="159" t="s">
        <v>249</v>
      </c>
      <c r="SVU116" s="159" t="s">
        <v>249</v>
      </c>
      <c r="SVV116" s="159" t="s">
        <v>249</v>
      </c>
      <c r="SVW116" s="159" t="s">
        <v>249</v>
      </c>
      <c r="SVX116" s="159" t="s">
        <v>249</v>
      </c>
      <c r="SVY116" s="159" t="s">
        <v>249</v>
      </c>
      <c r="SVZ116" s="159" t="s">
        <v>249</v>
      </c>
      <c r="SWA116" s="159" t="s">
        <v>249</v>
      </c>
      <c r="SWB116" s="159" t="s">
        <v>249</v>
      </c>
      <c r="SWC116" s="159" t="s">
        <v>249</v>
      </c>
      <c r="SWD116" s="159" t="s">
        <v>249</v>
      </c>
      <c r="SWE116" s="159" t="s">
        <v>249</v>
      </c>
      <c r="SWF116" s="159" t="s">
        <v>249</v>
      </c>
      <c r="SWG116" s="159" t="s">
        <v>249</v>
      </c>
      <c r="SWH116" s="159" t="s">
        <v>249</v>
      </c>
      <c r="SWI116" s="159" t="s">
        <v>249</v>
      </c>
      <c r="SWJ116" s="159" t="s">
        <v>249</v>
      </c>
      <c r="SWK116" s="159" t="s">
        <v>249</v>
      </c>
      <c r="SWL116" s="159" t="s">
        <v>249</v>
      </c>
      <c r="SWM116" s="159" t="s">
        <v>249</v>
      </c>
      <c r="SWN116" s="159" t="s">
        <v>249</v>
      </c>
      <c r="SWO116" s="159" t="s">
        <v>249</v>
      </c>
      <c r="SWP116" s="159" t="s">
        <v>249</v>
      </c>
      <c r="SWQ116" s="159" t="s">
        <v>249</v>
      </c>
      <c r="SWR116" s="159" t="s">
        <v>249</v>
      </c>
      <c r="SWS116" s="159" t="s">
        <v>249</v>
      </c>
      <c r="SWT116" s="159" t="s">
        <v>249</v>
      </c>
      <c r="SWU116" s="159" t="s">
        <v>249</v>
      </c>
      <c r="SWV116" s="159" t="s">
        <v>249</v>
      </c>
      <c r="SWW116" s="159" t="s">
        <v>249</v>
      </c>
      <c r="SWX116" s="159" t="s">
        <v>249</v>
      </c>
      <c r="SWY116" s="159" t="s">
        <v>249</v>
      </c>
      <c r="SWZ116" s="159" t="s">
        <v>249</v>
      </c>
      <c r="SXA116" s="159" t="s">
        <v>249</v>
      </c>
      <c r="SXB116" s="159" t="s">
        <v>249</v>
      </c>
      <c r="SXC116" s="159" t="s">
        <v>249</v>
      </c>
      <c r="SXD116" s="159" t="s">
        <v>249</v>
      </c>
      <c r="SXE116" s="159" t="s">
        <v>249</v>
      </c>
      <c r="SXF116" s="159" t="s">
        <v>249</v>
      </c>
      <c r="SXG116" s="159" t="s">
        <v>249</v>
      </c>
      <c r="SXH116" s="159" t="s">
        <v>249</v>
      </c>
      <c r="SXI116" s="159" t="s">
        <v>249</v>
      </c>
      <c r="SXJ116" s="159" t="s">
        <v>249</v>
      </c>
      <c r="SXK116" s="159" t="s">
        <v>249</v>
      </c>
      <c r="SXL116" s="159" t="s">
        <v>249</v>
      </c>
      <c r="SXM116" s="159" t="s">
        <v>249</v>
      </c>
      <c r="SXN116" s="159" t="s">
        <v>249</v>
      </c>
      <c r="SXO116" s="159" t="s">
        <v>249</v>
      </c>
      <c r="SXP116" s="159" t="s">
        <v>249</v>
      </c>
      <c r="SXQ116" s="159" t="s">
        <v>249</v>
      </c>
      <c r="SXR116" s="159" t="s">
        <v>249</v>
      </c>
      <c r="SXS116" s="159" t="s">
        <v>249</v>
      </c>
      <c r="SXT116" s="159" t="s">
        <v>249</v>
      </c>
      <c r="SXU116" s="159" t="s">
        <v>249</v>
      </c>
      <c r="SXV116" s="159" t="s">
        <v>249</v>
      </c>
      <c r="SXW116" s="159" t="s">
        <v>249</v>
      </c>
      <c r="SXX116" s="159" t="s">
        <v>249</v>
      </c>
      <c r="SXY116" s="159" t="s">
        <v>249</v>
      </c>
      <c r="SXZ116" s="159" t="s">
        <v>249</v>
      </c>
      <c r="SYA116" s="159" t="s">
        <v>249</v>
      </c>
      <c r="SYB116" s="159" t="s">
        <v>249</v>
      </c>
      <c r="SYC116" s="159" t="s">
        <v>249</v>
      </c>
      <c r="SYD116" s="159" t="s">
        <v>249</v>
      </c>
      <c r="SYE116" s="159" t="s">
        <v>249</v>
      </c>
      <c r="SYF116" s="159" t="s">
        <v>249</v>
      </c>
      <c r="SYG116" s="159" t="s">
        <v>249</v>
      </c>
      <c r="SYH116" s="159" t="s">
        <v>249</v>
      </c>
      <c r="SYI116" s="159" t="s">
        <v>249</v>
      </c>
      <c r="SYJ116" s="159" t="s">
        <v>249</v>
      </c>
      <c r="SYK116" s="159" t="s">
        <v>249</v>
      </c>
      <c r="SYL116" s="159" t="s">
        <v>249</v>
      </c>
      <c r="SYM116" s="159" t="s">
        <v>249</v>
      </c>
      <c r="SYN116" s="159" t="s">
        <v>249</v>
      </c>
      <c r="SYO116" s="159" t="s">
        <v>249</v>
      </c>
      <c r="SYP116" s="159" t="s">
        <v>249</v>
      </c>
      <c r="SYQ116" s="159" t="s">
        <v>249</v>
      </c>
      <c r="SYR116" s="159" t="s">
        <v>249</v>
      </c>
      <c r="SYS116" s="159" t="s">
        <v>249</v>
      </c>
      <c r="SYT116" s="159" t="s">
        <v>249</v>
      </c>
      <c r="SYU116" s="159" t="s">
        <v>249</v>
      </c>
      <c r="SYV116" s="159" t="s">
        <v>249</v>
      </c>
      <c r="SYW116" s="159" t="s">
        <v>249</v>
      </c>
      <c r="SYX116" s="159" t="s">
        <v>249</v>
      </c>
      <c r="SYY116" s="159" t="s">
        <v>249</v>
      </c>
      <c r="SYZ116" s="159" t="s">
        <v>249</v>
      </c>
      <c r="SZA116" s="159" t="s">
        <v>249</v>
      </c>
      <c r="SZB116" s="159" t="s">
        <v>249</v>
      </c>
      <c r="SZC116" s="159" t="s">
        <v>249</v>
      </c>
      <c r="SZD116" s="159" t="s">
        <v>249</v>
      </c>
      <c r="SZE116" s="159" t="s">
        <v>249</v>
      </c>
      <c r="SZF116" s="159" t="s">
        <v>249</v>
      </c>
      <c r="SZG116" s="159" t="s">
        <v>249</v>
      </c>
      <c r="SZH116" s="159" t="s">
        <v>249</v>
      </c>
      <c r="SZI116" s="159" t="s">
        <v>249</v>
      </c>
      <c r="SZJ116" s="159" t="s">
        <v>249</v>
      </c>
      <c r="SZK116" s="159" t="s">
        <v>249</v>
      </c>
      <c r="SZL116" s="159" t="s">
        <v>249</v>
      </c>
      <c r="SZM116" s="159" t="s">
        <v>249</v>
      </c>
      <c r="SZN116" s="159" t="s">
        <v>249</v>
      </c>
      <c r="SZO116" s="159" t="s">
        <v>249</v>
      </c>
      <c r="SZP116" s="159" t="s">
        <v>249</v>
      </c>
      <c r="SZQ116" s="159" t="s">
        <v>249</v>
      </c>
      <c r="SZR116" s="159" t="s">
        <v>249</v>
      </c>
      <c r="SZS116" s="159" t="s">
        <v>249</v>
      </c>
      <c r="SZT116" s="159" t="s">
        <v>249</v>
      </c>
      <c r="SZU116" s="159" t="s">
        <v>249</v>
      </c>
      <c r="SZV116" s="159" t="s">
        <v>249</v>
      </c>
      <c r="SZW116" s="159" t="s">
        <v>249</v>
      </c>
      <c r="SZX116" s="159" t="s">
        <v>249</v>
      </c>
      <c r="SZY116" s="159" t="s">
        <v>249</v>
      </c>
      <c r="SZZ116" s="159" t="s">
        <v>249</v>
      </c>
      <c r="TAA116" s="159" t="s">
        <v>249</v>
      </c>
      <c r="TAB116" s="159" t="s">
        <v>249</v>
      </c>
      <c r="TAC116" s="159" t="s">
        <v>249</v>
      </c>
      <c r="TAD116" s="159" t="s">
        <v>249</v>
      </c>
      <c r="TAE116" s="159" t="s">
        <v>249</v>
      </c>
      <c r="TAF116" s="159" t="s">
        <v>249</v>
      </c>
      <c r="TAG116" s="159" t="s">
        <v>249</v>
      </c>
      <c r="TAH116" s="159" t="s">
        <v>249</v>
      </c>
      <c r="TAI116" s="159" t="s">
        <v>249</v>
      </c>
      <c r="TAJ116" s="159" t="s">
        <v>249</v>
      </c>
      <c r="TAK116" s="159" t="s">
        <v>249</v>
      </c>
      <c r="TAL116" s="159" t="s">
        <v>249</v>
      </c>
      <c r="TAM116" s="159" t="s">
        <v>249</v>
      </c>
      <c r="TAN116" s="159" t="s">
        <v>249</v>
      </c>
      <c r="TAO116" s="159" t="s">
        <v>249</v>
      </c>
      <c r="TAP116" s="159" t="s">
        <v>249</v>
      </c>
      <c r="TAQ116" s="159" t="s">
        <v>249</v>
      </c>
      <c r="TAR116" s="159" t="s">
        <v>249</v>
      </c>
      <c r="TAS116" s="159" t="s">
        <v>249</v>
      </c>
      <c r="TAT116" s="159" t="s">
        <v>249</v>
      </c>
      <c r="TAU116" s="159" t="s">
        <v>249</v>
      </c>
      <c r="TAV116" s="159" t="s">
        <v>249</v>
      </c>
      <c r="TAW116" s="159" t="s">
        <v>249</v>
      </c>
      <c r="TAX116" s="159" t="s">
        <v>249</v>
      </c>
      <c r="TAY116" s="159" t="s">
        <v>249</v>
      </c>
      <c r="TAZ116" s="159" t="s">
        <v>249</v>
      </c>
      <c r="TBA116" s="159" t="s">
        <v>249</v>
      </c>
      <c r="TBB116" s="159" t="s">
        <v>249</v>
      </c>
      <c r="TBC116" s="159" t="s">
        <v>249</v>
      </c>
      <c r="TBD116" s="159" t="s">
        <v>249</v>
      </c>
      <c r="TBE116" s="159" t="s">
        <v>249</v>
      </c>
      <c r="TBF116" s="159" t="s">
        <v>249</v>
      </c>
      <c r="TBG116" s="159" t="s">
        <v>249</v>
      </c>
      <c r="TBH116" s="159" t="s">
        <v>249</v>
      </c>
      <c r="TBI116" s="159" t="s">
        <v>249</v>
      </c>
      <c r="TBJ116" s="159" t="s">
        <v>249</v>
      </c>
      <c r="TBK116" s="159" t="s">
        <v>249</v>
      </c>
      <c r="TBL116" s="159" t="s">
        <v>249</v>
      </c>
      <c r="TBM116" s="159" t="s">
        <v>249</v>
      </c>
      <c r="TBN116" s="159" t="s">
        <v>249</v>
      </c>
      <c r="TBO116" s="159" t="s">
        <v>249</v>
      </c>
      <c r="TBP116" s="159" t="s">
        <v>249</v>
      </c>
      <c r="TBQ116" s="159" t="s">
        <v>249</v>
      </c>
      <c r="TBR116" s="159" t="s">
        <v>249</v>
      </c>
      <c r="TBS116" s="159" t="s">
        <v>249</v>
      </c>
      <c r="TBT116" s="159" t="s">
        <v>249</v>
      </c>
      <c r="TBU116" s="159" t="s">
        <v>249</v>
      </c>
      <c r="TBV116" s="159" t="s">
        <v>249</v>
      </c>
      <c r="TBW116" s="159" t="s">
        <v>249</v>
      </c>
      <c r="TBX116" s="159" t="s">
        <v>249</v>
      </c>
      <c r="TBY116" s="159" t="s">
        <v>249</v>
      </c>
      <c r="TBZ116" s="159" t="s">
        <v>249</v>
      </c>
      <c r="TCA116" s="159" t="s">
        <v>249</v>
      </c>
      <c r="TCB116" s="159" t="s">
        <v>249</v>
      </c>
      <c r="TCC116" s="159" t="s">
        <v>249</v>
      </c>
      <c r="TCD116" s="159" t="s">
        <v>249</v>
      </c>
      <c r="TCE116" s="159" t="s">
        <v>249</v>
      </c>
      <c r="TCF116" s="159" t="s">
        <v>249</v>
      </c>
      <c r="TCG116" s="159" t="s">
        <v>249</v>
      </c>
      <c r="TCH116" s="159" t="s">
        <v>249</v>
      </c>
      <c r="TCI116" s="159" t="s">
        <v>249</v>
      </c>
      <c r="TCJ116" s="159" t="s">
        <v>249</v>
      </c>
      <c r="TCK116" s="159" t="s">
        <v>249</v>
      </c>
      <c r="TCL116" s="159" t="s">
        <v>249</v>
      </c>
      <c r="TCM116" s="159" t="s">
        <v>249</v>
      </c>
      <c r="TCN116" s="159" t="s">
        <v>249</v>
      </c>
      <c r="TCO116" s="159" t="s">
        <v>249</v>
      </c>
      <c r="TCP116" s="159" t="s">
        <v>249</v>
      </c>
      <c r="TCQ116" s="159" t="s">
        <v>249</v>
      </c>
      <c r="TCR116" s="159" t="s">
        <v>249</v>
      </c>
      <c r="TCS116" s="159" t="s">
        <v>249</v>
      </c>
      <c r="TCT116" s="159" t="s">
        <v>249</v>
      </c>
      <c r="TCU116" s="159" t="s">
        <v>249</v>
      </c>
      <c r="TCV116" s="159" t="s">
        <v>249</v>
      </c>
      <c r="TCW116" s="159" t="s">
        <v>249</v>
      </c>
      <c r="TCX116" s="159" t="s">
        <v>249</v>
      </c>
      <c r="TCY116" s="159" t="s">
        <v>249</v>
      </c>
      <c r="TCZ116" s="159" t="s">
        <v>249</v>
      </c>
      <c r="TDA116" s="159" t="s">
        <v>249</v>
      </c>
      <c r="TDB116" s="159" t="s">
        <v>249</v>
      </c>
      <c r="TDC116" s="159" t="s">
        <v>249</v>
      </c>
      <c r="TDD116" s="159" t="s">
        <v>249</v>
      </c>
      <c r="TDE116" s="159" t="s">
        <v>249</v>
      </c>
      <c r="TDF116" s="159" t="s">
        <v>249</v>
      </c>
      <c r="TDG116" s="159" t="s">
        <v>249</v>
      </c>
      <c r="TDH116" s="159" t="s">
        <v>249</v>
      </c>
      <c r="TDI116" s="159" t="s">
        <v>249</v>
      </c>
      <c r="TDJ116" s="159" t="s">
        <v>249</v>
      </c>
      <c r="TDK116" s="159" t="s">
        <v>249</v>
      </c>
      <c r="TDL116" s="159" t="s">
        <v>249</v>
      </c>
      <c r="TDM116" s="159" t="s">
        <v>249</v>
      </c>
      <c r="TDN116" s="159" t="s">
        <v>249</v>
      </c>
      <c r="TDO116" s="159" t="s">
        <v>249</v>
      </c>
      <c r="TDP116" s="159" t="s">
        <v>249</v>
      </c>
      <c r="TDQ116" s="159" t="s">
        <v>249</v>
      </c>
      <c r="TDR116" s="159" t="s">
        <v>249</v>
      </c>
      <c r="TDS116" s="159" t="s">
        <v>249</v>
      </c>
      <c r="TDT116" s="159" t="s">
        <v>249</v>
      </c>
      <c r="TDU116" s="159" t="s">
        <v>249</v>
      </c>
      <c r="TDV116" s="159" t="s">
        <v>249</v>
      </c>
      <c r="TDW116" s="159" t="s">
        <v>249</v>
      </c>
      <c r="TDX116" s="159" t="s">
        <v>249</v>
      </c>
      <c r="TDY116" s="159" t="s">
        <v>249</v>
      </c>
      <c r="TDZ116" s="159" t="s">
        <v>249</v>
      </c>
      <c r="TEA116" s="159" t="s">
        <v>249</v>
      </c>
      <c r="TEB116" s="159" t="s">
        <v>249</v>
      </c>
      <c r="TEC116" s="159" t="s">
        <v>249</v>
      </c>
      <c r="TED116" s="159" t="s">
        <v>249</v>
      </c>
      <c r="TEE116" s="159" t="s">
        <v>249</v>
      </c>
      <c r="TEF116" s="159" t="s">
        <v>249</v>
      </c>
      <c r="TEG116" s="159" t="s">
        <v>249</v>
      </c>
      <c r="TEH116" s="159" t="s">
        <v>249</v>
      </c>
      <c r="TEI116" s="159" t="s">
        <v>249</v>
      </c>
      <c r="TEJ116" s="159" t="s">
        <v>249</v>
      </c>
      <c r="TEK116" s="159" t="s">
        <v>249</v>
      </c>
      <c r="TEL116" s="159" t="s">
        <v>249</v>
      </c>
      <c r="TEM116" s="159" t="s">
        <v>249</v>
      </c>
      <c r="TEN116" s="159" t="s">
        <v>249</v>
      </c>
      <c r="TEO116" s="159" t="s">
        <v>249</v>
      </c>
      <c r="TEP116" s="159" t="s">
        <v>249</v>
      </c>
      <c r="TEQ116" s="159" t="s">
        <v>249</v>
      </c>
      <c r="TER116" s="159" t="s">
        <v>249</v>
      </c>
      <c r="TES116" s="159" t="s">
        <v>249</v>
      </c>
      <c r="TET116" s="159" t="s">
        <v>249</v>
      </c>
      <c r="TEU116" s="159" t="s">
        <v>249</v>
      </c>
      <c r="TEV116" s="159" t="s">
        <v>249</v>
      </c>
      <c r="TEW116" s="159" t="s">
        <v>249</v>
      </c>
      <c r="TEX116" s="159" t="s">
        <v>249</v>
      </c>
      <c r="TEY116" s="159" t="s">
        <v>249</v>
      </c>
      <c r="TEZ116" s="159" t="s">
        <v>249</v>
      </c>
      <c r="TFA116" s="159" t="s">
        <v>249</v>
      </c>
      <c r="TFB116" s="159" t="s">
        <v>249</v>
      </c>
      <c r="TFC116" s="159" t="s">
        <v>249</v>
      </c>
      <c r="TFD116" s="159" t="s">
        <v>249</v>
      </c>
      <c r="TFE116" s="159" t="s">
        <v>249</v>
      </c>
      <c r="TFF116" s="159" t="s">
        <v>249</v>
      </c>
      <c r="TFG116" s="159" t="s">
        <v>249</v>
      </c>
      <c r="TFH116" s="159" t="s">
        <v>249</v>
      </c>
      <c r="TFI116" s="159" t="s">
        <v>249</v>
      </c>
      <c r="TFJ116" s="159" t="s">
        <v>249</v>
      </c>
      <c r="TFK116" s="159" t="s">
        <v>249</v>
      </c>
      <c r="TFL116" s="159" t="s">
        <v>249</v>
      </c>
      <c r="TFM116" s="159" t="s">
        <v>249</v>
      </c>
      <c r="TFN116" s="159" t="s">
        <v>249</v>
      </c>
      <c r="TFO116" s="159" t="s">
        <v>249</v>
      </c>
      <c r="TFP116" s="159" t="s">
        <v>249</v>
      </c>
      <c r="TFQ116" s="159" t="s">
        <v>249</v>
      </c>
      <c r="TFR116" s="159" t="s">
        <v>249</v>
      </c>
      <c r="TFS116" s="159" t="s">
        <v>249</v>
      </c>
      <c r="TFT116" s="159" t="s">
        <v>249</v>
      </c>
      <c r="TFU116" s="159" t="s">
        <v>249</v>
      </c>
      <c r="TFV116" s="159" t="s">
        <v>249</v>
      </c>
      <c r="TFW116" s="159" t="s">
        <v>249</v>
      </c>
      <c r="TFX116" s="159" t="s">
        <v>249</v>
      </c>
      <c r="TFY116" s="159" t="s">
        <v>249</v>
      </c>
      <c r="TFZ116" s="159" t="s">
        <v>249</v>
      </c>
      <c r="TGA116" s="159" t="s">
        <v>249</v>
      </c>
      <c r="TGB116" s="159" t="s">
        <v>249</v>
      </c>
      <c r="TGC116" s="159" t="s">
        <v>249</v>
      </c>
      <c r="TGD116" s="159" t="s">
        <v>249</v>
      </c>
      <c r="TGE116" s="159" t="s">
        <v>249</v>
      </c>
      <c r="TGF116" s="159" t="s">
        <v>249</v>
      </c>
      <c r="TGG116" s="159" t="s">
        <v>249</v>
      </c>
      <c r="TGH116" s="159" t="s">
        <v>249</v>
      </c>
      <c r="TGI116" s="159" t="s">
        <v>249</v>
      </c>
      <c r="TGJ116" s="159" t="s">
        <v>249</v>
      </c>
      <c r="TGK116" s="159" t="s">
        <v>249</v>
      </c>
      <c r="TGL116" s="159" t="s">
        <v>249</v>
      </c>
      <c r="TGM116" s="159" t="s">
        <v>249</v>
      </c>
      <c r="TGN116" s="159" t="s">
        <v>249</v>
      </c>
      <c r="TGO116" s="159" t="s">
        <v>249</v>
      </c>
      <c r="TGP116" s="159" t="s">
        <v>249</v>
      </c>
      <c r="TGQ116" s="159" t="s">
        <v>249</v>
      </c>
      <c r="TGR116" s="159" t="s">
        <v>249</v>
      </c>
      <c r="TGS116" s="159" t="s">
        <v>249</v>
      </c>
      <c r="TGT116" s="159" t="s">
        <v>249</v>
      </c>
      <c r="TGU116" s="159" t="s">
        <v>249</v>
      </c>
      <c r="TGV116" s="159" t="s">
        <v>249</v>
      </c>
      <c r="TGW116" s="159" t="s">
        <v>249</v>
      </c>
      <c r="TGX116" s="159" t="s">
        <v>249</v>
      </c>
      <c r="TGY116" s="159" t="s">
        <v>249</v>
      </c>
      <c r="TGZ116" s="159" t="s">
        <v>249</v>
      </c>
      <c r="THA116" s="159" t="s">
        <v>249</v>
      </c>
      <c r="THB116" s="159" t="s">
        <v>249</v>
      </c>
      <c r="THC116" s="159" t="s">
        <v>249</v>
      </c>
      <c r="THD116" s="159" t="s">
        <v>249</v>
      </c>
      <c r="THE116" s="159" t="s">
        <v>249</v>
      </c>
      <c r="THF116" s="159" t="s">
        <v>249</v>
      </c>
      <c r="THG116" s="159" t="s">
        <v>249</v>
      </c>
      <c r="THH116" s="159" t="s">
        <v>249</v>
      </c>
      <c r="THI116" s="159" t="s">
        <v>249</v>
      </c>
      <c r="THJ116" s="159" t="s">
        <v>249</v>
      </c>
      <c r="THK116" s="159" t="s">
        <v>249</v>
      </c>
      <c r="THL116" s="159" t="s">
        <v>249</v>
      </c>
      <c r="THM116" s="159" t="s">
        <v>249</v>
      </c>
      <c r="THN116" s="159" t="s">
        <v>249</v>
      </c>
      <c r="THO116" s="159" t="s">
        <v>249</v>
      </c>
      <c r="THP116" s="159" t="s">
        <v>249</v>
      </c>
      <c r="THQ116" s="159" t="s">
        <v>249</v>
      </c>
      <c r="THR116" s="159" t="s">
        <v>249</v>
      </c>
      <c r="THS116" s="159" t="s">
        <v>249</v>
      </c>
      <c r="THT116" s="159" t="s">
        <v>249</v>
      </c>
      <c r="THU116" s="159" t="s">
        <v>249</v>
      </c>
      <c r="THV116" s="159" t="s">
        <v>249</v>
      </c>
      <c r="THW116" s="159" t="s">
        <v>249</v>
      </c>
      <c r="THX116" s="159" t="s">
        <v>249</v>
      </c>
      <c r="THY116" s="159" t="s">
        <v>249</v>
      </c>
      <c r="THZ116" s="159" t="s">
        <v>249</v>
      </c>
      <c r="TIA116" s="159" t="s">
        <v>249</v>
      </c>
      <c r="TIB116" s="159" t="s">
        <v>249</v>
      </c>
      <c r="TIC116" s="159" t="s">
        <v>249</v>
      </c>
      <c r="TID116" s="159" t="s">
        <v>249</v>
      </c>
      <c r="TIE116" s="159" t="s">
        <v>249</v>
      </c>
      <c r="TIF116" s="159" t="s">
        <v>249</v>
      </c>
      <c r="TIG116" s="159" t="s">
        <v>249</v>
      </c>
      <c r="TIH116" s="159" t="s">
        <v>249</v>
      </c>
      <c r="TII116" s="159" t="s">
        <v>249</v>
      </c>
      <c r="TIJ116" s="159" t="s">
        <v>249</v>
      </c>
      <c r="TIK116" s="159" t="s">
        <v>249</v>
      </c>
      <c r="TIL116" s="159" t="s">
        <v>249</v>
      </c>
      <c r="TIM116" s="159" t="s">
        <v>249</v>
      </c>
      <c r="TIN116" s="159" t="s">
        <v>249</v>
      </c>
      <c r="TIO116" s="159" t="s">
        <v>249</v>
      </c>
      <c r="TIP116" s="159" t="s">
        <v>249</v>
      </c>
      <c r="TIQ116" s="159" t="s">
        <v>249</v>
      </c>
      <c r="TIR116" s="159" t="s">
        <v>249</v>
      </c>
      <c r="TIS116" s="159" t="s">
        <v>249</v>
      </c>
      <c r="TIT116" s="159" t="s">
        <v>249</v>
      </c>
      <c r="TIU116" s="159" t="s">
        <v>249</v>
      </c>
      <c r="TIV116" s="159" t="s">
        <v>249</v>
      </c>
      <c r="TIW116" s="159" t="s">
        <v>249</v>
      </c>
      <c r="TIX116" s="159" t="s">
        <v>249</v>
      </c>
      <c r="TIY116" s="159" t="s">
        <v>249</v>
      </c>
      <c r="TIZ116" s="159" t="s">
        <v>249</v>
      </c>
      <c r="TJA116" s="159" t="s">
        <v>249</v>
      </c>
      <c r="TJB116" s="159" t="s">
        <v>249</v>
      </c>
      <c r="TJC116" s="159" t="s">
        <v>249</v>
      </c>
      <c r="TJD116" s="159" t="s">
        <v>249</v>
      </c>
      <c r="TJE116" s="159" t="s">
        <v>249</v>
      </c>
      <c r="TJF116" s="159" t="s">
        <v>249</v>
      </c>
      <c r="TJG116" s="159" t="s">
        <v>249</v>
      </c>
      <c r="TJH116" s="159" t="s">
        <v>249</v>
      </c>
      <c r="TJI116" s="159" t="s">
        <v>249</v>
      </c>
      <c r="TJJ116" s="159" t="s">
        <v>249</v>
      </c>
      <c r="TJK116" s="159" t="s">
        <v>249</v>
      </c>
      <c r="TJL116" s="159" t="s">
        <v>249</v>
      </c>
      <c r="TJM116" s="159" t="s">
        <v>249</v>
      </c>
      <c r="TJN116" s="159" t="s">
        <v>249</v>
      </c>
      <c r="TJO116" s="159" t="s">
        <v>249</v>
      </c>
      <c r="TJP116" s="159" t="s">
        <v>249</v>
      </c>
      <c r="TJQ116" s="159" t="s">
        <v>249</v>
      </c>
      <c r="TJR116" s="159" t="s">
        <v>249</v>
      </c>
      <c r="TJS116" s="159" t="s">
        <v>249</v>
      </c>
      <c r="TJT116" s="159" t="s">
        <v>249</v>
      </c>
      <c r="TJU116" s="159" t="s">
        <v>249</v>
      </c>
      <c r="TJV116" s="159" t="s">
        <v>249</v>
      </c>
      <c r="TJW116" s="159" t="s">
        <v>249</v>
      </c>
      <c r="TJX116" s="159" t="s">
        <v>249</v>
      </c>
      <c r="TJY116" s="159" t="s">
        <v>249</v>
      </c>
      <c r="TJZ116" s="159" t="s">
        <v>249</v>
      </c>
      <c r="TKA116" s="159" t="s">
        <v>249</v>
      </c>
      <c r="TKB116" s="159" t="s">
        <v>249</v>
      </c>
      <c r="TKC116" s="159" t="s">
        <v>249</v>
      </c>
      <c r="TKD116" s="159" t="s">
        <v>249</v>
      </c>
      <c r="TKE116" s="159" t="s">
        <v>249</v>
      </c>
      <c r="TKF116" s="159" t="s">
        <v>249</v>
      </c>
      <c r="TKG116" s="159" t="s">
        <v>249</v>
      </c>
      <c r="TKH116" s="159" t="s">
        <v>249</v>
      </c>
      <c r="TKI116" s="159" t="s">
        <v>249</v>
      </c>
      <c r="TKJ116" s="159" t="s">
        <v>249</v>
      </c>
      <c r="TKK116" s="159" t="s">
        <v>249</v>
      </c>
      <c r="TKL116" s="159" t="s">
        <v>249</v>
      </c>
      <c r="TKM116" s="159" t="s">
        <v>249</v>
      </c>
      <c r="TKN116" s="159" t="s">
        <v>249</v>
      </c>
      <c r="TKO116" s="159" t="s">
        <v>249</v>
      </c>
      <c r="TKP116" s="159" t="s">
        <v>249</v>
      </c>
      <c r="TKQ116" s="159" t="s">
        <v>249</v>
      </c>
      <c r="TKR116" s="159" t="s">
        <v>249</v>
      </c>
      <c r="TKS116" s="159" t="s">
        <v>249</v>
      </c>
      <c r="TKT116" s="159" t="s">
        <v>249</v>
      </c>
      <c r="TKU116" s="159" t="s">
        <v>249</v>
      </c>
      <c r="TKV116" s="159" t="s">
        <v>249</v>
      </c>
      <c r="TKW116" s="159" t="s">
        <v>249</v>
      </c>
      <c r="TKX116" s="159" t="s">
        <v>249</v>
      </c>
      <c r="TKY116" s="159" t="s">
        <v>249</v>
      </c>
      <c r="TKZ116" s="159" t="s">
        <v>249</v>
      </c>
      <c r="TLA116" s="159" t="s">
        <v>249</v>
      </c>
      <c r="TLB116" s="159" t="s">
        <v>249</v>
      </c>
      <c r="TLC116" s="159" t="s">
        <v>249</v>
      </c>
      <c r="TLD116" s="159" t="s">
        <v>249</v>
      </c>
      <c r="TLE116" s="159" t="s">
        <v>249</v>
      </c>
      <c r="TLF116" s="159" t="s">
        <v>249</v>
      </c>
      <c r="TLG116" s="159" t="s">
        <v>249</v>
      </c>
      <c r="TLH116" s="159" t="s">
        <v>249</v>
      </c>
      <c r="TLI116" s="159" t="s">
        <v>249</v>
      </c>
      <c r="TLJ116" s="159" t="s">
        <v>249</v>
      </c>
      <c r="TLK116" s="159" t="s">
        <v>249</v>
      </c>
      <c r="TLL116" s="159" t="s">
        <v>249</v>
      </c>
      <c r="TLM116" s="159" t="s">
        <v>249</v>
      </c>
      <c r="TLN116" s="159" t="s">
        <v>249</v>
      </c>
      <c r="TLO116" s="159" t="s">
        <v>249</v>
      </c>
      <c r="TLP116" s="159" t="s">
        <v>249</v>
      </c>
      <c r="TLQ116" s="159" t="s">
        <v>249</v>
      </c>
      <c r="TLR116" s="159" t="s">
        <v>249</v>
      </c>
      <c r="TLS116" s="159" t="s">
        <v>249</v>
      </c>
      <c r="TLT116" s="159" t="s">
        <v>249</v>
      </c>
      <c r="TLU116" s="159" t="s">
        <v>249</v>
      </c>
      <c r="TLV116" s="159" t="s">
        <v>249</v>
      </c>
      <c r="TLW116" s="159" t="s">
        <v>249</v>
      </c>
      <c r="TLX116" s="159" t="s">
        <v>249</v>
      </c>
      <c r="TLY116" s="159" t="s">
        <v>249</v>
      </c>
      <c r="TLZ116" s="159" t="s">
        <v>249</v>
      </c>
      <c r="TMA116" s="159" t="s">
        <v>249</v>
      </c>
      <c r="TMB116" s="159" t="s">
        <v>249</v>
      </c>
      <c r="TMC116" s="159" t="s">
        <v>249</v>
      </c>
      <c r="TMD116" s="159" t="s">
        <v>249</v>
      </c>
      <c r="TME116" s="159" t="s">
        <v>249</v>
      </c>
      <c r="TMF116" s="159" t="s">
        <v>249</v>
      </c>
      <c r="TMG116" s="159" t="s">
        <v>249</v>
      </c>
      <c r="TMH116" s="159" t="s">
        <v>249</v>
      </c>
      <c r="TMI116" s="159" t="s">
        <v>249</v>
      </c>
      <c r="TMJ116" s="159" t="s">
        <v>249</v>
      </c>
      <c r="TMK116" s="159" t="s">
        <v>249</v>
      </c>
      <c r="TML116" s="159" t="s">
        <v>249</v>
      </c>
      <c r="TMM116" s="159" t="s">
        <v>249</v>
      </c>
      <c r="TMN116" s="159" t="s">
        <v>249</v>
      </c>
      <c r="TMO116" s="159" t="s">
        <v>249</v>
      </c>
      <c r="TMP116" s="159" t="s">
        <v>249</v>
      </c>
      <c r="TMQ116" s="159" t="s">
        <v>249</v>
      </c>
      <c r="TMR116" s="159" t="s">
        <v>249</v>
      </c>
      <c r="TMS116" s="159" t="s">
        <v>249</v>
      </c>
      <c r="TMT116" s="159" t="s">
        <v>249</v>
      </c>
      <c r="TMU116" s="159" t="s">
        <v>249</v>
      </c>
      <c r="TMV116" s="159" t="s">
        <v>249</v>
      </c>
      <c r="TMW116" s="159" t="s">
        <v>249</v>
      </c>
      <c r="TMX116" s="159" t="s">
        <v>249</v>
      </c>
      <c r="TMY116" s="159" t="s">
        <v>249</v>
      </c>
      <c r="TMZ116" s="159" t="s">
        <v>249</v>
      </c>
      <c r="TNA116" s="159" t="s">
        <v>249</v>
      </c>
      <c r="TNB116" s="159" t="s">
        <v>249</v>
      </c>
      <c r="TNC116" s="159" t="s">
        <v>249</v>
      </c>
      <c r="TND116" s="159" t="s">
        <v>249</v>
      </c>
      <c r="TNE116" s="159" t="s">
        <v>249</v>
      </c>
      <c r="TNF116" s="159" t="s">
        <v>249</v>
      </c>
      <c r="TNG116" s="159" t="s">
        <v>249</v>
      </c>
      <c r="TNH116" s="159" t="s">
        <v>249</v>
      </c>
      <c r="TNI116" s="159" t="s">
        <v>249</v>
      </c>
      <c r="TNJ116" s="159" t="s">
        <v>249</v>
      </c>
      <c r="TNK116" s="159" t="s">
        <v>249</v>
      </c>
      <c r="TNL116" s="159" t="s">
        <v>249</v>
      </c>
      <c r="TNM116" s="159" t="s">
        <v>249</v>
      </c>
      <c r="TNN116" s="159" t="s">
        <v>249</v>
      </c>
      <c r="TNO116" s="159" t="s">
        <v>249</v>
      </c>
      <c r="TNP116" s="159" t="s">
        <v>249</v>
      </c>
      <c r="TNQ116" s="159" t="s">
        <v>249</v>
      </c>
      <c r="TNR116" s="159" t="s">
        <v>249</v>
      </c>
      <c r="TNS116" s="159" t="s">
        <v>249</v>
      </c>
      <c r="TNT116" s="159" t="s">
        <v>249</v>
      </c>
      <c r="TNU116" s="159" t="s">
        <v>249</v>
      </c>
      <c r="TNV116" s="159" t="s">
        <v>249</v>
      </c>
      <c r="TNW116" s="159" t="s">
        <v>249</v>
      </c>
      <c r="TNX116" s="159" t="s">
        <v>249</v>
      </c>
      <c r="TNY116" s="159" t="s">
        <v>249</v>
      </c>
      <c r="TNZ116" s="159" t="s">
        <v>249</v>
      </c>
      <c r="TOA116" s="159" t="s">
        <v>249</v>
      </c>
      <c r="TOB116" s="159" t="s">
        <v>249</v>
      </c>
      <c r="TOC116" s="159" t="s">
        <v>249</v>
      </c>
      <c r="TOD116" s="159" t="s">
        <v>249</v>
      </c>
      <c r="TOE116" s="159" t="s">
        <v>249</v>
      </c>
      <c r="TOF116" s="159" t="s">
        <v>249</v>
      </c>
      <c r="TOG116" s="159" t="s">
        <v>249</v>
      </c>
      <c r="TOH116" s="159" t="s">
        <v>249</v>
      </c>
      <c r="TOI116" s="159" t="s">
        <v>249</v>
      </c>
      <c r="TOJ116" s="159" t="s">
        <v>249</v>
      </c>
      <c r="TOK116" s="159" t="s">
        <v>249</v>
      </c>
      <c r="TOL116" s="159" t="s">
        <v>249</v>
      </c>
      <c r="TOM116" s="159" t="s">
        <v>249</v>
      </c>
      <c r="TON116" s="159" t="s">
        <v>249</v>
      </c>
      <c r="TOO116" s="159" t="s">
        <v>249</v>
      </c>
      <c r="TOP116" s="159" t="s">
        <v>249</v>
      </c>
      <c r="TOQ116" s="159" t="s">
        <v>249</v>
      </c>
      <c r="TOR116" s="159" t="s">
        <v>249</v>
      </c>
      <c r="TOS116" s="159" t="s">
        <v>249</v>
      </c>
      <c r="TOT116" s="159" t="s">
        <v>249</v>
      </c>
      <c r="TOU116" s="159" t="s">
        <v>249</v>
      </c>
      <c r="TOV116" s="159" t="s">
        <v>249</v>
      </c>
      <c r="TOW116" s="159" t="s">
        <v>249</v>
      </c>
      <c r="TOX116" s="159" t="s">
        <v>249</v>
      </c>
      <c r="TOY116" s="159" t="s">
        <v>249</v>
      </c>
      <c r="TOZ116" s="159" t="s">
        <v>249</v>
      </c>
      <c r="TPA116" s="159" t="s">
        <v>249</v>
      </c>
      <c r="TPB116" s="159" t="s">
        <v>249</v>
      </c>
      <c r="TPC116" s="159" t="s">
        <v>249</v>
      </c>
      <c r="TPD116" s="159" t="s">
        <v>249</v>
      </c>
      <c r="TPE116" s="159" t="s">
        <v>249</v>
      </c>
      <c r="TPF116" s="159" t="s">
        <v>249</v>
      </c>
      <c r="TPG116" s="159" t="s">
        <v>249</v>
      </c>
      <c r="TPH116" s="159" t="s">
        <v>249</v>
      </c>
      <c r="TPI116" s="159" t="s">
        <v>249</v>
      </c>
      <c r="TPJ116" s="159" t="s">
        <v>249</v>
      </c>
      <c r="TPK116" s="159" t="s">
        <v>249</v>
      </c>
      <c r="TPL116" s="159" t="s">
        <v>249</v>
      </c>
      <c r="TPM116" s="159" t="s">
        <v>249</v>
      </c>
      <c r="TPN116" s="159" t="s">
        <v>249</v>
      </c>
      <c r="TPO116" s="159" t="s">
        <v>249</v>
      </c>
      <c r="TPP116" s="159" t="s">
        <v>249</v>
      </c>
      <c r="TPQ116" s="159" t="s">
        <v>249</v>
      </c>
      <c r="TPR116" s="159" t="s">
        <v>249</v>
      </c>
      <c r="TPS116" s="159" t="s">
        <v>249</v>
      </c>
      <c r="TPT116" s="159" t="s">
        <v>249</v>
      </c>
      <c r="TPU116" s="159" t="s">
        <v>249</v>
      </c>
      <c r="TPV116" s="159" t="s">
        <v>249</v>
      </c>
      <c r="TPW116" s="159" t="s">
        <v>249</v>
      </c>
      <c r="TPX116" s="159" t="s">
        <v>249</v>
      </c>
      <c r="TPY116" s="159" t="s">
        <v>249</v>
      </c>
      <c r="TPZ116" s="159" t="s">
        <v>249</v>
      </c>
      <c r="TQA116" s="159" t="s">
        <v>249</v>
      </c>
      <c r="TQB116" s="159" t="s">
        <v>249</v>
      </c>
      <c r="TQC116" s="159" t="s">
        <v>249</v>
      </c>
      <c r="TQD116" s="159" t="s">
        <v>249</v>
      </c>
      <c r="TQE116" s="159" t="s">
        <v>249</v>
      </c>
      <c r="TQF116" s="159" t="s">
        <v>249</v>
      </c>
      <c r="TQG116" s="159" t="s">
        <v>249</v>
      </c>
      <c r="TQH116" s="159" t="s">
        <v>249</v>
      </c>
      <c r="TQI116" s="159" t="s">
        <v>249</v>
      </c>
      <c r="TQJ116" s="159" t="s">
        <v>249</v>
      </c>
      <c r="TQK116" s="159" t="s">
        <v>249</v>
      </c>
      <c r="TQL116" s="159" t="s">
        <v>249</v>
      </c>
      <c r="TQM116" s="159" t="s">
        <v>249</v>
      </c>
      <c r="TQN116" s="159" t="s">
        <v>249</v>
      </c>
      <c r="TQO116" s="159" t="s">
        <v>249</v>
      </c>
      <c r="TQP116" s="159" t="s">
        <v>249</v>
      </c>
      <c r="TQQ116" s="159" t="s">
        <v>249</v>
      </c>
      <c r="TQR116" s="159" t="s">
        <v>249</v>
      </c>
      <c r="TQS116" s="159" t="s">
        <v>249</v>
      </c>
      <c r="TQT116" s="159" t="s">
        <v>249</v>
      </c>
      <c r="TQU116" s="159" t="s">
        <v>249</v>
      </c>
      <c r="TQV116" s="159" t="s">
        <v>249</v>
      </c>
      <c r="TQW116" s="159" t="s">
        <v>249</v>
      </c>
      <c r="TQX116" s="159" t="s">
        <v>249</v>
      </c>
      <c r="TQY116" s="159" t="s">
        <v>249</v>
      </c>
      <c r="TQZ116" s="159" t="s">
        <v>249</v>
      </c>
      <c r="TRA116" s="159" t="s">
        <v>249</v>
      </c>
      <c r="TRB116" s="159" t="s">
        <v>249</v>
      </c>
      <c r="TRC116" s="159" t="s">
        <v>249</v>
      </c>
      <c r="TRD116" s="159" t="s">
        <v>249</v>
      </c>
      <c r="TRE116" s="159" t="s">
        <v>249</v>
      </c>
      <c r="TRF116" s="159" t="s">
        <v>249</v>
      </c>
      <c r="TRG116" s="159" t="s">
        <v>249</v>
      </c>
      <c r="TRH116" s="159" t="s">
        <v>249</v>
      </c>
      <c r="TRI116" s="159" t="s">
        <v>249</v>
      </c>
      <c r="TRJ116" s="159" t="s">
        <v>249</v>
      </c>
      <c r="TRK116" s="159" t="s">
        <v>249</v>
      </c>
      <c r="TRL116" s="159" t="s">
        <v>249</v>
      </c>
      <c r="TRM116" s="159" t="s">
        <v>249</v>
      </c>
      <c r="TRN116" s="159" t="s">
        <v>249</v>
      </c>
      <c r="TRO116" s="159" t="s">
        <v>249</v>
      </c>
      <c r="TRP116" s="159" t="s">
        <v>249</v>
      </c>
      <c r="TRQ116" s="159" t="s">
        <v>249</v>
      </c>
      <c r="TRR116" s="159" t="s">
        <v>249</v>
      </c>
      <c r="TRS116" s="159" t="s">
        <v>249</v>
      </c>
      <c r="TRT116" s="159" t="s">
        <v>249</v>
      </c>
      <c r="TRU116" s="159" t="s">
        <v>249</v>
      </c>
      <c r="TRV116" s="159" t="s">
        <v>249</v>
      </c>
      <c r="TRW116" s="159" t="s">
        <v>249</v>
      </c>
      <c r="TRX116" s="159" t="s">
        <v>249</v>
      </c>
      <c r="TRY116" s="159" t="s">
        <v>249</v>
      </c>
      <c r="TRZ116" s="159" t="s">
        <v>249</v>
      </c>
      <c r="TSA116" s="159" t="s">
        <v>249</v>
      </c>
      <c r="TSB116" s="159" t="s">
        <v>249</v>
      </c>
      <c r="TSC116" s="159" t="s">
        <v>249</v>
      </c>
      <c r="TSD116" s="159" t="s">
        <v>249</v>
      </c>
      <c r="TSE116" s="159" t="s">
        <v>249</v>
      </c>
      <c r="TSF116" s="159" t="s">
        <v>249</v>
      </c>
      <c r="TSG116" s="159" t="s">
        <v>249</v>
      </c>
      <c r="TSH116" s="159" t="s">
        <v>249</v>
      </c>
      <c r="TSI116" s="159" t="s">
        <v>249</v>
      </c>
      <c r="TSJ116" s="159" t="s">
        <v>249</v>
      </c>
      <c r="TSK116" s="159" t="s">
        <v>249</v>
      </c>
      <c r="TSL116" s="159" t="s">
        <v>249</v>
      </c>
      <c r="TSM116" s="159" t="s">
        <v>249</v>
      </c>
      <c r="TSN116" s="159" t="s">
        <v>249</v>
      </c>
      <c r="TSO116" s="159" t="s">
        <v>249</v>
      </c>
      <c r="TSP116" s="159" t="s">
        <v>249</v>
      </c>
      <c r="TSQ116" s="159" t="s">
        <v>249</v>
      </c>
      <c r="TSR116" s="159" t="s">
        <v>249</v>
      </c>
      <c r="TSS116" s="159" t="s">
        <v>249</v>
      </c>
      <c r="TST116" s="159" t="s">
        <v>249</v>
      </c>
      <c r="TSU116" s="159" t="s">
        <v>249</v>
      </c>
      <c r="TSV116" s="159" t="s">
        <v>249</v>
      </c>
      <c r="TSW116" s="159" t="s">
        <v>249</v>
      </c>
      <c r="TSX116" s="159" t="s">
        <v>249</v>
      </c>
      <c r="TSY116" s="159" t="s">
        <v>249</v>
      </c>
      <c r="TSZ116" s="159" t="s">
        <v>249</v>
      </c>
      <c r="TTA116" s="159" t="s">
        <v>249</v>
      </c>
      <c r="TTB116" s="159" t="s">
        <v>249</v>
      </c>
      <c r="TTC116" s="159" t="s">
        <v>249</v>
      </c>
      <c r="TTD116" s="159" t="s">
        <v>249</v>
      </c>
      <c r="TTE116" s="159" t="s">
        <v>249</v>
      </c>
      <c r="TTF116" s="159" t="s">
        <v>249</v>
      </c>
      <c r="TTG116" s="159" t="s">
        <v>249</v>
      </c>
      <c r="TTH116" s="159" t="s">
        <v>249</v>
      </c>
      <c r="TTI116" s="159" t="s">
        <v>249</v>
      </c>
      <c r="TTJ116" s="159" t="s">
        <v>249</v>
      </c>
      <c r="TTK116" s="159" t="s">
        <v>249</v>
      </c>
      <c r="TTL116" s="159" t="s">
        <v>249</v>
      </c>
      <c r="TTM116" s="159" t="s">
        <v>249</v>
      </c>
      <c r="TTN116" s="159" t="s">
        <v>249</v>
      </c>
      <c r="TTO116" s="159" t="s">
        <v>249</v>
      </c>
      <c r="TTP116" s="159" t="s">
        <v>249</v>
      </c>
      <c r="TTQ116" s="159" t="s">
        <v>249</v>
      </c>
      <c r="TTR116" s="159" t="s">
        <v>249</v>
      </c>
      <c r="TTS116" s="159" t="s">
        <v>249</v>
      </c>
      <c r="TTT116" s="159" t="s">
        <v>249</v>
      </c>
      <c r="TTU116" s="159" t="s">
        <v>249</v>
      </c>
      <c r="TTV116" s="159" t="s">
        <v>249</v>
      </c>
      <c r="TTW116" s="159" t="s">
        <v>249</v>
      </c>
      <c r="TTX116" s="159" t="s">
        <v>249</v>
      </c>
      <c r="TTY116" s="159" t="s">
        <v>249</v>
      </c>
      <c r="TTZ116" s="159" t="s">
        <v>249</v>
      </c>
      <c r="TUA116" s="159" t="s">
        <v>249</v>
      </c>
      <c r="TUB116" s="159" t="s">
        <v>249</v>
      </c>
      <c r="TUC116" s="159" t="s">
        <v>249</v>
      </c>
      <c r="TUD116" s="159" t="s">
        <v>249</v>
      </c>
      <c r="TUE116" s="159" t="s">
        <v>249</v>
      </c>
      <c r="TUF116" s="159" t="s">
        <v>249</v>
      </c>
      <c r="TUG116" s="159" t="s">
        <v>249</v>
      </c>
      <c r="TUH116" s="159" t="s">
        <v>249</v>
      </c>
      <c r="TUI116" s="159" t="s">
        <v>249</v>
      </c>
      <c r="TUJ116" s="159" t="s">
        <v>249</v>
      </c>
      <c r="TUK116" s="159" t="s">
        <v>249</v>
      </c>
      <c r="TUL116" s="159" t="s">
        <v>249</v>
      </c>
      <c r="TUM116" s="159" t="s">
        <v>249</v>
      </c>
      <c r="TUN116" s="159" t="s">
        <v>249</v>
      </c>
      <c r="TUO116" s="159" t="s">
        <v>249</v>
      </c>
      <c r="TUP116" s="159" t="s">
        <v>249</v>
      </c>
      <c r="TUQ116" s="159" t="s">
        <v>249</v>
      </c>
      <c r="TUR116" s="159" t="s">
        <v>249</v>
      </c>
      <c r="TUS116" s="159" t="s">
        <v>249</v>
      </c>
      <c r="TUT116" s="159" t="s">
        <v>249</v>
      </c>
      <c r="TUU116" s="159" t="s">
        <v>249</v>
      </c>
      <c r="TUV116" s="159" t="s">
        <v>249</v>
      </c>
      <c r="TUW116" s="159" t="s">
        <v>249</v>
      </c>
      <c r="TUX116" s="159" t="s">
        <v>249</v>
      </c>
      <c r="TUY116" s="159" t="s">
        <v>249</v>
      </c>
      <c r="TUZ116" s="159" t="s">
        <v>249</v>
      </c>
      <c r="TVA116" s="159" t="s">
        <v>249</v>
      </c>
      <c r="TVB116" s="159" t="s">
        <v>249</v>
      </c>
      <c r="TVC116" s="159" t="s">
        <v>249</v>
      </c>
      <c r="TVD116" s="159" t="s">
        <v>249</v>
      </c>
      <c r="TVE116" s="159" t="s">
        <v>249</v>
      </c>
      <c r="TVF116" s="159" t="s">
        <v>249</v>
      </c>
      <c r="TVG116" s="159" t="s">
        <v>249</v>
      </c>
      <c r="TVH116" s="159" t="s">
        <v>249</v>
      </c>
      <c r="TVI116" s="159" t="s">
        <v>249</v>
      </c>
      <c r="TVJ116" s="159" t="s">
        <v>249</v>
      </c>
      <c r="TVK116" s="159" t="s">
        <v>249</v>
      </c>
      <c r="TVL116" s="159" t="s">
        <v>249</v>
      </c>
      <c r="TVM116" s="159" t="s">
        <v>249</v>
      </c>
      <c r="TVN116" s="159" t="s">
        <v>249</v>
      </c>
      <c r="TVO116" s="159" t="s">
        <v>249</v>
      </c>
      <c r="TVP116" s="159" t="s">
        <v>249</v>
      </c>
      <c r="TVQ116" s="159" t="s">
        <v>249</v>
      </c>
      <c r="TVR116" s="159" t="s">
        <v>249</v>
      </c>
      <c r="TVS116" s="159" t="s">
        <v>249</v>
      </c>
      <c r="TVT116" s="159" t="s">
        <v>249</v>
      </c>
      <c r="TVU116" s="159" t="s">
        <v>249</v>
      </c>
      <c r="TVV116" s="159" t="s">
        <v>249</v>
      </c>
      <c r="TVW116" s="159" t="s">
        <v>249</v>
      </c>
      <c r="TVX116" s="159" t="s">
        <v>249</v>
      </c>
      <c r="TVY116" s="159" t="s">
        <v>249</v>
      </c>
      <c r="TVZ116" s="159" t="s">
        <v>249</v>
      </c>
      <c r="TWA116" s="159" t="s">
        <v>249</v>
      </c>
      <c r="TWB116" s="159" t="s">
        <v>249</v>
      </c>
      <c r="TWC116" s="159" t="s">
        <v>249</v>
      </c>
      <c r="TWD116" s="159" t="s">
        <v>249</v>
      </c>
      <c r="TWE116" s="159" t="s">
        <v>249</v>
      </c>
      <c r="TWF116" s="159" t="s">
        <v>249</v>
      </c>
      <c r="TWG116" s="159" t="s">
        <v>249</v>
      </c>
      <c r="TWH116" s="159" t="s">
        <v>249</v>
      </c>
      <c r="TWI116" s="159" t="s">
        <v>249</v>
      </c>
      <c r="TWJ116" s="159" t="s">
        <v>249</v>
      </c>
      <c r="TWK116" s="159" t="s">
        <v>249</v>
      </c>
      <c r="TWL116" s="159" t="s">
        <v>249</v>
      </c>
      <c r="TWM116" s="159" t="s">
        <v>249</v>
      </c>
      <c r="TWN116" s="159" t="s">
        <v>249</v>
      </c>
      <c r="TWO116" s="159" t="s">
        <v>249</v>
      </c>
      <c r="TWP116" s="159" t="s">
        <v>249</v>
      </c>
      <c r="TWQ116" s="159" t="s">
        <v>249</v>
      </c>
      <c r="TWR116" s="159" t="s">
        <v>249</v>
      </c>
      <c r="TWS116" s="159" t="s">
        <v>249</v>
      </c>
      <c r="TWT116" s="159" t="s">
        <v>249</v>
      </c>
      <c r="TWU116" s="159" t="s">
        <v>249</v>
      </c>
      <c r="TWV116" s="159" t="s">
        <v>249</v>
      </c>
      <c r="TWW116" s="159" t="s">
        <v>249</v>
      </c>
      <c r="TWX116" s="159" t="s">
        <v>249</v>
      </c>
      <c r="TWY116" s="159" t="s">
        <v>249</v>
      </c>
      <c r="TWZ116" s="159" t="s">
        <v>249</v>
      </c>
      <c r="TXA116" s="159" t="s">
        <v>249</v>
      </c>
      <c r="TXB116" s="159" t="s">
        <v>249</v>
      </c>
      <c r="TXC116" s="159" t="s">
        <v>249</v>
      </c>
      <c r="TXD116" s="159" t="s">
        <v>249</v>
      </c>
      <c r="TXE116" s="159" t="s">
        <v>249</v>
      </c>
      <c r="TXF116" s="159" t="s">
        <v>249</v>
      </c>
      <c r="TXG116" s="159" t="s">
        <v>249</v>
      </c>
      <c r="TXH116" s="159" t="s">
        <v>249</v>
      </c>
      <c r="TXI116" s="159" t="s">
        <v>249</v>
      </c>
      <c r="TXJ116" s="159" t="s">
        <v>249</v>
      </c>
      <c r="TXK116" s="159" t="s">
        <v>249</v>
      </c>
      <c r="TXL116" s="159" t="s">
        <v>249</v>
      </c>
      <c r="TXM116" s="159" t="s">
        <v>249</v>
      </c>
      <c r="TXN116" s="159" t="s">
        <v>249</v>
      </c>
      <c r="TXO116" s="159" t="s">
        <v>249</v>
      </c>
      <c r="TXP116" s="159" t="s">
        <v>249</v>
      </c>
      <c r="TXQ116" s="159" t="s">
        <v>249</v>
      </c>
      <c r="TXR116" s="159" t="s">
        <v>249</v>
      </c>
      <c r="TXS116" s="159" t="s">
        <v>249</v>
      </c>
      <c r="TXT116" s="159" t="s">
        <v>249</v>
      </c>
      <c r="TXU116" s="159" t="s">
        <v>249</v>
      </c>
      <c r="TXV116" s="159" t="s">
        <v>249</v>
      </c>
      <c r="TXW116" s="159" t="s">
        <v>249</v>
      </c>
      <c r="TXX116" s="159" t="s">
        <v>249</v>
      </c>
      <c r="TXY116" s="159" t="s">
        <v>249</v>
      </c>
      <c r="TXZ116" s="159" t="s">
        <v>249</v>
      </c>
      <c r="TYA116" s="159" t="s">
        <v>249</v>
      </c>
      <c r="TYB116" s="159" t="s">
        <v>249</v>
      </c>
      <c r="TYC116" s="159" t="s">
        <v>249</v>
      </c>
      <c r="TYD116" s="159" t="s">
        <v>249</v>
      </c>
      <c r="TYE116" s="159" t="s">
        <v>249</v>
      </c>
      <c r="TYF116" s="159" t="s">
        <v>249</v>
      </c>
      <c r="TYG116" s="159" t="s">
        <v>249</v>
      </c>
      <c r="TYH116" s="159" t="s">
        <v>249</v>
      </c>
      <c r="TYI116" s="159" t="s">
        <v>249</v>
      </c>
      <c r="TYJ116" s="159" t="s">
        <v>249</v>
      </c>
      <c r="TYK116" s="159" t="s">
        <v>249</v>
      </c>
      <c r="TYL116" s="159" t="s">
        <v>249</v>
      </c>
      <c r="TYM116" s="159" t="s">
        <v>249</v>
      </c>
      <c r="TYN116" s="159" t="s">
        <v>249</v>
      </c>
      <c r="TYO116" s="159" t="s">
        <v>249</v>
      </c>
      <c r="TYP116" s="159" t="s">
        <v>249</v>
      </c>
      <c r="TYQ116" s="159" t="s">
        <v>249</v>
      </c>
      <c r="TYR116" s="159" t="s">
        <v>249</v>
      </c>
      <c r="TYS116" s="159" t="s">
        <v>249</v>
      </c>
      <c r="TYT116" s="159" t="s">
        <v>249</v>
      </c>
      <c r="TYU116" s="159" t="s">
        <v>249</v>
      </c>
      <c r="TYV116" s="159" t="s">
        <v>249</v>
      </c>
      <c r="TYW116" s="159" t="s">
        <v>249</v>
      </c>
      <c r="TYX116" s="159" t="s">
        <v>249</v>
      </c>
      <c r="TYY116" s="159" t="s">
        <v>249</v>
      </c>
      <c r="TYZ116" s="159" t="s">
        <v>249</v>
      </c>
      <c r="TZA116" s="159" t="s">
        <v>249</v>
      </c>
      <c r="TZB116" s="159" t="s">
        <v>249</v>
      </c>
      <c r="TZC116" s="159" t="s">
        <v>249</v>
      </c>
      <c r="TZD116" s="159" t="s">
        <v>249</v>
      </c>
      <c r="TZE116" s="159" t="s">
        <v>249</v>
      </c>
      <c r="TZF116" s="159" t="s">
        <v>249</v>
      </c>
      <c r="TZG116" s="159" t="s">
        <v>249</v>
      </c>
      <c r="TZH116" s="159" t="s">
        <v>249</v>
      </c>
      <c r="TZI116" s="159" t="s">
        <v>249</v>
      </c>
      <c r="TZJ116" s="159" t="s">
        <v>249</v>
      </c>
      <c r="TZK116" s="159" t="s">
        <v>249</v>
      </c>
      <c r="TZL116" s="159" t="s">
        <v>249</v>
      </c>
      <c r="TZM116" s="159" t="s">
        <v>249</v>
      </c>
      <c r="TZN116" s="159" t="s">
        <v>249</v>
      </c>
      <c r="TZO116" s="159" t="s">
        <v>249</v>
      </c>
      <c r="TZP116" s="159" t="s">
        <v>249</v>
      </c>
      <c r="TZQ116" s="159" t="s">
        <v>249</v>
      </c>
      <c r="TZR116" s="159" t="s">
        <v>249</v>
      </c>
      <c r="TZS116" s="159" t="s">
        <v>249</v>
      </c>
      <c r="TZT116" s="159" t="s">
        <v>249</v>
      </c>
      <c r="TZU116" s="159" t="s">
        <v>249</v>
      </c>
      <c r="TZV116" s="159" t="s">
        <v>249</v>
      </c>
      <c r="TZW116" s="159" t="s">
        <v>249</v>
      </c>
      <c r="TZX116" s="159" t="s">
        <v>249</v>
      </c>
      <c r="TZY116" s="159" t="s">
        <v>249</v>
      </c>
      <c r="TZZ116" s="159" t="s">
        <v>249</v>
      </c>
      <c r="UAA116" s="159" t="s">
        <v>249</v>
      </c>
      <c r="UAB116" s="159" t="s">
        <v>249</v>
      </c>
      <c r="UAC116" s="159" t="s">
        <v>249</v>
      </c>
      <c r="UAD116" s="159" t="s">
        <v>249</v>
      </c>
      <c r="UAE116" s="159" t="s">
        <v>249</v>
      </c>
      <c r="UAF116" s="159" t="s">
        <v>249</v>
      </c>
      <c r="UAG116" s="159" t="s">
        <v>249</v>
      </c>
      <c r="UAH116" s="159" t="s">
        <v>249</v>
      </c>
      <c r="UAI116" s="159" t="s">
        <v>249</v>
      </c>
      <c r="UAJ116" s="159" t="s">
        <v>249</v>
      </c>
      <c r="UAK116" s="159" t="s">
        <v>249</v>
      </c>
      <c r="UAL116" s="159" t="s">
        <v>249</v>
      </c>
      <c r="UAM116" s="159" t="s">
        <v>249</v>
      </c>
      <c r="UAN116" s="159" t="s">
        <v>249</v>
      </c>
      <c r="UAO116" s="159" t="s">
        <v>249</v>
      </c>
      <c r="UAP116" s="159" t="s">
        <v>249</v>
      </c>
      <c r="UAQ116" s="159" t="s">
        <v>249</v>
      </c>
      <c r="UAR116" s="159" t="s">
        <v>249</v>
      </c>
      <c r="UAS116" s="159" t="s">
        <v>249</v>
      </c>
      <c r="UAT116" s="159" t="s">
        <v>249</v>
      </c>
      <c r="UAU116" s="159" t="s">
        <v>249</v>
      </c>
      <c r="UAV116" s="159" t="s">
        <v>249</v>
      </c>
      <c r="UAW116" s="159" t="s">
        <v>249</v>
      </c>
      <c r="UAX116" s="159" t="s">
        <v>249</v>
      </c>
      <c r="UAY116" s="159" t="s">
        <v>249</v>
      </c>
      <c r="UAZ116" s="159" t="s">
        <v>249</v>
      </c>
      <c r="UBA116" s="159" t="s">
        <v>249</v>
      </c>
      <c r="UBB116" s="159" t="s">
        <v>249</v>
      </c>
      <c r="UBC116" s="159" t="s">
        <v>249</v>
      </c>
      <c r="UBD116" s="159" t="s">
        <v>249</v>
      </c>
      <c r="UBE116" s="159" t="s">
        <v>249</v>
      </c>
      <c r="UBF116" s="159" t="s">
        <v>249</v>
      </c>
      <c r="UBG116" s="159" t="s">
        <v>249</v>
      </c>
      <c r="UBH116" s="159" t="s">
        <v>249</v>
      </c>
      <c r="UBI116" s="159" t="s">
        <v>249</v>
      </c>
      <c r="UBJ116" s="159" t="s">
        <v>249</v>
      </c>
      <c r="UBK116" s="159" t="s">
        <v>249</v>
      </c>
      <c r="UBL116" s="159" t="s">
        <v>249</v>
      </c>
      <c r="UBM116" s="159" t="s">
        <v>249</v>
      </c>
      <c r="UBN116" s="159" t="s">
        <v>249</v>
      </c>
      <c r="UBO116" s="159" t="s">
        <v>249</v>
      </c>
      <c r="UBP116" s="159" t="s">
        <v>249</v>
      </c>
      <c r="UBQ116" s="159" t="s">
        <v>249</v>
      </c>
      <c r="UBR116" s="159" t="s">
        <v>249</v>
      </c>
      <c r="UBS116" s="159" t="s">
        <v>249</v>
      </c>
      <c r="UBT116" s="159" t="s">
        <v>249</v>
      </c>
      <c r="UBU116" s="159" t="s">
        <v>249</v>
      </c>
      <c r="UBV116" s="159" t="s">
        <v>249</v>
      </c>
      <c r="UBW116" s="159" t="s">
        <v>249</v>
      </c>
      <c r="UBX116" s="159" t="s">
        <v>249</v>
      </c>
      <c r="UBY116" s="159" t="s">
        <v>249</v>
      </c>
      <c r="UBZ116" s="159" t="s">
        <v>249</v>
      </c>
      <c r="UCA116" s="159" t="s">
        <v>249</v>
      </c>
      <c r="UCB116" s="159" t="s">
        <v>249</v>
      </c>
      <c r="UCC116" s="159" t="s">
        <v>249</v>
      </c>
      <c r="UCD116" s="159" t="s">
        <v>249</v>
      </c>
      <c r="UCE116" s="159" t="s">
        <v>249</v>
      </c>
      <c r="UCF116" s="159" t="s">
        <v>249</v>
      </c>
      <c r="UCG116" s="159" t="s">
        <v>249</v>
      </c>
      <c r="UCH116" s="159" t="s">
        <v>249</v>
      </c>
      <c r="UCI116" s="159" t="s">
        <v>249</v>
      </c>
      <c r="UCJ116" s="159" t="s">
        <v>249</v>
      </c>
      <c r="UCK116" s="159" t="s">
        <v>249</v>
      </c>
      <c r="UCL116" s="159" t="s">
        <v>249</v>
      </c>
      <c r="UCM116" s="159" t="s">
        <v>249</v>
      </c>
      <c r="UCN116" s="159" t="s">
        <v>249</v>
      </c>
      <c r="UCO116" s="159" t="s">
        <v>249</v>
      </c>
      <c r="UCP116" s="159" t="s">
        <v>249</v>
      </c>
      <c r="UCQ116" s="159" t="s">
        <v>249</v>
      </c>
      <c r="UCR116" s="159" t="s">
        <v>249</v>
      </c>
      <c r="UCS116" s="159" t="s">
        <v>249</v>
      </c>
      <c r="UCT116" s="159" t="s">
        <v>249</v>
      </c>
      <c r="UCU116" s="159" t="s">
        <v>249</v>
      </c>
      <c r="UCV116" s="159" t="s">
        <v>249</v>
      </c>
      <c r="UCW116" s="159" t="s">
        <v>249</v>
      </c>
      <c r="UCX116" s="159" t="s">
        <v>249</v>
      </c>
      <c r="UCY116" s="159" t="s">
        <v>249</v>
      </c>
      <c r="UCZ116" s="159" t="s">
        <v>249</v>
      </c>
      <c r="UDA116" s="159" t="s">
        <v>249</v>
      </c>
      <c r="UDB116" s="159" t="s">
        <v>249</v>
      </c>
      <c r="UDC116" s="159" t="s">
        <v>249</v>
      </c>
      <c r="UDD116" s="159" t="s">
        <v>249</v>
      </c>
      <c r="UDE116" s="159" t="s">
        <v>249</v>
      </c>
      <c r="UDF116" s="159" t="s">
        <v>249</v>
      </c>
      <c r="UDG116" s="159" t="s">
        <v>249</v>
      </c>
      <c r="UDH116" s="159" t="s">
        <v>249</v>
      </c>
      <c r="UDI116" s="159" t="s">
        <v>249</v>
      </c>
      <c r="UDJ116" s="159" t="s">
        <v>249</v>
      </c>
      <c r="UDK116" s="159" t="s">
        <v>249</v>
      </c>
      <c r="UDL116" s="159" t="s">
        <v>249</v>
      </c>
      <c r="UDM116" s="159" t="s">
        <v>249</v>
      </c>
      <c r="UDN116" s="159" t="s">
        <v>249</v>
      </c>
      <c r="UDO116" s="159" t="s">
        <v>249</v>
      </c>
      <c r="UDP116" s="159" t="s">
        <v>249</v>
      </c>
      <c r="UDQ116" s="159" t="s">
        <v>249</v>
      </c>
      <c r="UDR116" s="159" t="s">
        <v>249</v>
      </c>
      <c r="UDS116" s="159" t="s">
        <v>249</v>
      </c>
      <c r="UDT116" s="159" t="s">
        <v>249</v>
      </c>
      <c r="UDU116" s="159" t="s">
        <v>249</v>
      </c>
      <c r="UDV116" s="159" t="s">
        <v>249</v>
      </c>
      <c r="UDW116" s="159" t="s">
        <v>249</v>
      </c>
      <c r="UDX116" s="159" t="s">
        <v>249</v>
      </c>
      <c r="UDY116" s="159" t="s">
        <v>249</v>
      </c>
      <c r="UDZ116" s="159" t="s">
        <v>249</v>
      </c>
      <c r="UEA116" s="159" t="s">
        <v>249</v>
      </c>
      <c r="UEB116" s="159" t="s">
        <v>249</v>
      </c>
      <c r="UEC116" s="159" t="s">
        <v>249</v>
      </c>
      <c r="UED116" s="159" t="s">
        <v>249</v>
      </c>
      <c r="UEE116" s="159" t="s">
        <v>249</v>
      </c>
      <c r="UEF116" s="159" t="s">
        <v>249</v>
      </c>
      <c r="UEG116" s="159" t="s">
        <v>249</v>
      </c>
      <c r="UEH116" s="159" t="s">
        <v>249</v>
      </c>
      <c r="UEI116" s="159" t="s">
        <v>249</v>
      </c>
      <c r="UEJ116" s="159" t="s">
        <v>249</v>
      </c>
      <c r="UEK116" s="159" t="s">
        <v>249</v>
      </c>
      <c r="UEL116" s="159" t="s">
        <v>249</v>
      </c>
      <c r="UEM116" s="159" t="s">
        <v>249</v>
      </c>
      <c r="UEN116" s="159" t="s">
        <v>249</v>
      </c>
      <c r="UEO116" s="159" t="s">
        <v>249</v>
      </c>
      <c r="UEP116" s="159" t="s">
        <v>249</v>
      </c>
      <c r="UEQ116" s="159" t="s">
        <v>249</v>
      </c>
      <c r="UER116" s="159" t="s">
        <v>249</v>
      </c>
      <c r="UES116" s="159" t="s">
        <v>249</v>
      </c>
      <c r="UET116" s="159" t="s">
        <v>249</v>
      </c>
      <c r="UEU116" s="159" t="s">
        <v>249</v>
      </c>
      <c r="UEV116" s="159" t="s">
        <v>249</v>
      </c>
      <c r="UEW116" s="159" t="s">
        <v>249</v>
      </c>
      <c r="UEX116" s="159" t="s">
        <v>249</v>
      </c>
      <c r="UEY116" s="159" t="s">
        <v>249</v>
      </c>
      <c r="UEZ116" s="159" t="s">
        <v>249</v>
      </c>
      <c r="UFA116" s="159" t="s">
        <v>249</v>
      </c>
      <c r="UFB116" s="159" t="s">
        <v>249</v>
      </c>
      <c r="UFC116" s="159" t="s">
        <v>249</v>
      </c>
      <c r="UFD116" s="159" t="s">
        <v>249</v>
      </c>
      <c r="UFE116" s="159" t="s">
        <v>249</v>
      </c>
      <c r="UFF116" s="159" t="s">
        <v>249</v>
      </c>
      <c r="UFG116" s="159" t="s">
        <v>249</v>
      </c>
      <c r="UFH116" s="159" t="s">
        <v>249</v>
      </c>
      <c r="UFI116" s="159" t="s">
        <v>249</v>
      </c>
      <c r="UFJ116" s="159" t="s">
        <v>249</v>
      </c>
      <c r="UFK116" s="159" t="s">
        <v>249</v>
      </c>
      <c r="UFL116" s="159" t="s">
        <v>249</v>
      </c>
      <c r="UFM116" s="159" t="s">
        <v>249</v>
      </c>
      <c r="UFN116" s="159" t="s">
        <v>249</v>
      </c>
      <c r="UFO116" s="159" t="s">
        <v>249</v>
      </c>
      <c r="UFP116" s="159" t="s">
        <v>249</v>
      </c>
      <c r="UFQ116" s="159" t="s">
        <v>249</v>
      </c>
      <c r="UFR116" s="159" t="s">
        <v>249</v>
      </c>
      <c r="UFS116" s="159" t="s">
        <v>249</v>
      </c>
      <c r="UFT116" s="159" t="s">
        <v>249</v>
      </c>
      <c r="UFU116" s="159" t="s">
        <v>249</v>
      </c>
      <c r="UFV116" s="159" t="s">
        <v>249</v>
      </c>
      <c r="UFW116" s="159" t="s">
        <v>249</v>
      </c>
      <c r="UFX116" s="159" t="s">
        <v>249</v>
      </c>
      <c r="UFY116" s="159" t="s">
        <v>249</v>
      </c>
      <c r="UFZ116" s="159" t="s">
        <v>249</v>
      </c>
      <c r="UGA116" s="159" t="s">
        <v>249</v>
      </c>
      <c r="UGB116" s="159" t="s">
        <v>249</v>
      </c>
      <c r="UGC116" s="159" t="s">
        <v>249</v>
      </c>
      <c r="UGD116" s="159" t="s">
        <v>249</v>
      </c>
      <c r="UGE116" s="159" t="s">
        <v>249</v>
      </c>
      <c r="UGF116" s="159" t="s">
        <v>249</v>
      </c>
      <c r="UGG116" s="159" t="s">
        <v>249</v>
      </c>
      <c r="UGH116" s="159" t="s">
        <v>249</v>
      </c>
      <c r="UGI116" s="159" t="s">
        <v>249</v>
      </c>
      <c r="UGJ116" s="159" t="s">
        <v>249</v>
      </c>
      <c r="UGK116" s="159" t="s">
        <v>249</v>
      </c>
      <c r="UGL116" s="159" t="s">
        <v>249</v>
      </c>
      <c r="UGM116" s="159" t="s">
        <v>249</v>
      </c>
      <c r="UGN116" s="159" t="s">
        <v>249</v>
      </c>
      <c r="UGO116" s="159" t="s">
        <v>249</v>
      </c>
      <c r="UGP116" s="159" t="s">
        <v>249</v>
      </c>
      <c r="UGQ116" s="159" t="s">
        <v>249</v>
      </c>
      <c r="UGR116" s="159" t="s">
        <v>249</v>
      </c>
      <c r="UGS116" s="159" t="s">
        <v>249</v>
      </c>
      <c r="UGT116" s="159" t="s">
        <v>249</v>
      </c>
      <c r="UGU116" s="159" t="s">
        <v>249</v>
      </c>
      <c r="UGV116" s="159" t="s">
        <v>249</v>
      </c>
      <c r="UGW116" s="159" t="s">
        <v>249</v>
      </c>
      <c r="UGX116" s="159" t="s">
        <v>249</v>
      </c>
      <c r="UGY116" s="159" t="s">
        <v>249</v>
      </c>
      <c r="UGZ116" s="159" t="s">
        <v>249</v>
      </c>
      <c r="UHA116" s="159" t="s">
        <v>249</v>
      </c>
      <c r="UHB116" s="159" t="s">
        <v>249</v>
      </c>
      <c r="UHC116" s="159" t="s">
        <v>249</v>
      </c>
      <c r="UHD116" s="159" t="s">
        <v>249</v>
      </c>
      <c r="UHE116" s="159" t="s">
        <v>249</v>
      </c>
      <c r="UHF116" s="159" t="s">
        <v>249</v>
      </c>
      <c r="UHG116" s="159" t="s">
        <v>249</v>
      </c>
      <c r="UHH116" s="159" t="s">
        <v>249</v>
      </c>
      <c r="UHI116" s="159" t="s">
        <v>249</v>
      </c>
      <c r="UHJ116" s="159" t="s">
        <v>249</v>
      </c>
      <c r="UHK116" s="159" t="s">
        <v>249</v>
      </c>
      <c r="UHL116" s="159" t="s">
        <v>249</v>
      </c>
      <c r="UHM116" s="159" t="s">
        <v>249</v>
      </c>
      <c r="UHN116" s="159" t="s">
        <v>249</v>
      </c>
      <c r="UHO116" s="159" t="s">
        <v>249</v>
      </c>
      <c r="UHP116" s="159" t="s">
        <v>249</v>
      </c>
      <c r="UHQ116" s="159" t="s">
        <v>249</v>
      </c>
      <c r="UHR116" s="159" t="s">
        <v>249</v>
      </c>
      <c r="UHS116" s="159" t="s">
        <v>249</v>
      </c>
      <c r="UHT116" s="159" t="s">
        <v>249</v>
      </c>
      <c r="UHU116" s="159" t="s">
        <v>249</v>
      </c>
      <c r="UHV116" s="159" t="s">
        <v>249</v>
      </c>
      <c r="UHW116" s="159" t="s">
        <v>249</v>
      </c>
      <c r="UHX116" s="159" t="s">
        <v>249</v>
      </c>
      <c r="UHY116" s="159" t="s">
        <v>249</v>
      </c>
      <c r="UHZ116" s="159" t="s">
        <v>249</v>
      </c>
      <c r="UIA116" s="159" t="s">
        <v>249</v>
      </c>
      <c r="UIB116" s="159" t="s">
        <v>249</v>
      </c>
      <c r="UIC116" s="159" t="s">
        <v>249</v>
      </c>
      <c r="UID116" s="159" t="s">
        <v>249</v>
      </c>
      <c r="UIE116" s="159" t="s">
        <v>249</v>
      </c>
      <c r="UIF116" s="159" t="s">
        <v>249</v>
      </c>
      <c r="UIG116" s="159" t="s">
        <v>249</v>
      </c>
      <c r="UIH116" s="159" t="s">
        <v>249</v>
      </c>
      <c r="UII116" s="159" t="s">
        <v>249</v>
      </c>
      <c r="UIJ116" s="159" t="s">
        <v>249</v>
      </c>
      <c r="UIK116" s="159" t="s">
        <v>249</v>
      </c>
      <c r="UIL116" s="159" t="s">
        <v>249</v>
      </c>
      <c r="UIM116" s="159" t="s">
        <v>249</v>
      </c>
      <c r="UIN116" s="159" t="s">
        <v>249</v>
      </c>
      <c r="UIO116" s="159" t="s">
        <v>249</v>
      </c>
      <c r="UIP116" s="159" t="s">
        <v>249</v>
      </c>
      <c r="UIQ116" s="159" t="s">
        <v>249</v>
      </c>
      <c r="UIR116" s="159" t="s">
        <v>249</v>
      </c>
      <c r="UIS116" s="159" t="s">
        <v>249</v>
      </c>
      <c r="UIT116" s="159" t="s">
        <v>249</v>
      </c>
      <c r="UIU116" s="159" t="s">
        <v>249</v>
      </c>
      <c r="UIV116" s="159" t="s">
        <v>249</v>
      </c>
      <c r="UIW116" s="159" t="s">
        <v>249</v>
      </c>
      <c r="UIX116" s="159" t="s">
        <v>249</v>
      </c>
      <c r="UIY116" s="159" t="s">
        <v>249</v>
      </c>
      <c r="UIZ116" s="159" t="s">
        <v>249</v>
      </c>
      <c r="UJA116" s="159" t="s">
        <v>249</v>
      </c>
      <c r="UJB116" s="159" t="s">
        <v>249</v>
      </c>
      <c r="UJC116" s="159" t="s">
        <v>249</v>
      </c>
      <c r="UJD116" s="159" t="s">
        <v>249</v>
      </c>
      <c r="UJE116" s="159" t="s">
        <v>249</v>
      </c>
      <c r="UJF116" s="159" t="s">
        <v>249</v>
      </c>
      <c r="UJG116" s="159" t="s">
        <v>249</v>
      </c>
      <c r="UJH116" s="159" t="s">
        <v>249</v>
      </c>
      <c r="UJI116" s="159" t="s">
        <v>249</v>
      </c>
      <c r="UJJ116" s="159" t="s">
        <v>249</v>
      </c>
      <c r="UJK116" s="159" t="s">
        <v>249</v>
      </c>
      <c r="UJL116" s="159" t="s">
        <v>249</v>
      </c>
      <c r="UJM116" s="159" t="s">
        <v>249</v>
      </c>
      <c r="UJN116" s="159" t="s">
        <v>249</v>
      </c>
      <c r="UJO116" s="159" t="s">
        <v>249</v>
      </c>
      <c r="UJP116" s="159" t="s">
        <v>249</v>
      </c>
      <c r="UJQ116" s="159" t="s">
        <v>249</v>
      </c>
      <c r="UJR116" s="159" t="s">
        <v>249</v>
      </c>
      <c r="UJS116" s="159" t="s">
        <v>249</v>
      </c>
      <c r="UJT116" s="159" t="s">
        <v>249</v>
      </c>
      <c r="UJU116" s="159" t="s">
        <v>249</v>
      </c>
      <c r="UJV116" s="159" t="s">
        <v>249</v>
      </c>
      <c r="UJW116" s="159" t="s">
        <v>249</v>
      </c>
      <c r="UJX116" s="159" t="s">
        <v>249</v>
      </c>
      <c r="UJY116" s="159" t="s">
        <v>249</v>
      </c>
      <c r="UJZ116" s="159" t="s">
        <v>249</v>
      </c>
      <c r="UKA116" s="159" t="s">
        <v>249</v>
      </c>
      <c r="UKB116" s="159" t="s">
        <v>249</v>
      </c>
      <c r="UKC116" s="159" t="s">
        <v>249</v>
      </c>
      <c r="UKD116" s="159" t="s">
        <v>249</v>
      </c>
      <c r="UKE116" s="159" t="s">
        <v>249</v>
      </c>
      <c r="UKF116" s="159" t="s">
        <v>249</v>
      </c>
      <c r="UKG116" s="159" t="s">
        <v>249</v>
      </c>
      <c r="UKH116" s="159" t="s">
        <v>249</v>
      </c>
      <c r="UKI116" s="159" t="s">
        <v>249</v>
      </c>
      <c r="UKJ116" s="159" t="s">
        <v>249</v>
      </c>
      <c r="UKK116" s="159" t="s">
        <v>249</v>
      </c>
      <c r="UKL116" s="159" t="s">
        <v>249</v>
      </c>
      <c r="UKM116" s="159" t="s">
        <v>249</v>
      </c>
      <c r="UKN116" s="159" t="s">
        <v>249</v>
      </c>
      <c r="UKO116" s="159" t="s">
        <v>249</v>
      </c>
      <c r="UKP116" s="159" t="s">
        <v>249</v>
      </c>
      <c r="UKQ116" s="159" t="s">
        <v>249</v>
      </c>
      <c r="UKR116" s="159" t="s">
        <v>249</v>
      </c>
      <c r="UKS116" s="159" t="s">
        <v>249</v>
      </c>
      <c r="UKT116" s="159" t="s">
        <v>249</v>
      </c>
      <c r="UKU116" s="159" t="s">
        <v>249</v>
      </c>
      <c r="UKV116" s="159" t="s">
        <v>249</v>
      </c>
      <c r="UKW116" s="159" t="s">
        <v>249</v>
      </c>
      <c r="UKX116" s="159" t="s">
        <v>249</v>
      </c>
      <c r="UKY116" s="159" t="s">
        <v>249</v>
      </c>
      <c r="UKZ116" s="159" t="s">
        <v>249</v>
      </c>
      <c r="ULA116" s="159" t="s">
        <v>249</v>
      </c>
      <c r="ULB116" s="159" t="s">
        <v>249</v>
      </c>
      <c r="ULC116" s="159" t="s">
        <v>249</v>
      </c>
      <c r="ULD116" s="159" t="s">
        <v>249</v>
      </c>
      <c r="ULE116" s="159" t="s">
        <v>249</v>
      </c>
      <c r="ULF116" s="159" t="s">
        <v>249</v>
      </c>
      <c r="ULG116" s="159" t="s">
        <v>249</v>
      </c>
      <c r="ULH116" s="159" t="s">
        <v>249</v>
      </c>
      <c r="ULI116" s="159" t="s">
        <v>249</v>
      </c>
      <c r="ULJ116" s="159" t="s">
        <v>249</v>
      </c>
      <c r="ULK116" s="159" t="s">
        <v>249</v>
      </c>
      <c r="ULL116" s="159" t="s">
        <v>249</v>
      </c>
      <c r="ULM116" s="159" t="s">
        <v>249</v>
      </c>
      <c r="ULN116" s="159" t="s">
        <v>249</v>
      </c>
      <c r="ULO116" s="159" t="s">
        <v>249</v>
      </c>
      <c r="ULP116" s="159" t="s">
        <v>249</v>
      </c>
      <c r="ULQ116" s="159" t="s">
        <v>249</v>
      </c>
      <c r="ULR116" s="159" t="s">
        <v>249</v>
      </c>
      <c r="ULS116" s="159" t="s">
        <v>249</v>
      </c>
      <c r="ULT116" s="159" t="s">
        <v>249</v>
      </c>
      <c r="ULU116" s="159" t="s">
        <v>249</v>
      </c>
      <c r="ULV116" s="159" t="s">
        <v>249</v>
      </c>
      <c r="ULW116" s="159" t="s">
        <v>249</v>
      </c>
      <c r="ULX116" s="159" t="s">
        <v>249</v>
      </c>
      <c r="ULY116" s="159" t="s">
        <v>249</v>
      </c>
      <c r="ULZ116" s="159" t="s">
        <v>249</v>
      </c>
      <c r="UMA116" s="159" t="s">
        <v>249</v>
      </c>
      <c r="UMB116" s="159" t="s">
        <v>249</v>
      </c>
      <c r="UMC116" s="159" t="s">
        <v>249</v>
      </c>
      <c r="UMD116" s="159" t="s">
        <v>249</v>
      </c>
      <c r="UME116" s="159" t="s">
        <v>249</v>
      </c>
      <c r="UMF116" s="159" t="s">
        <v>249</v>
      </c>
      <c r="UMG116" s="159" t="s">
        <v>249</v>
      </c>
      <c r="UMH116" s="159" t="s">
        <v>249</v>
      </c>
      <c r="UMI116" s="159" t="s">
        <v>249</v>
      </c>
      <c r="UMJ116" s="159" t="s">
        <v>249</v>
      </c>
      <c r="UMK116" s="159" t="s">
        <v>249</v>
      </c>
      <c r="UML116" s="159" t="s">
        <v>249</v>
      </c>
      <c r="UMM116" s="159" t="s">
        <v>249</v>
      </c>
      <c r="UMN116" s="159" t="s">
        <v>249</v>
      </c>
      <c r="UMO116" s="159" t="s">
        <v>249</v>
      </c>
      <c r="UMP116" s="159" t="s">
        <v>249</v>
      </c>
      <c r="UMQ116" s="159" t="s">
        <v>249</v>
      </c>
      <c r="UMR116" s="159" t="s">
        <v>249</v>
      </c>
      <c r="UMS116" s="159" t="s">
        <v>249</v>
      </c>
      <c r="UMT116" s="159" t="s">
        <v>249</v>
      </c>
      <c r="UMU116" s="159" t="s">
        <v>249</v>
      </c>
      <c r="UMV116" s="159" t="s">
        <v>249</v>
      </c>
      <c r="UMW116" s="159" t="s">
        <v>249</v>
      </c>
      <c r="UMX116" s="159" t="s">
        <v>249</v>
      </c>
      <c r="UMY116" s="159" t="s">
        <v>249</v>
      </c>
      <c r="UMZ116" s="159" t="s">
        <v>249</v>
      </c>
      <c r="UNA116" s="159" t="s">
        <v>249</v>
      </c>
      <c r="UNB116" s="159" t="s">
        <v>249</v>
      </c>
      <c r="UNC116" s="159" t="s">
        <v>249</v>
      </c>
      <c r="UND116" s="159" t="s">
        <v>249</v>
      </c>
      <c r="UNE116" s="159" t="s">
        <v>249</v>
      </c>
      <c r="UNF116" s="159" t="s">
        <v>249</v>
      </c>
      <c r="UNG116" s="159" t="s">
        <v>249</v>
      </c>
      <c r="UNH116" s="159" t="s">
        <v>249</v>
      </c>
      <c r="UNI116" s="159" t="s">
        <v>249</v>
      </c>
      <c r="UNJ116" s="159" t="s">
        <v>249</v>
      </c>
      <c r="UNK116" s="159" t="s">
        <v>249</v>
      </c>
      <c r="UNL116" s="159" t="s">
        <v>249</v>
      </c>
      <c r="UNM116" s="159" t="s">
        <v>249</v>
      </c>
      <c r="UNN116" s="159" t="s">
        <v>249</v>
      </c>
      <c r="UNO116" s="159" t="s">
        <v>249</v>
      </c>
      <c r="UNP116" s="159" t="s">
        <v>249</v>
      </c>
      <c r="UNQ116" s="159" t="s">
        <v>249</v>
      </c>
      <c r="UNR116" s="159" t="s">
        <v>249</v>
      </c>
      <c r="UNS116" s="159" t="s">
        <v>249</v>
      </c>
      <c r="UNT116" s="159" t="s">
        <v>249</v>
      </c>
      <c r="UNU116" s="159" t="s">
        <v>249</v>
      </c>
      <c r="UNV116" s="159" t="s">
        <v>249</v>
      </c>
      <c r="UNW116" s="159" t="s">
        <v>249</v>
      </c>
      <c r="UNX116" s="159" t="s">
        <v>249</v>
      </c>
      <c r="UNY116" s="159" t="s">
        <v>249</v>
      </c>
      <c r="UNZ116" s="159" t="s">
        <v>249</v>
      </c>
      <c r="UOA116" s="159" t="s">
        <v>249</v>
      </c>
      <c r="UOB116" s="159" t="s">
        <v>249</v>
      </c>
      <c r="UOC116" s="159" t="s">
        <v>249</v>
      </c>
      <c r="UOD116" s="159" t="s">
        <v>249</v>
      </c>
      <c r="UOE116" s="159" t="s">
        <v>249</v>
      </c>
      <c r="UOF116" s="159" t="s">
        <v>249</v>
      </c>
      <c r="UOG116" s="159" t="s">
        <v>249</v>
      </c>
      <c r="UOH116" s="159" t="s">
        <v>249</v>
      </c>
      <c r="UOI116" s="159" t="s">
        <v>249</v>
      </c>
      <c r="UOJ116" s="159" t="s">
        <v>249</v>
      </c>
      <c r="UOK116" s="159" t="s">
        <v>249</v>
      </c>
      <c r="UOL116" s="159" t="s">
        <v>249</v>
      </c>
      <c r="UOM116" s="159" t="s">
        <v>249</v>
      </c>
      <c r="UON116" s="159" t="s">
        <v>249</v>
      </c>
      <c r="UOO116" s="159" t="s">
        <v>249</v>
      </c>
      <c r="UOP116" s="159" t="s">
        <v>249</v>
      </c>
      <c r="UOQ116" s="159" t="s">
        <v>249</v>
      </c>
      <c r="UOR116" s="159" t="s">
        <v>249</v>
      </c>
      <c r="UOS116" s="159" t="s">
        <v>249</v>
      </c>
      <c r="UOT116" s="159" t="s">
        <v>249</v>
      </c>
      <c r="UOU116" s="159" t="s">
        <v>249</v>
      </c>
      <c r="UOV116" s="159" t="s">
        <v>249</v>
      </c>
      <c r="UOW116" s="159" t="s">
        <v>249</v>
      </c>
      <c r="UOX116" s="159" t="s">
        <v>249</v>
      </c>
      <c r="UOY116" s="159" t="s">
        <v>249</v>
      </c>
      <c r="UOZ116" s="159" t="s">
        <v>249</v>
      </c>
      <c r="UPA116" s="159" t="s">
        <v>249</v>
      </c>
      <c r="UPB116" s="159" t="s">
        <v>249</v>
      </c>
      <c r="UPC116" s="159" t="s">
        <v>249</v>
      </c>
      <c r="UPD116" s="159" t="s">
        <v>249</v>
      </c>
      <c r="UPE116" s="159" t="s">
        <v>249</v>
      </c>
      <c r="UPF116" s="159" t="s">
        <v>249</v>
      </c>
      <c r="UPG116" s="159" t="s">
        <v>249</v>
      </c>
      <c r="UPH116" s="159" t="s">
        <v>249</v>
      </c>
      <c r="UPI116" s="159" t="s">
        <v>249</v>
      </c>
      <c r="UPJ116" s="159" t="s">
        <v>249</v>
      </c>
      <c r="UPK116" s="159" t="s">
        <v>249</v>
      </c>
      <c r="UPL116" s="159" t="s">
        <v>249</v>
      </c>
      <c r="UPM116" s="159" t="s">
        <v>249</v>
      </c>
      <c r="UPN116" s="159" t="s">
        <v>249</v>
      </c>
      <c r="UPO116" s="159" t="s">
        <v>249</v>
      </c>
      <c r="UPP116" s="159" t="s">
        <v>249</v>
      </c>
      <c r="UPQ116" s="159" t="s">
        <v>249</v>
      </c>
      <c r="UPR116" s="159" t="s">
        <v>249</v>
      </c>
      <c r="UPS116" s="159" t="s">
        <v>249</v>
      </c>
      <c r="UPT116" s="159" t="s">
        <v>249</v>
      </c>
      <c r="UPU116" s="159" t="s">
        <v>249</v>
      </c>
      <c r="UPV116" s="159" t="s">
        <v>249</v>
      </c>
      <c r="UPW116" s="159" t="s">
        <v>249</v>
      </c>
      <c r="UPX116" s="159" t="s">
        <v>249</v>
      </c>
      <c r="UPY116" s="159" t="s">
        <v>249</v>
      </c>
      <c r="UPZ116" s="159" t="s">
        <v>249</v>
      </c>
      <c r="UQA116" s="159" t="s">
        <v>249</v>
      </c>
      <c r="UQB116" s="159" t="s">
        <v>249</v>
      </c>
      <c r="UQC116" s="159" t="s">
        <v>249</v>
      </c>
      <c r="UQD116" s="159" t="s">
        <v>249</v>
      </c>
      <c r="UQE116" s="159" t="s">
        <v>249</v>
      </c>
      <c r="UQF116" s="159" t="s">
        <v>249</v>
      </c>
      <c r="UQG116" s="159" t="s">
        <v>249</v>
      </c>
      <c r="UQH116" s="159" t="s">
        <v>249</v>
      </c>
      <c r="UQI116" s="159" t="s">
        <v>249</v>
      </c>
      <c r="UQJ116" s="159" t="s">
        <v>249</v>
      </c>
      <c r="UQK116" s="159" t="s">
        <v>249</v>
      </c>
      <c r="UQL116" s="159" t="s">
        <v>249</v>
      </c>
      <c r="UQM116" s="159" t="s">
        <v>249</v>
      </c>
      <c r="UQN116" s="159" t="s">
        <v>249</v>
      </c>
      <c r="UQO116" s="159" t="s">
        <v>249</v>
      </c>
      <c r="UQP116" s="159" t="s">
        <v>249</v>
      </c>
      <c r="UQQ116" s="159" t="s">
        <v>249</v>
      </c>
      <c r="UQR116" s="159" t="s">
        <v>249</v>
      </c>
      <c r="UQS116" s="159" t="s">
        <v>249</v>
      </c>
      <c r="UQT116" s="159" t="s">
        <v>249</v>
      </c>
      <c r="UQU116" s="159" t="s">
        <v>249</v>
      </c>
      <c r="UQV116" s="159" t="s">
        <v>249</v>
      </c>
      <c r="UQW116" s="159" t="s">
        <v>249</v>
      </c>
      <c r="UQX116" s="159" t="s">
        <v>249</v>
      </c>
      <c r="UQY116" s="159" t="s">
        <v>249</v>
      </c>
      <c r="UQZ116" s="159" t="s">
        <v>249</v>
      </c>
      <c r="URA116" s="159" t="s">
        <v>249</v>
      </c>
      <c r="URB116" s="159" t="s">
        <v>249</v>
      </c>
      <c r="URC116" s="159" t="s">
        <v>249</v>
      </c>
      <c r="URD116" s="159" t="s">
        <v>249</v>
      </c>
      <c r="URE116" s="159" t="s">
        <v>249</v>
      </c>
      <c r="URF116" s="159" t="s">
        <v>249</v>
      </c>
      <c r="URG116" s="159" t="s">
        <v>249</v>
      </c>
      <c r="URH116" s="159" t="s">
        <v>249</v>
      </c>
      <c r="URI116" s="159" t="s">
        <v>249</v>
      </c>
      <c r="URJ116" s="159" t="s">
        <v>249</v>
      </c>
      <c r="URK116" s="159" t="s">
        <v>249</v>
      </c>
      <c r="URL116" s="159" t="s">
        <v>249</v>
      </c>
      <c r="URM116" s="159" t="s">
        <v>249</v>
      </c>
      <c r="URN116" s="159" t="s">
        <v>249</v>
      </c>
      <c r="URO116" s="159" t="s">
        <v>249</v>
      </c>
      <c r="URP116" s="159" t="s">
        <v>249</v>
      </c>
      <c r="URQ116" s="159" t="s">
        <v>249</v>
      </c>
      <c r="URR116" s="159" t="s">
        <v>249</v>
      </c>
      <c r="URS116" s="159" t="s">
        <v>249</v>
      </c>
      <c r="URT116" s="159" t="s">
        <v>249</v>
      </c>
      <c r="URU116" s="159" t="s">
        <v>249</v>
      </c>
      <c r="URV116" s="159" t="s">
        <v>249</v>
      </c>
      <c r="URW116" s="159" t="s">
        <v>249</v>
      </c>
      <c r="URX116" s="159" t="s">
        <v>249</v>
      </c>
      <c r="URY116" s="159" t="s">
        <v>249</v>
      </c>
      <c r="URZ116" s="159" t="s">
        <v>249</v>
      </c>
      <c r="USA116" s="159" t="s">
        <v>249</v>
      </c>
      <c r="USB116" s="159" t="s">
        <v>249</v>
      </c>
      <c r="USC116" s="159" t="s">
        <v>249</v>
      </c>
      <c r="USD116" s="159" t="s">
        <v>249</v>
      </c>
      <c r="USE116" s="159" t="s">
        <v>249</v>
      </c>
      <c r="USF116" s="159" t="s">
        <v>249</v>
      </c>
      <c r="USG116" s="159" t="s">
        <v>249</v>
      </c>
      <c r="USH116" s="159" t="s">
        <v>249</v>
      </c>
      <c r="USI116" s="159" t="s">
        <v>249</v>
      </c>
      <c r="USJ116" s="159" t="s">
        <v>249</v>
      </c>
      <c r="USK116" s="159" t="s">
        <v>249</v>
      </c>
      <c r="USL116" s="159" t="s">
        <v>249</v>
      </c>
      <c r="USM116" s="159" t="s">
        <v>249</v>
      </c>
      <c r="USN116" s="159" t="s">
        <v>249</v>
      </c>
      <c r="USO116" s="159" t="s">
        <v>249</v>
      </c>
      <c r="USP116" s="159" t="s">
        <v>249</v>
      </c>
      <c r="USQ116" s="159" t="s">
        <v>249</v>
      </c>
      <c r="USR116" s="159" t="s">
        <v>249</v>
      </c>
      <c r="USS116" s="159" t="s">
        <v>249</v>
      </c>
      <c r="UST116" s="159" t="s">
        <v>249</v>
      </c>
      <c r="USU116" s="159" t="s">
        <v>249</v>
      </c>
      <c r="USV116" s="159" t="s">
        <v>249</v>
      </c>
      <c r="USW116" s="159" t="s">
        <v>249</v>
      </c>
      <c r="USX116" s="159" t="s">
        <v>249</v>
      </c>
      <c r="USY116" s="159" t="s">
        <v>249</v>
      </c>
      <c r="USZ116" s="159" t="s">
        <v>249</v>
      </c>
      <c r="UTA116" s="159" t="s">
        <v>249</v>
      </c>
      <c r="UTB116" s="159" t="s">
        <v>249</v>
      </c>
      <c r="UTC116" s="159" t="s">
        <v>249</v>
      </c>
      <c r="UTD116" s="159" t="s">
        <v>249</v>
      </c>
      <c r="UTE116" s="159" t="s">
        <v>249</v>
      </c>
      <c r="UTF116" s="159" t="s">
        <v>249</v>
      </c>
      <c r="UTG116" s="159" t="s">
        <v>249</v>
      </c>
      <c r="UTH116" s="159" t="s">
        <v>249</v>
      </c>
      <c r="UTI116" s="159" t="s">
        <v>249</v>
      </c>
      <c r="UTJ116" s="159" t="s">
        <v>249</v>
      </c>
      <c r="UTK116" s="159" t="s">
        <v>249</v>
      </c>
      <c r="UTL116" s="159" t="s">
        <v>249</v>
      </c>
      <c r="UTM116" s="159" t="s">
        <v>249</v>
      </c>
      <c r="UTN116" s="159" t="s">
        <v>249</v>
      </c>
      <c r="UTO116" s="159" t="s">
        <v>249</v>
      </c>
      <c r="UTP116" s="159" t="s">
        <v>249</v>
      </c>
      <c r="UTQ116" s="159" t="s">
        <v>249</v>
      </c>
      <c r="UTR116" s="159" t="s">
        <v>249</v>
      </c>
      <c r="UTS116" s="159" t="s">
        <v>249</v>
      </c>
      <c r="UTT116" s="159" t="s">
        <v>249</v>
      </c>
      <c r="UTU116" s="159" t="s">
        <v>249</v>
      </c>
      <c r="UTV116" s="159" t="s">
        <v>249</v>
      </c>
      <c r="UTW116" s="159" t="s">
        <v>249</v>
      </c>
      <c r="UTX116" s="159" t="s">
        <v>249</v>
      </c>
      <c r="UTY116" s="159" t="s">
        <v>249</v>
      </c>
      <c r="UTZ116" s="159" t="s">
        <v>249</v>
      </c>
      <c r="UUA116" s="159" t="s">
        <v>249</v>
      </c>
      <c r="UUB116" s="159" t="s">
        <v>249</v>
      </c>
      <c r="UUC116" s="159" t="s">
        <v>249</v>
      </c>
      <c r="UUD116" s="159" t="s">
        <v>249</v>
      </c>
      <c r="UUE116" s="159" t="s">
        <v>249</v>
      </c>
      <c r="UUF116" s="159" t="s">
        <v>249</v>
      </c>
      <c r="UUG116" s="159" t="s">
        <v>249</v>
      </c>
      <c r="UUH116" s="159" t="s">
        <v>249</v>
      </c>
      <c r="UUI116" s="159" t="s">
        <v>249</v>
      </c>
      <c r="UUJ116" s="159" t="s">
        <v>249</v>
      </c>
      <c r="UUK116" s="159" t="s">
        <v>249</v>
      </c>
      <c r="UUL116" s="159" t="s">
        <v>249</v>
      </c>
      <c r="UUM116" s="159" t="s">
        <v>249</v>
      </c>
      <c r="UUN116" s="159" t="s">
        <v>249</v>
      </c>
      <c r="UUO116" s="159" t="s">
        <v>249</v>
      </c>
      <c r="UUP116" s="159" t="s">
        <v>249</v>
      </c>
      <c r="UUQ116" s="159" t="s">
        <v>249</v>
      </c>
      <c r="UUR116" s="159" t="s">
        <v>249</v>
      </c>
      <c r="UUS116" s="159" t="s">
        <v>249</v>
      </c>
      <c r="UUT116" s="159" t="s">
        <v>249</v>
      </c>
      <c r="UUU116" s="159" t="s">
        <v>249</v>
      </c>
      <c r="UUV116" s="159" t="s">
        <v>249</v>
      </c>
      <c r="UUW116" s="159" t="s">
        <v>249</v>
      </c>
      <c r="UUX116" s="159" t="s">
        <v>249</v>
      </c>
      <c r="UUY116" s="159" t="s">
        <v>249</v>
      </c>
      <c r="UUZ116" s="159" t="s">
        <v>249</v>
      </c>
      <c r="UVA116" s="159" t="s">
        <v>249</v>
      </c>
      <c r="UVB116" s="159" t="s">
        <v>249</v>
      </c>
      <c r="UVC116" s="159" t="s">
        <v>249</v>
      </c>
      <c r="UVD116" s="159" t="s">
        <v>249</v>
      </c>
      <c r="UVE116" s="159" t="s">
        <v>249</v>
      </c>
      <c r="UVF116" s="159" t="s">
        <v>249</v>
      </c>
      <c r="UVG116" s="159" t="s">
        <v>249</v>
      </c>
      <c r="UVH116" s="159" t="s">
        <v>249</v>
      </c>
      <c r="UVI116" s="159" t="s">
        <v>249</v>
      </c>
      <c r="UVJ116" s="159" t="s">
        <v>249</v>
      </c>
      <c r="UVK116" s="159" t="s">
        <v>249</v>
      </c>
      <c r="UVL116" s="159" t="s">
        <v>249</v>
      </c>
      <c r="UVM116" s="159" t="s">
        <v>249</v>
      </c>
      <c r="UVN116" s="159" t="s">
        <v>249</v>
      </c>
      <c r="UVO116" s="159" t="s">
        <v>249</v>
      </c>
      <c r="UVP116" s="159" t="s">
        <v>249</v>
      </c>
      <c r="UVQ116" s="159" t="s">
        <v>249</v>
      </c>
      <c r="UVR116" s="159" t="s">
        <v>249</v>
      </c>
      <c r="UVS116" s="159" t="s">
        <v>249</v>
      </c>
      <c r="UVT116" s="159" t="s">
        <v>249</v>
      </c>
      <c r="UVU116" s="159" t="s">
        <v>249</v>
      </c>
      <c r="UVV116" s="159" t="s">
        <v>249</v>
      </c>
      <c r="UVW116" s="159" t="s">
        <v>249</v>
      </c>
      <c r="UVX116" s="159" t="s">
        <v>249</v>
      </c>
      <c r="UVY116" s="159" t="s">
        <v>249</v>
      </c>
      <c r="UVZ116" s="159" t="s">
        <v>249</v>
      </c>
      <c r="UWA116" s="159" t="s">
        <v>249</v>
      </c>
      <c r="UWB116" s="159" t="s">
        <v>249</v>
      </c>
      <c r="UWC116" s="159" t="s">
        <v>249</v>
      </c>
      <c r="UWD116" s="159" t="s">
        <v>249</v>
      </c>
      <c r="UWE116" s="159" t="s">
        <v>249</v>
      </c>
      <c r="UWF116" s="159" t="s">
        <v>249</v>
      </c>
      <c r="UWG116" s="159" t="s">
        <v>249</v>
      </c>
      <c r="UWH116" s="159" t="s">
        <v>249</v>
      </c>
      <c r="UWI116" s="159" t="s">
        <v>249</v>
      </c>
      <c r="UWJ116" s="159" t="s">
        <v>249</v>
      </c>
      <c r="UWK116" s="159" t="s">
        <v>249</v>
      </c>
      <c r="UWL116" s="159" t="s">
        <v>249</v>
      </c>
      <c r="UWM116" s="159" t="s">
        <v>249</v>
      </c>
      <c r="UWN116" s="159" t="s">
        <v>249</v>
      </c>
      <c r="UWO116" s="159" t="s">
        <v>249</v>
      </c>
      <c r="UWP116" s="159" t="s">
        <v>249</v>
      </c>
      <c r="UWQ116" s="159" t="s">
        <v>249</v>
      </c>
      <c r="UWR116" s="159" t="s">
        <v>249</v>
      </c>
      <c r="UWS116" s="159" t="s">
        <v>249</v>
      </c>
      <c r="UWT116" s="159" t="s">
        <v>249</v>
      </c>
      <c r="UWU116" s="159" t="s">
        <v>249</v>
      </c>
      <c r="UWV116" s="159" t="s">
        <v>249</v>
      </c>
      <c r="UWW116" s="159" t="s">
        <v>249</v>
      </c>
      <c r="UWX116" s="159" t="s">
        <v>249</v>
      </c>
      <c r="UWY116" s="159" t="s">
        <v>249</v>
      </c>
      <c r="UWZ116" s="159" t="s">
        <v>249</v>
      </c>
      <c r="UXA116" s="159" t="s">
        <v>249</v>
      </c>
      <c r="UXB116" s="159" t="s">
        <v>249</v>
      </c>
      <c r="UXC116" s="159" t="s">
        <v>249</v>
      </c>
      <c r="UXD116" s="159" t="s">
        <v>249</v>
      </c>
      <c r="UXE116" s="159" t="s">
        <v>249</v>
      </c>
      <c r="UXF116" s="159" t="s">
        <v>249</v>
      </c>
      <c r="UXG116" s="159" t="s">
        <v>249</v>
      </c>
      <c r="UXH116" s="159" t="s">
        <v>249</v>
      </c>
      <c r="UXI116" s="159" t="s">
        <v>249</v>
      </c>
      <c r="UXJ116" s="159" t="s">
        <v>249</v>
      </c>
      <c r="UXK116" s="159" t="s">
        <v>249</v>
      </c>
      <c r="UXL116" s="159" t="s">
        <v>249</v>
      </c>
      <c r="UXM116" s="159" t="s">
        <v>249</v>
      </c>
      <c r="UXN116" s="159" t="s">
        <v>249</v>
      </c>
      <c r="UXO116" s="159" t="s">
        <v>249</v>
      </c>
      <c r="UXP116" s="159" t="s">
        <v>249</v>
      </c>
      <c r="UXQ116" s="159" t="s">
        <v>249</v>
      </c>
      <c r="UXR116" s="159" t="s">
        <v>249</v>
      </c>
      <c r="UXS116" s="159" t="s">
        <v>249</v>
      </c>
      <c r="UXT116" s="159" t="s">
        <v>249</v>
      </c>
      <c r="UXU116" s="159" t="s">
        <v>249</v>
      </c>
      <c r="UXV116" s="159" t="s">
        <v>249</v>
      </c>
      <c r="UXW116" s="159" t="s">
        <v>249</v>
      </c>
      <c r="UXX116" s="159" t="s">
        <v>249</v>
      </c>
      <c r="UXY116" s="159" t="s">
        <v>249</v>
      </c>
      <c r="UXZ116" s="159" t="s">
        <v>249</v>
      </c>
      <c r="UYA116" s="159" t="s">
        <v>249</v>
      </c>
      <c r="UYB116" s="159" t="s">
        <v>249</v>
      </c>
      <c r="UYC116" s="159" t="s">
        <v>249</v>
      </c>
      <c r="UYD116" s="159" t="s">
        <v>249</v>
      </c>
      <c r="UYE116" s="159" t="s">
        <v>249</v>
      </c>
      <c r="UYF116" s="159" t="s">
        <v>249</v>
      </c>
      <c r="UYG116" s="159" t="s">
        <v>249</v>
      </c>
      <c r="UYH116" s="159" t="s">
        <v>249</v>
      </c>
      <c r="UYI116" s="159" t="s">
        <v>249</v>
      </c>
      <c r="UYJ116" s="159" t="s">
        <v>249</v>
      </c>
      <c r="UYK116" s="159" t="s">
        <v>249</v>
      </c>
      <c r="UYL116" s="159" t="s">
        <v>249</v>
      </c>
      <c r="UYM116" s="159" t="s">
        <v>249</v>
      </c>
      <c r="UYN116" s="159" t="s">
        <v>249</v>
      </c>
      <c r="UYO116" s="159" t="s">
        <v>249</v>
      </c>
      <c r="UYP116" s="159" t="s">
        <v>249</v>
      </c>
      <c r="UYQ116" s="159" t="s">
        <v>249</v>
      </c>
      <c r="UYR116" s="159" t="s">
        <v>249</v>
      </c>
      <c r="UYS116" s="159" t="s">
        <v>249</v>
      </c>
      <c r="UYT116" s="159" t="s">
        <v>249</v>
      </c>
      <c r="UYU116" s="159" t="s">
        <v>249</v>
      </c>
      <c r="UYV116" s="159" t="s">
        <v>249</v>
      </c>
      <c r="UYW116" s="159" t="s">
        <v>249</v>
      </c>
      <c r="UYX116" s="159" t="s">
        <v>249</v>
      </c>
      <c r="UYY116" s="159" t="s">
        <v>249</v>
      </c>
      <c r="UYZ116" s="159" t="s">
        <v>249</v>
      </c>
      <c r="UZA116" s="159" t="s">
        <v>249</v>
      </c>
      <c r="UZB116" s="159" t="s">
        <v>249</v>
      </c>
      <c r="UZC116" s="159" t="s">
        <v>249</v>
      </c>
      <c r="UZD116" s="159" t="s">
        <v>249</v>
      </c>
      <c r="UZE116" s="159" t="s">
        <v>249</v>
      </c>
      <c r="UZF116" s="159" t="s">
        <v>249</v>
      </c>
      <c r="UZG116" s="159" t="s">
        <v>249</v>
      </c>
      <c r="UZH116" s="159" t="s">
        <v>249</v>
      </c>
      <c r="UZI116" s="159" t="s">
        <v>249</v>
      </c>
      <c r="UZJ116" s="159" t="s">
        <v>249</v>
      </c>
      <c r="UZK116" s="159" t="s">
        <v>249</v>
      </c>
      <c r="UZL116" s="159" t="s">
        <v>249</v>
      </c>
      <c r="UZM116" s="159" t="s">
        <v>249</v>
      </c>
      <c r="UZN116" s="159" t="s">
        <v>249</v>
      </c>
      <c r="UZO116" s="159" t="s">
        <v>249</v>
      </c>
      <c r="UZP116" s="159" t="s">
        <v>249</v>
      </c>
      <c r="UZQ116" s="159" t="s">
        <v>249</v>
      </c>
      <c r="UZR116" s="159" t="s">
        <v>249</v>
      </c>
      <c r="UZS116" s="159" t="s">
        <v>249</v>
      </c>
      <c r="UZT116" s="159" t="s">
        <v>249</v>
      </c>
      <c r="UZU116" s="159" t="s">
        <v>249</v>
      </c>
      <c r="UZV116" s="159" t="s">
        <v>249</v>
      </c>
      <c r="UZW116" s="159" t="s">
        <v>249</v>
      </c>
      <c r="UZX116" s="159" t="s">
        <v>249</v>
      </c>
      <c r="UZY116" s="159" t="s">
        <v>249</v>
      </c>
      <c r="UZZ116" s="159" t="s">
        <v>249</v>
      </c>
      <c r="VAA116" s="159" t="s">
        <v>249</v>
      </c>
      <c r="VAB116" s="159" t="s">
        <v>249</v>
      </c>
      <c r="VAC116" s="159" t="s">
        <v>249</v>
      </c>
      <c r="VAD116" s="159" t="s">
        <v>249</v>
      </c>
      <c r="VAE116" s="159" t="s">
        <v>249</v>
      </c>
      <c r="VAF116" s="159" t="s">
        <v>249</v>
      </c>
      <c r="VAG116" s="159" t="s">
        <v>249</v>
      </c>
      <c r="VAH116" s="159" t="s">
        <v>249</v>
      </c>
      <c r="VAI116" s="159" t="s">
        <v>249</v>
      </c>
      <c r="VAJ116" s="159" t="s">
        <v>249</v>
      </c>
      <c r="VAK116" s="159" t="s">
        <v>249</v>
      </c>
      <c r="VAL116" s="159" t="s">
        <v>249</v>
      </c>
      <c r="VAM116" s="159" t="s">
        <v>249</v>
      </c>
      <c r="VAN116" s="159" t="s">
        <v>249</v>
      </c>
      <c r="VAO116" s="159" t="s">
        <v>249</v>
      </c>
      <c r="VAP116" s="159" t="s">
        <v>249</v>
      </c>
      <c r="VAQ116" s="159" t="s">
        <v>249</v>
      </c>
      <c r="VAR116" s="159" t="s">
        <v>249</v>
      </c>
      <c r="VAS116" s="159" t="s">
        <v>249</v>
      </c>
      <c r="VAT116" s="159" t="s">
        <v>249</v>
      </c>
      <c r="VAU116" s="159" t="s">
        <v>249</v>
      </c>
      <c r="VAV116" s="159" t="s">
        <v>249</v>
      </c>
      <c r="VAW116" s="159" t="s">
        <v>249</v>
      </c>
      <c r="VAX116" s="159" t="s">
        <v>249</v>
      </c>
      <c r="VAY116" s="159" t="s">
        <v>249</v>
      </c>
      <c r="VAZ116" s="159" t="s">
        <v>249</v>
      </c>
      <c r="VBA116" s="159" t="s">
        <v>249</v>
      </c>
      <c r="VBB116" s="159" t="s">
        <v>249</v>
      </c>
      <c r="VBC116" s="159" t="s">
        <v>249</v>
      </c>
      <c r="VBD116" s="159" t="s">
        <v>249</v>
      </c>
      <c r="VBE116" s="159" t="s">
        <v>249</v>
      </c>
      <c r="VBF116" s="159" t="s">
        <v>249</v>
      </c>
      <c r="VBG116" s="159" t="s">
        <v>249</v>
      </c>
      <c r="VBH116" s="159" t="s">
        <v>249</v>
      </c>
      <c r="VBI116" s="159" t="s">
        <v>249</v>
      </c>
      <c r="VBJ116" s="159" t="s">
        <v>249</v>
      </c>
      <c r="VBK116" s="159" t="s">
        <v>249</v>
      </c>
      <c r="VBL116" s="159" t="s">
        <v>249</v>
      </c>
      <c r="VBM116" s="159" t="s">
        <v>249</v>
      </c>
      <c r="VBN116" s="159" t="s">
        <v>249</v>
      </c>
      <c r="VBO116" s="159" t="s">
        <v>249</v>
      </c>
      <c r="VBP116" s="159" t="s">
        <v>249</v>
      </c>
      <c r="VBQ116" s="159" t="s">
        <v>249</v>
      </c>
      <c r="VBR116" s="159" t="s">
        <v>249</v>
      </c>
      <c r="VBS116" s="159" t="s">
        <v>249</v>
      </c>
      <c r="VBT116" s="159" t="s">
        <v>249</v>
      </c>
      <c r="VBU116" s="159" t="s">
        <v>249</v>
      </c>
      <c r="VBV116" s="159" t="s">
        <v>249</v>
      </c>
      <c r="VBW116" s="159" t="s">
        <v>249</v>
      </c>
      <c r="VBX116" s="159" t="s">
        <v>249</v>
      </c>
      <c r="VBY116" s="159" t="s">
        <v>249</v>
      </c>
      <c r="VBZ116" s="159" t="s">
        <v>249</v>
      </c>
      <c r="VCA116" s="159" t="s">
        <v>249</v>
      </c>
      <c r="VCB116" s="159" t="s">
        <v>249</v>
      </c>
      <c r="VCC116" s="159" t="s">
        <v>249</v>
      </c>
      <c r="VCD116" s="159" t="s">
        <v>249</v>
      </c>
      <c r="VCE116" s="159" t="s">
        <v>249</v>
      </c>
      <c r="VCF116" s="159" t="s">
        <v>249</v>
      </c>
      <c r="VCG116" s="159" t="s">
        <v>249</v>
      </c>
      <c r="VCH116" s="159" t="s">
        <v>249</v>
      </c>
      <c r="VCI116" s="159" t="s">
        <v>249</v>
      </c>
      <c r="VCJ116" s="159" t="s">
        <v>249</v>
      </c>
      <c r="VCK116" s="159" t="s">
        <v>249</v>
      </c>
      <c r="VCL116" s="159" t="s">
        <v>249</v>
      </c>
      <c r="VCM116" s="159" t="s">
        <v>249</v>
      </c>
      <c r="VCN116" s="159" t="s">
        <v>249</v>
      </c>
      <c r="VCO116" s="159" t="s">
        <v>249</v>
      </c>
      <c r="VCP116" s="159" t="s">
        <v>249</v>
      </c>
      <c r="VCQ116" s="159" t="s">
        <v>249</v>
      </c>
      <c r="VCR116" s="159" t="s">
        <v>249</v>
      </c>
      <c r="VCS116" s="159" t="s">
        <v>249</v>
      </c>
      <c r="VCT116" s="159" t="s">
        <v>249</v>
      </c>
      <c r="VCU116" s="159" t="s">
        <v>249</v>
      </c>
      <c r="VCV116" s="159" t="s">
        <v>249</v>
      </c>
      <c r="VCW116" s="159" t="s">
        <v>249</v>
      </c>
      <c r="VCX116" s="159" t="s">
        <v>249</v>
      </c>
      <c r="VCY116" s="159" t="s">
        <v>249</v>
      </c>
      <c r="VCZ116" s="159" t="s">
        <v>249</v>
      </c>
      <c r="VDA116" s="159" t="s">
        <v>249</v>
      </c>
      <c r="VDB116" s="159" t="s">
        <v>249</v>
      </c>
      <c r="VDC116" s="159" t="s">
        <v>249</v>
      </c>
      <c r="VDD116" s="159" t="s">
        <v>249</v>
      </c>
      <c r="VDE116" s="159" t="s">
        <v>249</v>
      </c>
      <c r="VDF116" s="159" t="s">
        <v>249</v>
      </c>
      <c r="VDG116" s="159" t="s">
        <v>249</v>
      </c>
      <c r="VDH116" s="159" t="s">
        <v>249</v>
      </c>
      <c r="VDI116" s="159" t="s">
        <v>249</v>
      </c>
      <c r="VDJ116" s="159" t="s">
        <v>249</v>
      </c>
      <c r="VDK116" s="159" t="s">
        <v>249</v>
      </c>
      <c r="VDL116" s="159" t="s">
        <v>249</v>
      </c>
      <c r="VDM116" s="159" t="s">
        <v>249</v>
      </c>
      <c r="VDN116" s="159" t="s">
        <v>249</v>
      </c>
      <c r="VDO116" s="159" t="s">
        <v>249</v>
      </c>
      <c r="VDP116" s="159" t="s">
        <v>249</v>
      </c>
      <c r="VDQ116" s="159" t="s">
        <v>249</v>
      </c>
      <c r="VDR116" s="159" t="s">
        <v>249</v>
      </c>
      <c r="VDS116" s="159" t="s">
        <v>249</v>
      </c>
      <c r="VDT116" s="159" t="s">
        <v>249</v>
      </c>
      <c r="VDU116" s="159" t="s">
        <v>249</v>
      </c>
      <c r="VDV116" s="159" t="s">
        <v>249</v>
      </c>
      <c r="VDW116" s="159" t="s">
        <v>249</v>
      </c>
      <c r="VDX116" s="159" t="s">
        <v>249</v>
      </c>
      <c r="VDY116" s="159" t="s">
        <v>249</v>
      </c>
      <c r="VDZ116" s="159" t="s">
        <v>249</v>
      </c>
      <c r="VEA116" s="159" t="s">
        <v>249</v>
      </c>
      <c r="VEB116" s="159" t="s">
        <v>249</v>
      </c>
      <c r="VEC116" s="159" t="s">
        <v>249</v>
      </c>
      <c r="VED116" s="159" t="s">
        <v>249</v>
      </c>
      <c r="VEE116" s="159" t="s">
        <v>249</v>
      </c>
      <c r="VEF116" s="159" t="s">
        <v>249</v>
      </c>
      <c r="VEG116" s="159" t="s">
        <v>249</v>
      </c>
      <c r="VEH116" s="159" t="s">
        <v>249</v>
      </c>
      <c r="VEI116" s="159" t="s">
        <v>249</v>
      </c>
      <c r="VEJ116" s="159" t="s">
        <v>249</v>
      </c>
      <c r="VEK116" s="159" t="s">
        <v>249</v>
      </c>
      <c r="VEL116" s="159" t="s">
        <v>249</v>
      </c>
      <c r="VEM116" s="159" t="s">
        <v>249</v>
      </c>
      <c r="VEN116" s="159" t="s">
        <v>249</v>
      </c>
      <c r="VEO116" s="159" t="s">
        <v>249</v>
      </c>
      <c r="VEP116" s="159" t="s">
        <v>249</v>
      </c>
      <c r="VEQ116" s="159" t="s">
        <v>249</v>
      </c>
      <c r="VER116" s="159" t="s">
        <v>249</v>
      </c>
      <c r="VES116" s="159" t="s">
        <v>249</v>
      </c>
      <c r="VET116" s="159" t="s">
        <v>249</v>
      </c>
      <c r="VEU116" s="159" t="s">
        <v>249</v>
      </c>
      <c r="VEV116" s="159" t="s">
        <v>249</v>
      </c>
      <c r="VEW116" s="159" t="s">
        <v>249</v>
      </c>
      <c r="VEX116" s="159" t="s">
        <v>249</v>
      </c>
      <c r="VEY116" s="159" t="s">
        <v>249</v>
      </c>
      <c r="VEZ116" s="159" t="s">
        <v>249</v>
      </c>
      <c r="VFA116" s="159" t="s">
        <v>249</v>
      </c>
      <c r="VFB116" s="159" t="s">
        <v>249</v>
      </c>
      <c r="VFC116" s="159" t="s">
        <v>249</v>
      </c>
      <c r="VFD116" s="159" t="s">
        <v>249</v>
      </c>
      <c r="VFE116" s="159" t="s">
        <v>249</v>
      </c>
      <c r="VFF116" s="159" t="s">
        <v>249</v>
      </c>
      <c r="VFG116" s="159" t="s">
        <v>249</v>
      </c>
      <c r="VFH116" s="159" t="s">
        <v>249</v>
      </c>
      <c r="VFI116" s="159" t="s">
        <v>249</v>
      </c>
      <c r="VFJ116" s="159" t="s">
        <v>249</v>
      </c>
      <c r="VFK116" s="159" t="s">
        <v>249</v>
      </c>
      <c r="VFL116" s="159" t="s">
        <v>249</v>
      </c>
      <c r="VFM116" s="159" t="s">
        <v>249</v>
      </c>
      <c r="VFN116" s="159" t="s">
        <v>249</v>
      </c>
      <c r="VFO116" s="159" t="s">
        <v>249</v>
      </c>
      <c r="VFP116" s="159" t="s">
        <v>249</v>
      </c>
      <c r="VFQ116" s="159" t="s">
        <v>249</v>
      </c>
      <c r="VFR116" s="159" t="s">
        <v>249</v>
      </c>
      <c r="VFS116" s="159" t="s">
        <v>249</v>
      </c>
      <c r="VFT116" s="159" t="s">
        <v>249</v>
      </c>
      <c r="VFU116" s="159" t="s">
        <v>249</v>
      </c>
      <c r="VFV116" s="159" t="s">
        <v>249</v>
      </c>
      <c r="VFW116" s="159" t="s">
        <v>249</v>
      </c>
      <c r="VFX116" s="159" t="s">
        <v>249</v>
      </c>
      <c r="VFY116" s="159" t="s">
        <v>249</v>
      </c>
      <c r="VFZ116" s="159" t="s">
        <v>249</v>
      </c>
      <c r="VGA116" s="159" t="s">
        <v>249</v>
      </c>
      <c r="VGB116" s="159" t="s">
        <v>249</v>
      </c>
      <c r="VGC116" s="159" t="s">
        <v>249</v>
      </c>
      <c r="VGD116" s="159" t="s">
        <v>249</v>
      </c>
      <c r="VGE116" s="159" t="s">
        <v>249</v>
      </c>
      <c r="VGF116" s="159" t="s">
        <v>249</v>
      </c>
      <c r="VGG116" s="159" t="s">
        <v>249</v>
      </c>
      <c r="VGH116" s="159" t="s">
        <v>249</v>
      </c>
      <c r="VGI116" s="159" t="s">
        <v>249</v>
      </c>
      <c r="VGJ116" s="159" t="s">
        <v>249</v>
      </c>
      <c r="VGK116" s="159" t="s">
        <v>249</v>
      </c>
      <c r="VGL116" s="159" t="s">
        <v>249</v>
      </c>
      <c r="VGM116" s="159" t="s">
        <v>249</v>
      </c>
      <c r="VGN116" s="159" t="s">
        <v>249</v>
      </c>
      <c r="VGO116" s="159" t="s">
        <v>249</v>
      </c>
      <c r="VGP116" s="159" t="s">
        <v>249</v>
      </c>
      <c r="VGQ116" s="159" t="s">
        <v>249</v>
      </c>
      <c r="VGR116" s="159" t="s">
        <v>249</v>
      </c>
      <c r="VGS116" s="159" t="s">
        <v>249</v>
      </c>
      <c r="VGT116" s="159" t="s">
        <v>249</v>
      </c>
      <c r="VGU116" s="159" t="s">
        <v>249</v>
      </c>
      <c r="VGV116" s="159" t="s">
        <v>249</v>
      </c>
      <c r="VGW116" s="159" t="s">
        <v>249</v>
      </c>
      <c r="VGX116" s="159" t="s">
        <v>249</v>
      </c>
      <c r="VGY116" s="159" t="s">
        <v>249</v>
      </c>
      <c r="VGZ116" s="159" t="s">
        <v>249</v>
      </c>
      <c r="VHA116" s="159" t="s">
        <v>249</v>
      </c>
      <c r="VHB116" s="159" t="s">
        <v>249</v>
      </c>
      <c r="VHC116" s="159" t="s">
        <v>249</v>
      </c>
      <c r="VHD116" s="159" t="s">
        <v>249</v>
      </c>
      <c r="VHE116" s="159" t="s">
        <v>249</v>
      </c>
      <c r="VHF116" s="159" t="s">
        <v>249</v>
      </c>
      <c r="VHG116" s="159" t="s">
        <v>249</v>
      </c>
      <c r="VHH116" s="159" t="s">
        <v>249</v>
      </c>
      <c r="VHI116" s="159" t="s">
        <v>249</v>
      </c>
      <c r="VHJ116" s="159" t="s">
        <v>249</v>
      </c>
      <c r="VHK116" s="159" t="s">
        <v>249</v>
      </c>
      <c r="VHL116" s="159" t="s">
        <v>249</v>
      </c>
      <c r="VHM116" s="159" t="s">
        <v>249</v>
      </c>
      <c r="VHN116" s="159" t="s">
        <v>249</v>
      </c>
      <c r="VHO116" s="159" t="s">
        <v>249</v>
      </c>
      <c r="VHP116" s="159" t="s">
        <v>249</v>
      </c>
      <c r="VHQ116" s="159" t="s">
        <v>249</v>
      </c>
      <c r="VHR116" s="159" t="s">
        <v>249</v>
      </c>
      <c r="VHS116" s="159" t="s">
        <v>249</v>
      </c>
      <c r="VHT116" s="159" t="s">
        <v>249</v>
      </c>
      <c r="VHU116" s="159" t="s">
        <v>249</v>
      </c>
      <c r="VHV116" s="159" t="s">
        <v>249</v>
      </c>
      <c r="VHW116" s="159" t="s">
        <v>249</v>
      </c>
      <c r="VHX116" s="159" t="s">
        <v>249</v>
      </c>
      <c r="VHY116" s="159" t="s">
        <v>249</v>
      </c>
      <c r="VHZ116" s="159" t="s">
        <v>249</v>
      </c>
      <c r="VIA116" s="159" t="s">
        <v>249</v>
      </c>
      <c r="VIB116" s="159" t="s">
        <v>249</v>
      </c>
      <c r="VIC116" s="159" t="s">
        <v>249</v>
      </c>
      <c r="VID116" s="159" t="s">
        <v>249</v>
      </c>
      <c r="VIE116" s="159" t="s">
        <v>249</v>
      </c>
      <c r="VIF116" s="159" t="s">
        <v>249</v>
      </c>
      <c r="VIG116" s="159" t="s">
        <v>249</v>
      </c>
      <c r="VIH116" s="159" t="s">
        <v>249</v>
      </c>
      <c r="VII116" s="159" t="s">
        <v>249</v>
      </c>
      <c r="VIJ116" s="159" t="s">
        <v>249</v>
      </c>
      <c r="VIK116" s="159" t="s">
        <v>249</v>
      </c>
      <c r="VIL116" s="159" t="s">
        <v>249</v>
      </c>
      <c r="VIM116" s="159" t="s">
        <v>249</v>
      </c>
      <c r="VIN116" s="159" t="s">
        <v>249</v>
      </c>
      <c r="VIO116" s="159" t="s">
        <v>249</v>
      </c>
      <c r="VIP116" s="159" t="s">
        <v>249</v>
      </c>
      <c r="VIQ116" s="159" t="s">
        <v>249</v>
      </c>
      <c r="VIR116" s="159" t="s">
        <v>249</v>
      </c>
      <c r="VIS116" s="159" t="s">
        <v>249</v>
      </c>
      <c r="VIT116" s="159" t="s">
        <v>249</v>
      </c>
      <c r="VIU116" s="159" t="s">
        <v>249</v>
      </c>
      <c r="VIV116" s="159" t="s">
        <v>249</v>
      </c>
      <c r="VIW116" s="159" t="s">
        <v>249</v>
      </c>
      <c r="VIX116" s="159" t="s">
        <v>249</v>
      </c>
      <c r="VIY116" s="159" t="s">
        <v>249</v>
      </c>
      <c r="VIZ116" s="159" t="s">
        <v>249</v>
      </c>
      <c r="VJA116" s="159" t="s">
        <v>249</v>
      </c>
      <c r="VJB116" s="159" t="s">
        <v>249</v>
      </c>
      <c r="VJC116" s="159" t="s">
        <v>249</v>
      </c>
      <c r="VJD116" s="159" t="s">
        <v>249</v>
      </c>
      <c r="VJE116" s="159" t="s">
        <v>249</v>
      </c>
      <c r="VJF116" s="159" t="s">
        <v>249</v>
      </c>
      <c r="VJG116" s="159" t="s">
        <v>249</v>
      </c>
      <c r="VJH116" s="159" t="s">
        <v>249</v>
      </c>
      <c r="VJI116" s="159" t="s">
        <v>249</v>
      </c>
      <c r="VJJ116" s="159" t="s">
        <v>249</v>
      </c>
      <c r="VJK116" s="159" t="s">
        <v>249</v>
      </c>
      <c r="VJL116" s="159" t="s">
        <v>249</v>
      </c>
      <c r="VJM116" s="159" t="s">
        <v>249</v>
      </c>
      <c r="VJN116" s="159" t="s">
        <v>249</v>
      </c>
      <c r="VJO116" s="159" t="s">
        <v>249</v>
      </c>
      <c r="VJP116" s="159" t="s">
        <v>249</v>
      </c>
      <c r="VJQ116" s="159" t="s">
        <v>249</v>
      </c>
      <c r="VJR116" s="159" t="s">
        <v>249</v>
      </c>
      <c r="VJS116" s="159" t="s">
        <v>249</v>
      </c>
      <c r="VJT116" s="159" t="s">
        <v>249</v>
      </c>
      <c r="VJU116" s="159" t="s">
        <v>249</v>
      </c>
      <c r="VJV116" s="159" t="s">
        <v>249</v>
      </c>
      <c r="VJW116" s="159" t="s">
        <v>249</v>
      </c>
      <c r="VJX116" s="159" t="s">
        <v>249</v>
      </c>
      <c r="VJY116" s="159" t="s">
        <v>249</v>
      </c>
      <c r="VJZ116" s="159" t="s">
        <v>249</v>
      </c>
      <c r="VKA116" s="159" t="s">
        <v>249</v>
      </c>
      <c r="VKB116" s="159" t="s">
        <v>249</v>
      </c>
      <c r="VKC116" s="159" t="s">
        <v>249</v>
      </c>
      <c r="VKD116" s="159" t="s">
        <v>249</v>
      </c>
      <c r="VKE116" s="159" t="s">
        <v>249</v>
      </c>
      <c r="VKF116" s="159" t="s">
        <v>249</v>
      </c>
      <c r="VKG116" s="159" t="s">
        <v>249</v>
      </c>
      <c r="VKH116" s="159" t="s">
        <v>249</v>
      </c>
      <c r="VKI116" s="159" t="s">
        <v>249</v>
      </c>
      <c r="VKJ116" s="159" t="s">
        <v>249</v>
      </c>
      <c r="VKK116" s="159" t="s">
        <v>249</v>
      </c>
      <c r="VKL116" s="159" t="s">
        <v>249</v>
      </c>
      <c r="VKM116" s="159" t="s">
        <v>249</v>
      </c>
      <c r="VKN116" s="159" t="s">
        <v>249</v>
      </c>
      <c r="VKO116" s="159" t="s">
        <v>249</v>
      </c>
      <c r="VKP116" s="159" t="s">
        <v>249</v>
      </c>
      <c r="VKQ116" s="159" t="s">
        <v>249</v>
      </c>
      <c r="VKR116" s="159" t="s">
        <v>249</v>
      </c>
      <c r="VKS116" s="159" t="s">
        <v>249</v>
      </c>
      <c r="VKT116" s="159" t="s">
        <v>249</v>
      </c>
      <c r="VKU116" s="159" t="s">
        <v>249</v>
      </c>
      <c r="VKV116" s="159" t="s">
        <v>249</v>
      </c>
      <c r="VKW116" s="159" t="s">
        <v>249</v>
      </c>
      <c r="VKX116" s="159" t="s">
        <v>249</v>
      </c>
      <c r="VKY116" s="159" t="s">
        <v>249</v>
      </c>
      <c r="VKZ116" s="159" t="s">
        <v>249</v>
      </c>
      <c r="VLA116" s="159" t="s">
        <v>249</v>
      </c>
      <c r="VLB116" s="159" t="s">
        <v>249</v>
      </c>
      <c r="VLC116" s="159" t="s">
        <v>249</v>
      </c>
      <c r="VLD116" s="159" t="s">
        <v>249</v>
      </c>
      <c r="VLE116" s="159" t="s">
        <v>249</v>
      </c>
      <c r="VLF116" s="159" t="s">
        <v>249</v>
      </c>
      <c r="VLG116" s="159" t="s">
        <v>249</v>
      </c>
      <c r="VLH116" s="159" t="s">
        <v>249</v>
      </c>
      <c r="VLI116" s="159" t="s">
        <v>249</v>
      </c>
      <c r="VLJ116" s="159" t="s">
        <v>249</v>
      </c>
      <c r="VLK116" s="159" t="s">
        <v>249</v>
      </c>
      <c r="VLL116" s="159" t="s">
        <v>249</v>
      </c>
      <c r="VLM116" s="159" t="s">
        <v>249</v>
      </c>
      <c r="VLN116" s="159" t="s">
        <v>249</v>
      </c>
      <c r="VLO116" s="159" t="s">
        <v>249</v>
      </c>
      <c r="VLP116" s="159" t="s">
        <v>249</v>
      </c>
      <c r="VLQ116" s="159" t="s">
        <v>249</v>
      </c>
      <c r="VLR116" s="159" t="s">
        <v>249</v>
      </c>
      <c r="VLS116" s="159" t="s">
        <v>249</v>
      </c>
      <c r="VLT116" s="159" t="s">
        <v>249</v>
      </c>
      <c r="VLU116" s="159" t="s">
        <v>249</v>
      </c>
      <c r="VLV116" s="159" t="s">
        <v>249</v>
      </c>
      <c r="VLW116" s="159" t="s">
        <v>249</v>
      </c>
      <c r="VLX116" s="159" t="s">
        <v>249</v>
      </c>
      <c r="VLY116" s="159" t="s">
        <v>249</v>
      </c>
      <c r="VLZ116" s="159" t="s">
        <v>249</v>
      </c>
      <c r="VMA116" s="159" t="s">
        <v>249</v>
      </c>
      <c r="VMB116" s="159" t="s">
        <v>249</v>
      </c>
      <c r="VMC116" s="159" t="s">
        <v>249</v>
      </c>
      <c r="VMD116" s="159" t="s">
        <v>249</v>
      </c>
      <c r="VME116" s="159" t="s">
        <v>249</v>
      </c>
      <c r="VMF116" s="159" t="s">
        <v>249</v>
      </c>
      <c r="VMG116" s="159" t="s">
        <v>249</v>
      </c>
      <c r="VMH116" s="159" t="s">
        <v>249</v>
      </c>
      <c r="VMI116" s="159" t="s">
        <v>249</v>
      </c>
      <c r="VMJ116" s="159" t="s">
        <v>249</v>
      </c>
      <c r="VMK116" s="159" t="s">
        <v>249</v>
      </c>
      <c r="VML116" s="159" t="s">
        <v>249</v>
      </c>
      <c r="VMM116" s="159" t="s">
        <v>249</v>
      </c>
      <c r="VMN116" s="159" t="s">
        <v>249</v>
      </c>
      <c r="VMO116" s="159" t="s">
        <v>249</v>
      </c>
      <c r="VMP116" s="159" t="s">
        <v>249</v>
      </c>
      <c r="VMQ116" s="159" t="s">
        <v>249</v>
      </c>
      <c r="VMR116" s="159" t="s">
        <v>249</v>
      </c>
      <c r="VMS116" s="159" t="s">
        <v>249</v>
      </c>
      <c r="VMT116" s="159" t="s">
        <v>249</v>
      </c>
      <c r="VMU116" s="159" t="s">
        <v>249</v>
      </c>
      <c r="VMV116" s="159" t="s">
        <v>249</v>
      </c>
      <c r="VMW116" s="159" t="s">
        <v>249</v>
      </c>
      <c r="VMX116" s="159" t="s">
        <v>249</v>
      </c>
      <c r="VMY116" s="159" t="s">
        <v>249</v>
      </c>
      <c r="VMZ116" s="159" t="s">
        <v>249</v>
      </c>
      <c r="VNA116" s="159" t="s">
        <v>249</v>
      </c>
      <c r="VNB116" s="159" t="s">
        <v>249</v>
      </c>
      <c r="VNC116" s="159" t="s">
        <v>249</v>
      </c>
      <c r="VND116" s="159" t="s">
        <v>249</v>
      </c>
      <c r="VNE116" s="159" t="s">
        <v>249</v>
      </c>
      <c r="VNF116" s="159" t="s">
        <v>249</v>
      </c>
      <c r="VNG116" s="159" t="s">
        <v>249</v>
      </c>
      <c r="VNH116" s="159" t="s">
        <v>249</v>
      </c>
      <c r="VNI116" s="159" t="s">
        <v>249</v>
      </c>
      <c r="VNJ116" s="159" t="s">
        <v>249</v>
      </c>
      <c r="VNK116" s="159" t="s">
        <v>249</v>
      </c>
      <c r="VNL116" s="159" t="s">
        <v>249</v>
      </c>
      <c r="VNM116" s="159" t="s">
        <v>249</v>
      </c>
      <c r="VNN116" s="159" t="s">
        <v>249</v>
      </c>
      <c r="VNO116" s="159" t="s">
        <v>249</v>
      </c>
      <c r="VNP116" s="159" t="s">
        <v>249</v>
      </c>
      <c r="VNQ116" s="159" t="s">
        <v>249</v>
      </c>
      <c r="VNR116" s="159" t="s">
        <v>249</v>
      </c>
      <c r="VNS116" s="159" t="s">
        <v>249</v>
      </c>
      <c r="VNT116" s="159" t="s">
        <v>249</v>
      </c>
      <c r="VNU116" s="159" t="s">
        <v>249</v>
      </c>
      <c r="VNV116" s="159" t="s">
        <v>249</v>
      </c>
      <c r="VNW116" s="159" t="s">
        <v>249</v>
      </c>
      <c r="VNX116" s="159" t="s">
        <v>249</v>
      </c>
      <c r="VNY116" s="159" t="s">
        <v>249</v>
      </c>
      <c r="VNZ116" s="159" t="s">
        <v>249</v>
      </c>
      <c r="VOA116" s="159" t="s">
        <v>249</v>
      </c>
      <c r="VOB116" s="159" t="s">
        <v>249</v>
      </c>
      <c r="VOC116" s="159" t="s">
        <v>249</v>
      </c>
      <c r="VOD116" s="159" t="s">
        <v>249</v>
      </c>
      <c r="VOE116" s="159" t="s">
        <v>249</v>
      </c>
      <c r="VOF116" s="159" t="s">
        <v>249</v>
      </c>
      <c r="VOG116" s="159" t="s">
        <v>249</v>
      </c>
      <c r="VOH116" s="159" t="s">
        <v>249</v>
      </c>
      <c r="VOI116" s="159" t="s">
        <v>249</v>
      </c>
      <c r="VOJ116" s="159" t="s">
        <v>249</v>
      </c>
      <c r="VOK116" s="159" t="s">
        <v>249</v>
      </c>
      <c r="VOL116" s="159" t="s">
        <v>249</v>
      </c>
      <c r="VOM116" s="159" t="s">
        <v>249</v>
      </c>
      <c r="VON116" s="159" t="s">
        <v>249</v>
      </c>
      <c r="VOO116" s="159" t="s">
        <v>249</v>
      </c>
      <c r="VOP116" s="159" t="s">
        <v>249</v>
      </c>
      <c r="VOQ116" s="159" t="s">
        <v>249</v>
      </c>
      <c r="VOR116" s="159" t="s">
        <v>249</v>
      </c>
      <c r="VOS116" s="159" t="s">
        <v>249</v>
      </c>
      <c r="VOT116" s="159" t="s">
        <v>249</v>
      </c>
      <c r="VOU116" s="159" t="s">
        <v>249</v>
      </c>
      <c r="VOV116" s="159" t="s">
        <v>249</v>
      </c>
      <c r="VOW116" s="159" t="s">
        <v>249</v>
      </c>
      <c r="VOX116" s="159" t="s">
        <v>249</v>
      </c>
      <c r="VOY116" s="159" t="s">
        <v>249</v>
      </c>
      <c r="VOZ116" s="159" t="s">
        <v>249</v>
      </c>
      <c r="VPA116" s="159" t="s">
        <v>249</v>
      </c>
      <c r="VPB116" s="159" t="s">
        <v>249</v>
      </c>
      <c r="VPC116" s="159" t="s">
        <v>249</v>
      </c>
      <c r="VPD116" s="159" t="s">
        <v>249</v>
      </c>
      <c r="VPE116" s="159" t="s">
        <v>249</v>
      </c>
      <c r="VPF116" s="159" t="s">
        <v>249</v>
      </c>
      <c r="VPG116" s="159" t="s">
        <v>249</v>
      </c>
      <c r="VPH116" s="159" t="s">
        <v>249</v>
      </c>
      <c r="VPI116" s="159" t="s">
        <v>249</v>
      </c>
      <c r="VPJ116" s="159" t="s">
        <v>249</v>
      </c>
      <c r="VPK116" s="159" t="s">
        <v>249</v>
      </c>
      <c r="VPL116" s="159" t="s">
        <v>249</v>
      </c>
      <c r="VPM116" s="159" t="s">
        <v>249</v>
      </c>
      <c r="VPN116" s="159" t="s">
        <v>249</v>
      </c>
      <c r="VPO116" s="159" t="s">
        <v>249</v>
      </c>
      <c r="VPP116" s="159" t="s">
        <v>249</v>
      </c>
      <c r="VPQ116" s="159" t="s">
        <v>249</v>
      </c>
      <c r="VPR116" s="159" t="s">
        <v>249</v>
      </c>
      <c r="VPS116" s="159" t="s">
        <v>249</v>
      </c>
      <c r="VPT116" s="159" t="s">
        <v>249</v>
      </c>
      <c r="VPU116" s="159" t="s">
        <v>249</v>
      </c>
      <c r="VPV116" s="159" t="s">
        <v>249</v>
      </c>
      <c r="VPW116" s="159" t="s">
        <v>249</v>
      </c>
      <c r="VPX116" s="159" t="s">
        <v>249</v>
      </c>
      <c r="VPY116" s="159" t="s">
        <v>249</v>
      </c>
      <c r="VPZ116" s="159" t="s">
        <v>249</v>
      </c>
      <c r="VQA116" s="159" t="s">
        <v>249</v>
      </c>
      <c r="VQB116" s="159" t="s">
        <v>249</v>
      </c>
      <c r="VQC116" s="159" t="s">
        <v>249</v>
      </c>
      <c r="VQD116" s="159" t="s">
        <v>249</v>
      </c>
      <c r="VQE116" s="159" t="s">
        <v>249</v>
      </c>
      <c r="VQF116" s="159" t="s">
        <v>249</v>
      </c>
      <c r="VQG116" s="159" t="s">
        <v>249</v>
      </c>
      <c r="VQH116" s="159" t="s">
        <v>249</v>
      </c>
      <c r="VQI116" s="159" t="s">
        <v>249</v>
      </c>
      <c r="VQJ116" s="159" t="s">
        <v>249</v>
      </c>
      <c r="VQK116" s="159" t="s">
        <v>249</v>
      </c>
      <c r="VQL116" s="159" t="s">
        <v>249</v>
      </c>
      <c r="VQM116" s="159" t="s">
        <v>249</v>
      </c>
      <c r="VQN116" s="159" t="s">
        <v>249</v>
      </c>
      <c r="VQO116" s="159" t="s">
        <v>249</v>
      </c>
      <c r="VQP116" s="159" t="s">
        <v>249</v>
      </c>
      <c r="VQQ116" s="159" t="s">
        <v>249</v>
      </c>
      <c r="VQR116" s="159" t="s">
        <v>249</v>
      </c>
      <c r="VQS116" s="159" t="s">
        <v>249</v>
      </c>
      <c r="VQT116" s="159" t="s">
        <v>249</v>
      </c>
      <c r="VQU116" s="159" t="s">
        <v>249</v>
      </c>
      <c r="VQV116" s="159" t="s">
        <v>249</v>
      </c>
      <c r="VQW116" s="159" t="s">
        <v>249</v>
      </c>
      <c r="VQX116" s="159" t="s">
        <v>249</v>
      </c>
      <c r="VQY116" s="159" t="s">
        <v>249</v>
      </c>
      <c r="VQZ116" s="159" t="s">
        <v>249</v>
      </c>
      <c r="VRA116" s="159" t="s">
        <v>249</v>
      </c>
      <c r="VRB116" s="159" t="s">
        <v>249</v>
      </c>
      <c r="VRC116" s="159" t="s">
        <v>249</v>
      </c>
      <c r="VRD116" s="159" t="s">
        <v>249</v>
      </c>
      <c r="VRE116" s="159" t="s">
        <v>249</v>
      </c>
      <c r="VRF116" s="159" t="s">
        <v>249</v>
      </c>
      <c r="VRG116" s="159" t="s">
        <v>249</v>
      </c>
      <c r="VRH116" s="159" t="s">
        <v>249</v>
      </c>
      <c r="VRI116" s="159" t="s">
        <v>249</v>
      </c>
      <c r="VRJ116" s="159" t="s">
        <v>249</v>
      </c>
      <c r="VRK116" s="159" t="s">
        <v>249</v>
      </c>
      <c r="VRL116" s="159" t="s">
        <v>249</v>
      </c>
      <c r="VRM116" s="159" t="s">
        <v>249</v>
      </c>
      <c r="VRN116" s="159" t="s">
        <v>249</v>
      </c>
      <c r="VRO116" s="159" t="s">
        <v>249</v>
      </c>
      <c r="VRP116" s="159" t="s">
        <v>249</v>
      </c>
      <c r="VRQ116" s="159" t="s">
        <v>249</v>
      </c>
      <c r="VRR116" s="159" t="s">
        <v>249</v>
      </c>
      <c r="VRS116" s="159" t="s">
        <v>249</v>
      </c>
      <c r="VRT116" s="159" t="s">
        <v>249</v>
      </c>
      <c r="VRU116" s="159" t="s">
        <v>249</v>
      </c>
      <c r="VRV116" s="159" t="s">
        <v>249</v>
      </c>
      <c r="VRW116" s="159" t="s">
        <v>249</v>
      </c>
      <c r="VRX116" s="159" t="s">
        <v>249</v>
      </c>
      <c r="VRY116" s="159" t="s">
        <v>249</v>
      </c>
      <c r="VRZ116" s="159" t="s">
        <v>249</v>
      </c>
      <c r="VSA116" s="159" t="s">
        <v>249</v>
      </c>
      <c r="VSB116" s="159" t="s">
        <v>249</v>
      </c>
      <c r="VSC116" s="159" t="s">
        <v>249</v>
      </c>
      <c r="VSD116" s="159" t="s">
        <v>249</v>
      </c>
      <c r="VSE116" s="159" t="s">
        <v>249</v>
      </c>
      <c r="VSF116" s="159" t="s">
        <v>249</v>
      </c>
      <c r="VSG116" s="159" t="s">
        <v>249</v>
      </c>
      <c r="VSH116" s="159" t="s">
        <v>249</v>
      </c>
      <c r="VSI116" s="159" t="s">
        <v>249</v>
      </c>
      <c r="VSJ116" s="159" t="s">
        <v>249</v>
      </c>
      <c r="VSK116" s="159" t="s">
        <v>249</v>
      </c>
      <c r="VSL116" s="159" t="s">
        <v>249</v>
      </c>
      <c r="VSM116" s="159" t="s">
        <v>249</v>
      </c>
      <c r="VSN116" s="159" t="s">
        <v>249</v>
      </c>
      <c r="VSO116" s="159" t="s">
        <v>249</v>
      </c>
      <c r="VSP116" s="159" t="s">
        <v>249</v>
      </c>
      <c r="VSQ116" s="159" t="s">
        <v>249</v>
      </c>
      <c r="VSR116" s="159" t="s">
        <v>249</v>
      </c>
      <c r="VSS116" s="159" t="s">
        <v>249</v>
      </c>
      <c r="VST116" s="159" t="s">
        <v>249</v>
      </c>
      <c r="VSU116" s="159" t="s">
        <v>249</v>
      </c>
      <c r="VSV116" s="159" t="s">
        <v>249</v>
      </c>
      <c r="VSW116" s="159" t="s">
        <v>249</v>
      </c>
      <c r="VSX116" s="159" t="s">
        <v>249</v>
      </c>
      <c r="VSY116" s="159" t="s">
        <v>249</v>
      </c>
      <c r="VSZ116" s="159" t="s">
        <v>249</v>
      </c>
      <c r="VTA116" s="159" t="s">
        <v>249</v>
      </c>
      <c r="VTB116" s="159" t="s">
        <v>249</v>
      </c>
      <c r="VTC116" s="159" t="s">
        <v>249</v>
      </c>
      <c r="VTD116" s="159" t="s">
        <v>249</v>
      </c>
      <c r="VTE116" s="159" t="s">
        <v>249</v>
      </c>
      <c r="VTF116" s="159" t="s">
        <v>249</v>
      </c>
      <c r="VTG116" s="159" t="s">
        <v>249</v>
      </c>
      <c r="VTH116" s="159" t="s">
        <v>249</v>
      </c>
      <c r="VTI116" s="159" t="s">
        <v>249</v>
      </c>
      <c r="VTJ116" s="159" t="s">
        <v>249</v>
      </c>
      <c r="VTK116" s="159" t="s">
        <v>249</v>
      </c>
      <c r="VTL116" s="159" t="s">
        <v>249</v>
      </c>
      <c r="VTM116" s="159" t="s">
        <v>249</v>
      </c>
      <c r="VTN116" s="159" t="s">
        <v>249</v>
      </c>
      <c r="VTO116" s="159" t="s">
        <v>249</v>
      </c>
      <c r="VTP116" s="159" t="s">
        <v>249</v>
      </c>
      <c r="VTQ116" s="159" t="s">
        <v>249</v>
      </c>
      <c r="VTR116" s="159" t="s">
        <v>249</v>
      </c>
      <c r="VTS116" s="159" t="s">
        <v>249</v>
      </c>
      <c r="VTT116" s="159" t="s">
        <v>249</v>
      </c>
      <c r="VTU116" s="159" t="s">
        <v>249</v>
      </c>
      <c r="VTV116" s="159" t="s">
        <v>249</v>
      </c>
      <c r="VTW116" s="159" t="s">
        <v>249</v>
      </c>
      <c r="VTX116" s="159" t="s">
        <v>249</v>
      </c>
      <c r="VTY116" s="159" t="s">
        <v>249</v>
      </c>
      <c r="VTZ116" s="159" t="s">
        <v>249</v>
      </c>
      <c r="VUA116" s="159" t="s">
        <v>249</v>
      </c>
      <c r="VUB116" s="159" t="s">
        <v>249</v>
      </c>
      <c r="VUC116" s="159" t="s">
        <v>249</v>
      </c>
      <c r="VUD116" s="159" t="s">
        <v>249</v>
      </c>
      <c r="VUE116" s="159" t="s">
        <v>249</v>
      </c>
      <c r="VUF116" s="159" t="s">
        <v>249</v>
      </c>
      <c r="VUG116" s="159" t="s">
        <v>249</v>
      </c>
      <c r="VUH116" s="159" t="s">
        <v>249</v>
      </c>
      <c r="VUI116" s="159" t="s">
        <v>249</v>
      </c>
      <c r="VUJ116" s="159" t="s">
        <v>249</v>
      </c>
      <c r="VUK116" s="159" t="s">
        <v>249</v>
      </c>
      <c r="VUL116" s="159" t="s">
        <v>249</v>
      </c>
      <c r="VUM116" s="159" t="s">
        <v>249</v>
      </c>
      <c r="VUN116" s="159" t="s">
        <v>249</v>
      </c>
      <c r="VUO116" s="159" t="s">
        <v>249</v>
      </c>
      <c r="VUP116" s="159" t="s">
        <v>249</v>
      </c>
      <c r="VUQ116" s="159" t="s">
        <v>249</v>
      </c>
      <c r="VUR116" s="159" t="s">
        <v>249</v>
      </c>
      <c r="VUS116" s="159" t="s">
        <v>249</v>
      </c>
      <c r="VUT116" s="159" t="s">
        <v>249</v>
      </c>
      <c r="VUU116" s="159" t="s">
        <v>249</v>
      </c>
      <c r="VUV116" s="159" t="s">
        <v>249</v>
      </c>
      <c r="VUW116" s="159" t="s">
        <v>249</v>
      </c>
      <c r="VUX116" s="159" t="s">
        <v>249</v>
      </c>
      <c r="VUY116" s="159" t="s">
        <v>249</v>
      </c>
      <c r="VUZ116" s="159" t="s">
        <v>249</v>
      </c>
      <c r="VVA116" s="159" t="s">
        <v>249</v>
      </c>
      <c r="VVB116" s="159" t="s">
        <v>249</v>
      </c>
      <c r="VVC116" s="159" t="s">
        <v>249</v>
      </c>
      <c r="VVD116" s="159" t="s">
        <v>249</v>
      </c>
      <c r="VVE116" s="159" t="s">
        <v>249</v>
      </c>
      <c r="VVF116" s="159" t="s">
        <v>249</v>
      </c>
      <c r="VVG116" s="159" t="s">
        <v>249</v>
      </c>
      <c r="VVH116" s="159" t="s">
        <v>249</v>
      </c>
      <c r="VVI116" s="159" t="s">
        <v>249</v>
      </c>
      <c r="VVJ116" s="159" t="s">
        <v>249</v>
      </c>
      <c r="VVK116" s="159" t="s">
        <v>249</v>
      </c>
      <c r="VVL116" s="159" t="s">
        <v>249</v>
      </c>
      <c r="VVM116" s="159" t="s">
        <v>249</v>
      </c>
      <c r="VVN116" s="159" t="s">
        <v>249</v>
      </c>
      <c r="VVO116" s="159" t="s">
        <v>249</v>
      </c>
      <c r="VVP116" s="159" t="s">
        <v>249</v>
      </c>
      <c r="VVQ116" s="159" t="s">
        <v>249</v>
      </c>
      <c r="VVR116" s="159" t="s">
        <v>249</v>
      </c>
      <c r="VVS116" s="159" t="s">
        <v>249</v>
      </c>
      <c r="VVT116" s="159" t="s">
        <v>249</v>
      </c>
      <c r="VVU116" s="159" t="s">
        <v>249</v>
      </c>
      <c r="VVV116" s="159" t="s">
        <v>249</v>
      </c>
      <c r="VVW116" s="159" t="s">
        <v>249</v>
      </c>
      <c r="VVX116" s="159" t="s">
        <v>249</v>
      </c>
      <c r="VVY116" s="159" t="s">
        <v>249</v>
      </c>
      <c r="VVZ116" s="159" t="s">
        <v>249</v>
      </c>
      <c r="VWA116" s="159" t="s">
        <v>249</v>
      </c>
      <c r="VWB116" s="159" t="s">
        <v>249</v>
      </c>
      <c r="VWC116" s="159" t="s">
        <v>249</v>
      </c>
      <c r="VWD116" s="159" t="s">
        <v>249</v>
      </c>
      <c r="VWE116" s="159" t="s">
        <v>249</v>
      </c>
      <c r="VWF116" s="159" t="s">
        <v>249</v>
      </c>
      <c r="VWG116" s="159" t="s">
        <v>249</v>
      </c>
      <c r="VWH116" s="159" t="s">
        <v>249</v>
      </c>
      <c r="VWI116" s="159" t="s">
        <v>249</v>
      </c>
      <c r="VWJ116" s="159" t="s">
        <v>249</v>
      </c>
      <c r="VWK116" s="159" t="s">
        <v>249</v>
      </c>
      <c r="VWL116" s="159" t="s">
        <v>249</v>
      </c>
      <c r="VWM116" s="159" t="s">
        <v>249</v>
      </c>
      <c r="VWN116" s="159" t="s">
        <v>249</v>
      </c>
      <c r="VWO116" s="159" t="s">
        <v>249</v>
      </c>
      <c r="VWP116" s="159" t="s">
        <v>249</v>
      </c>
      <c r="VWQ116" s="159" t="s">
        <v>249</v>
      </c>
      <c r="VWR116" s="159" t="s">
        <v>249</v>
      </c>
      <c r="VWS116" s="159" t="s">
        <v>249</v>
      </c>
      <c r="VWT116" s="159" t="s">
        <v>249</v>
      </c>
      <c r="VWU116" s="159" t="s">
        <v>249</v>
      </c>
      <c r="VWV116" s="159" t="s">
        <v>249</v>
      </c>
      <c r="VWW116" s="159" t="s">
        <v>249</v>
      </c>
      <c r="VWX116" s="159" t="s">
        <v>249</v>
      </c>
      <c r="VWY116" s="159" t="s">
        <v>249</v>
      </c>
      <c r="VWZ116" s="159" t="s">
        <v>249</v>
      </c>
      <c r="VXA116" s="159" t="s">
        <v>249</v>
      </c>
      <c r="VXB116" s="159" t="s">
        <v>249</v>
      </c>
      <c r="VXC116" s="159" t="s">
        <v>249</v>
      </c>
      <c r="VXD116" s="159" t="s">
        <v>249</v>
      </c>
      <c r="VXE116" s="159" t="s">
        <v>249</v>
      </c>
      <c r="VXF116" s="159" t="s">
        <v>249</v>
      </c>
      <c r="VXG116" s="159" t="s">
        <v>249</v>
      </c>
      <c r="VXH116" s="159" t="s">
        <v>249</v>
      </c>
      <c r="VXI116" s="159" t="s">
        <v>249</v>
      </c>
      <c r="VXJ116" s="159" t="s">
        <v>249</v>
      </c>
      <c r="VXK116" s="159" t="s">
        <v>249</v>
      </c>
      <c r="VXL116" s="159" t="s">
        <v>249</v>
      </c>
      <c r="VXM116" s="159" t="s">
        <v>249</v>
      </c>
      <c r="VXN116" s="159" t="s">
        <v>249</v>
      </c>
      <c r="VXO116" s="159" t="s">
        <v>249</v>
      </c>
      <c r="VXP116" s="159" t="s">
        <v>249</v>
      </c>
      <c r="VXQ116" s="159" t="s">
        <v>249</v>
      </c>
      <c r="VXR116" s="159" t="s">
        <v>249</v>
      </c>
      <c r="VXS116" s="159" t="s">
        <v>249</v>
      </c>
      <c r="VXT116" s="159" t="s">
        <v>249</v>
      </c>
      <c r="VXU116" s="159" t="s">
        <v>249</v>
      </c>
      <c r="VXV116" s="159" t="s">
        <v>249</v>
      </c>
      <c r="VXW116" s="159" t="s">
        <v>249</v>
      </c>
      <c r="VXX116" s="159" t="s">
        <v>249</v>
      </c>
      <c r="VXY116" s="159" t="s">
        <v>249</v>
      </c>
      <c r="VXZ116" s="159" t="s">
        <v>249</v>
      </c>
      <c r="VYA116" s="159" t="s">
        <v>249</v>
      </c>
      <c r="VYB116" s="159" t="s">
        <v>249</v>
      </c>
      <c r="VYC116" s="159" t="s">
        <v>249</v>
      </c>
      <c r="VYD116" s="159" t="s">
        <v>249</v>
      </c>
      <c r="VYE116" s="159" t="s">
        <v>249</v>
      </c>
      <c r="VYF116" s="159" t="s">
        <v>249</v>
      </c>
      <c r="VYG116" s="159" t="s">
        <v>249</v>
      </c>
      <c r="VYH116" s="159" t="s">
        <v>249</v>
      </c>
      <c r="VYI116" s="159" t="s">
        <v>249</v>
      </c>
      <c r="VYJ116" s="159" t="s">
        <v>249</v>
      </c>
      <c r="VYK116" s="159" t="s">
        <v>249</v>
      </c>
      <c r="VYL116" s="159" t="s">
        <v>249</v>
      </c>
      <c r="VYM116" s="159" t="s">
        <v>249</v>
      </c>
      <c r="VYN116" s="159" t="s">
        <v>249</v>
      </c>
      <c r="VYO116" s="159" t="s">
        <v>249</v>
      </c>
      <c r="VYP116" s="159" t="s">
        <v>249</v>
      </c>
      <c r="VYQ116" s="159" t="s">
        <v>249</v>
      </c>
      <c r="VYR116" s="159" t="s">
        <v>249</v>
      </c>
      <c r="VYS116" s="159" t="s">
        <v>249</v>
      </c>
      <c r="VYT116" s="159" t="s">
        <v>249</v>
      </c>
      <c r="VYU116" s="159" t="s">
        <v>249</v>
      </c>
      <c r="VYV116" s="159" t="s">
        <v>249</v>
      </c>
      <c r="VYW116" s="159" t="s">
        <v>249</v>
      </c>
      <c r="VYX116" s="159" t="s">
        <v>249</v>
      </c>
      <c r="VYY116" s="159" t="s">
        <v>249</v>
      </c>
      <c r="VYZ116" s="159" t="s">
        <v>249</v>
      </c>
      <c r="VZA116" s="159" t="s">
        <v>249</v>
      </c>
      <c r="VZB116" s="159" t="s">
        <v>249</v>
      </c>
      <c r="VZC116" s="159" t="s">
        <v>249</v>
      </c>
      <c r="VZD116" s="159" t="s">
        <v>249</v>
      </c>
      <c r="VZE116" s="159" t="s">
        <v>249</v>
      </c>
      <c r="VZF116" s="159" t="s">
        <v>249</v>
      </c>
      <c r="VZG116" s="159" t="s">
        <v>249</v>
      </c>
      <c r="VZH116" s="159" t="s">
        <v>249</v>
      </c>
      <c r="VZI116" s="159" t="s">
        <v>249</v>
      </c>
      <c r="VZJ116" s="159" t="s">
        <v>249</v>
      </c>
      <c r="VZK116" s="159" t="s">
        <v>249</v>
      </c>
      <c r="VZL116" s="159" t="s">
        <v>249</v>
      </c>
      <c r="VZM116" s="159" t="s">
        <v>249</v>
      </c>
      <c r="VZN116" s="159" t="s">
        <v>249</v>
      </c>
      <c r="VZO116" s="159" t="s">
        <v>249</v>
      </c>
      <c r="VZP116" s="159" t="s">
        <v>249</v>
      </c>
      <c r="VZQ116" s="159" t="s">
        <v>249</v>
      </c>
      <c r="VZR116" s="159" t="s">
        <v>249</v>
      </c>
      <c r="VZS116" s="159" t="s">
        <v>249</v>
      </c>
      <c r="VZT116" s="159" t="s">
        <v>249</v>
      </c>
      <c r="VZU116" s="159" t="s">
        <v>249</v>
      </c>
      <c r="VZV116" s="159" t="s">
        <v>249</v>
      </c>
      <c r="VZW116" s="159" t="s">
        <v>249</v>
      </c>
      <c r="VZX116" s="159" t="s">
        <v>249</v>
      </c>
      <c r="VZY116" s="159" t="s">
        <v>249</v>
      </c>
      <c r="VZZ116" s="159" t="s">
        <v>249</v>
      </c>
      <c r="WAA116" s="159" t="s">
        <v>249</v>
      </c>
      <c r="WAB116" s="159" t="s">
        <v>249</v>
      </c>
      <c r="WAC116" s="159" t="s">
        <v>249</v>
      </c>
      <c r="WAD116" s="159" t="s">
        <v>249</v>
      </c>
      <c r="WAE116" s="159" t="s">
        <v>249</v>
      </c>
      <c r="WAF116" s="159" t="s">
        <v>249</v>
      </c>
      <c r="WAG116" s="159" t="s">
        <v>249</v>
      </c>
      <c r="WAH116" s="159" t="s">
        <v>249</v>
      </c>
      <c r="WAI116" s="159" t="s">
        <v>249</v>
      </c>
      <c r="WAJ116" s="159" t="s">
        <v>249</v>
      </c>
      <c r="WAK116" s="159" t="s">
        <v>249</v>
      </c>
      <c r="WAL116" s="159" t="s">
        <v>249</v>
      </c>
      <c r="WAM116" s="159" t="s">
        <v>249</v>
      </c>
      <c r="WAN116" s="159" t="s">
        <v>249</v>
      </c>
      <c r="WAO116" s="159" t="s">
        <v>249</v>
      </c>
      <c r="WAP116" s="159" t="s">
        <v>249</v>
      </c>
      <c r="WAQ116" s="159" t="s">
        <v>249</v>
      </c>
      <c r="WAR116" s="159" t="s">
        <v>249</v>
      </c>
      <c r="WAS116" s="159" t="s">
        <v>249</v>
      </c>
      <c r="WAT116" s="159" t="s">
        <v>249</v>
      </c>
      <c r="WAU116" s="159" t="s">
        <v>249</v>
      </c>
      <c r="WAV116" s="159" t="s">
        <v>249</v>
      </c>
      <c r="WAW116" s="159" t="s">
        <v>249</v>
      </c>
      <c r="WAX116" s="159" t="s">
        <v>249</v>
      </c>
      <c r="WAY116" s="159" t="s">
        <v>249</v>
      </c>
      <c r="WAZ116" s="159" t="s">
        <v>249</v>
      </c>
      <c r="WBA116" s="159" t="s">
        <v>249</v>
      </c>
      <c r="WBB116" s="159" t="s">
        <v>249</v>
      </c>
      <c r="WBC116" s="159" t="s">
        <v>249</v>
      </c>
      <c r="WBD116" s="159" t="s">
        <v>249</v>
      </c>
      <c r="WBE116" s="159" t="s">
        <v>249</v>
      </c>
      <c r="WBF116" s="159" t="s">
        <v>249</v>
      </c>
      <c r="WBG116" s="159" t="s">
        <v>249</v>
      </c>
      <c r="WBH116" s="159" t="s">
        <v>249</v>
      </c>
      <c r="WBI116" s="159" t="s">
        <v>249</v>
      </c>
      <c r="WBJ116" s="159" t="s">
        <v>249</v>
      </c>
      <c r="WBK116" s="159" t="s">
        <v>249</v>
      </c>
      <c r="WBL116" s="159" t="s">
        <v>249</v>
      </c>
      <c r="WBM116" s="159" t="s">
        <v>249</v>
      </c>
      <c r="WBN116" s="159" t="s">
        <v>249</v>
      </c>
      <c r="WBO116" s="159" t="s">
        <v>249</v>
      </c>
      <c r="WBP116" s="159" t="s">
        <v>249</v>
      </c>
      <c r="WBQ116" s="159" t="s">
        <v>249</v>
      </c>
      <c r="WBR116" s="159" t="s">
        <v>249</v>
      </c>
      <c r="WBS116" s="159" t="s">
        <v>249</v>
      </c>
      <c r="WBT116" s="159" t="s">
        <v>249</v>
      </c>
      <c r="WBU116" s="159" t="s">
        <v>249</v>
      </c>
      <c r="WBV116" s="159" t="s">
        <v>249</v>
      </c>
      <c r="WBW116" s="159" t="s">
        <v>249</v>
      </c>
      <c r="WBX116" s="159" t="s">
        <v>249</v>
      </c>
      <c r="WBY116" s="159" t="s">
        <v>249</v>
      </c>
      <c r="WBZ116" s="159" t="s">
        <v>249</v>
      </c>
      <c r="WCA116" s="159" t="s">
        <v>249</v>
      </c>
      <c r="WCB116" s="159" t="s">
        <v>249</v>
      </c>
      <c r="WCC116" s="159" t="s">
        <v>249</v>
      </c>
      <c r="WCD116" s="159" t="s">
        <v>249</v>
      </c>
      <c r="WCE116" s="159" t="s">
        <v>249</v>
      </c>
      <c r="WCF116" s="159" t="s">
        <v>249</v>
      </c>
      <c r="WCG116" s="159" t="s">
        <v>249</v>
      </c>
      <c r="WCH116" s="159" t="s">
        <v>249</v>
      </c>
      <c r="WCI116" s="159" t="s">
        <v>249</v>
      </c>
      <c r="WCJ116" s="159" t="s">
        <v>249</v>
      </c>
      <c r="WCK116" s="159" t="s">
        <v>249</v>
      </c>
      <c r="WCL116" s="159" t="s">
        <v>249</v>
      </c>
      <c r="WCM116" s="159" t="s">
        <v>249</v>
      </c>
      <c r="WCN116" s="159" t="s">
        <v>249</v>
      </c>
      <c r="WCO116" s="159" t="s">
        <v>249</v>
      </c>
      <c r="WCP116" s="159" t="s">
        <v>249</v>
      </c>
      <c r="WCQ116" s="159" t="s">
        <v>249</v>
      </c>
      <c r="WCR116" s="159" t="s">
        <v>249</v>
      </c>
      <c r="WCS116" s="159" t="s">
        <v>249</v>
      </c>
      <c r="WCT116" s="159" t="s">
        <v>249</v>
      </c>
      <c r="WCU116" s="159" t="s">
        <v>249</v>
      </c>
      <c r="WCV116" s="159" t="s">
        <v>249</v>
      </c>
      <c r="WCW116" s="159" t="s">
        <v>249</v>
      </c>
      <c r="WCX116" s="159" t="s">
        <v>249</v>
      </c>
      <c r="WCY116" s="159" t="s">
        <v>249</v>
      </c>
      <c r="WCZ116" s="159" t="s">
        <v>249</v>
      </c>
      <c r="WDA116" s="159" t="s">
        <v>249</v>
      </c>
      <c r="WDB116" s="159" t="s">
        <v>249</v>
      </c>
      <c r="WDC116" s="159" t="s">
        <v>249</v>
      </c>
      <c r="WDD116" s="159" t="s">
        <v>249</v>
      </c>
      <c r="WDE116" s="159" t="s">
        <v>249</v>
      </c>
      <c r="WDF116" s="159" t="s">
        <v>249</v>
      </c>
      <c r="WDG116" s="159" t="s">
        <v>249</v>
      </c>
      <c r="WDH116" s="159" t="s">
        <v>249</v>
      </c>
      <c r="WDI116" s="159" t="s">
        <v>249</v>
      </c>
      <c r="WDJ116" s="159" t="s">
        <v>249</v>
      </c>
      <c r="WDK116" s="159" t="s">
        <v>249</v>
      </c>
      <c r="WDL116" s="159" t="s">
        <v>249</v>
      </c>
      <c r="WDM116" s="159" t="s">
        <v>249</v>
      </c>
      <c r="WDN116" s="159" t="s">
        <v>249</v>
      </c>
      <c r="WDO116" s="159" t="s">
        <v>249</v>
      </c>
      <c r="WDP116" s="159" t="s">
        <v>249</v>
      </c>
      <c r="WDQ116" s="159" t="s">
        <v>249</v>
      </c>
      <c r="WDR116" s="159" t="s">
        <v>249</v>
      </c>
      <c r="WDS116" s="159" t="s">
        <v>249</v>
      </c>
      <c r="WDT116" s="159" t="s">
        <v>249</v>
      </c>
      <c r="WDU116" s="159" t="s">
        <v>249</v>
      </c>
      <c r="WDV116" s="159" t="s">
        <v>249</v>
      </c>
      <c r="WDW116" s="159" t="s">
        <v>249</v>
      </c>
      <c r="WDX116" s="159" t="s">
        <v>249</v>
      </c>
      <c r="WDY116" s="159" t="s">
        <v>249</v>
      </c>
      <c r="WDZ116" s="159" t="s">
        <v>249</v>
      </c>
      <c r="WEA116" s="159" t="s">
        <v>249</v>
      </c>
      <c r="WEB116" s="159" t="s">
        <v>249</v>
      </c>
      <c r="WEC116" s="159" t="s">
        <v>249</v>
      </c>
      <c r="WED116" s="159" t="s">
        <v>249</v>
      </c>
      <c r="WEE116" s="159" t="s">
        <v>249</v>
      </c>
      <c r="WEF116" s="159" t="s">
        <v>249</v>
      </c>
      <c r="WEG116" s="159" t="s">
        <v>249</v>
      </c>
      <c r="WEH116" s="159" t="s">
        <v>249</v>
      </c>
      <c r="WEI116" s="159" t="s">
        <v>249</v>
      </c>
      <c r="WEJ116" s="159" t="s">
        <v>249</v>
      </c>
      <c r="WEK116" s="159" t="s">
        <v>249</v>
      </c>
      <c r="WEL116" s="159" t="s">
        <v>249</v>
      </c>
      <c r="WEM116" s="159" t="s">
        <v>249</v>
      </c>
      <c r="WEN116" s="159" t="s">
        <v>249</v>
      </c>
      <c r="WEO116" s="159" t="s">
        <v>249</v>
      </c>
      <c r="WEP116" s="159" t="s">
        <v>249</v>
      </c>
      <c r="WEQ116" s="159" t="s">
        <v>249</v>
      </c>
      <c r="WER116" s="159" t="s">
        <v>249</v>
      </c>
      <c r="WES116" s="159" t="s">
        <v>249</v>
      </c>
      <c r="WET116" s="159" t="s">
        <v>249</v>
      </c>
      <c r="WEU116" s="159" t="s">
        <v>249</v>
      </c>
      <c r="WEV116" s="159" t="s">
        <v>249</v>
      </c>
      <c r="WEW116" s="159" t="s">
        <v>249</v>
      </c>
      <c r="WEX116" s="159" t="s">
        <v>249</v>
      </c>
      <c r="WEY116" s="159" t="s">
        <v>249</v>
      </c>
      <c r="WEZ116" s="159" t="s">
        <v>249</v>
      </c>
      <c r="WFA116" s="159" t="s">
        <v>249</v>
      </c>
      <c r="WFB116" s="159" t="s">
        <v>249</v>
      </c>
      <c r="WFC116" s="159" t="s">
        <v>249</v>
      </c>
      <c r="WFD116" s="159" t="s">
        <v>249</v>
      </c>
      <c r="WFE116" s="159" t="s">
        <v>249</v>
      </c>
      <c r="WFF116" s="159" t="s">
        <v>249</v>
      </c>
      <c r="WFG116" s="159" t="s">
        <v>249</v>
      </c>
      <c r="WFH116" s="159" t="s">
        <v>249</v>
      </c>
      <c r="WFI116" s="159" t="s">
        <v>249</v>
      </c>
      <c r="WFJ116" s="159" t="s">
        <v>249</v>
      </c>
      <c r="WFK116" s="159" t="s">
        <v>249</v>
      </c>
      <c r="WFL116" s="159" t="s">
        <v>249</v>
      </c>
      <c r="WFM116" s="159" t="s">
        <v>249</v>
      </c>
      <c r="WFN116" s="159" t="s">
        <v>249</v>
      </c>
      <c r="WFO116" s="159" t="s">
        <v>249</v>
      </c>
      <c r="WFP116" s="159" t="s">
        <v>249</v>
      </c>
      <c r="WFQ116" s="159" t="s">
        <v>249</v>
      </c>
      <c r="WFR116" s="159" t="s">
        <v>249</v>
      </c>
      <c r="WFS116" s="159" t="s">
        <v>249</v>
      </c>
      <c r="WFT116" s="159" t="s">
        <v>249</v>
      </c>
      <c r="WFU116" s="159" t="s">
        <v>249</v>
      </c>
      <c r="WFV116" s="159" t="s">
        <v>249</v>
      </c>
      <c r="WFW116" s="159" t="s">
        <v>249</v>
      </c>
      <c r="WFX116" s="159" t="s">
        <v>249</v>
      </c>
      <c r="WFY116" s="159" t="s">
        <v>249</v>
      </c>
      <c r="WFZ116" s="159" t="s">
        <v>249</v>
      </c>
      <c r="WGA116" s="159" t="s">
        <v>249</v>
      </c>
      <c r="WGB116" s="159" t="s">
        <v>249</v>
      </c>
      <c r="WGC116" s="159" t="s">
        <v>249</v>
      </c>
      <c r="WGD116" s="159" t="s">
        <v>249</v>
      </c>
      <c r="WGE116" s="159" t="s">
        <v>249</v>
      </c>
      <c r="WGF116" s="159" t="s">
        <v>249</v>
      </c>
      <c r="WGG116" s="159" t="s">
        <v>249</v>
      </c>
      <c r="WGH116" s="159" t="s">
        <v>249</v>
      </c>
      <c r="WGI116" s="159" t="s">
        <v>249</v>
      </c>
      <c r="WGJ116" s="159" t="s">
        <v>249</v>
      </c>
      <c r="WGK116" s="159" t="s">
        <v>249</v>
      </c>
      <c r="WGL116" s="159" t="s">
        <v>249</v>
      </c>
      <c r="WGM116" s="159" t="s">
        <v>249</v>
      </c>
      <c r="WGN116" s="159" t="s">
        <v>249</v>
      </c>
      <c r="WGO116" s="159" t="s">
        <v>249</v>
      </c>
      <c r="WGP116" s="159" t="s">
        <v>249</v>
      </c>
      <c r="WGQ116" s="159" t="s">
        <v>249</v>
      </c>
      <c r="WGR116" s="159" t="s">
        <v>249</v>
      </c>
      <c r="WGS116" s="159" t="s">
        <v>249</v>
      </c>
      <c r="WGT116" s="159" t="s">
        <v>249</v>
      </c>
      <c r="WGU116" s="159" t="s">
        <v>249</v>
      </c>
      <c r="WGV116" s="159" t="s">
        <v>249</v>
      </c>
      <c r="WGW116" s="159" t="s">
        <v>249</v>
      </c>
      <c r="WGX116" s="159" t="s">
        <v>249</v>
      </c>
      <c r="WGY116" s="159" t="s">
        <v>249</v>
      </c>
      <c r="WGZ116" s="159" t="s">
        <v>249</v>
      </c>
      <c r="WHA116" s="159" t="s">
        <v>249</v>
      </c>
      <c r="WHB116" s="159" t="s">
        <v>249</v>
      </c>
      <c r="WHC116" s="159" t="s">
        <v>249</v>
      </c>
      <c r="WHD116" s="159" t="s">
        <v>249</v>
      </c>
      <c r="WHE116" s="159" t="s">
        <v>249</v>
      </c>
      <c r="WHF116" s="159" t="s">
        <v>249</v>
      </c>
      <c r="WHG116" s="159" t="s">
        <v>249</v>
      </c>
      <c r="WHH116" s="159" t="s">
        <v>249</v>
      </c>
      <c r="WHI116" s="159" t="s">
        <v>249</v>
      </c>
      <c r="WHJ116" s="159" t="s">
        <v>249</v>
      </c>
      <c r="WHK116" s="159" t="s">
        <v>249</v>
      </c>
      <c r="WHL116" s="159" t="s">
        <v>249</v>
      </c>
      <c r="WHM116" s="159" t="s">
        <v>249</v>
      </c>
      <c r="WHN116" s="159" t="s">
        <v>249</v>
      </c>
      <c r="WHO116" s="159" t="s">
        <v>249</v>
      </c>
      <c r="WHP116" s="159" t="s">
        <v>249</v>
      </c>
      <c r="WHQ116" s="159" t="s">
        <v>249</v>
      </c>
      <c r="WHR116" s="159" t="s">
        <v>249</v>
      </c>
      <c r="WHS116" s="159" t="s">
        <v>249</v>
      </c>
      <c r="WHT116" s="159" t="s">
        <v>249</v>
      </c>
      <c r="WHU116" s="159" t="s">
        <v>249</v>
      </c>
      <c r="WHV116" s="159" t="s">
        <v>249</v>
      </c>
      <c r="WHW116" s="159" t="s">
        <v>249</v>
      </c>
      <c r="WHX116" s="159" t="s">
        <v>249</v>
      </c>
      <c r="WHY116" s="159" t="s">
        <v>249</v>
      </c>
      <c r="WHZ116" s="159" t="s">
        <v>249</v>
      </c>
      <c r="WIA116" s="159" t="s">
        <v>249</v>
      </c>
      <c r="WIB116" s="159" t="s">
        <v>249</v>
      </c>
      <c r="WIC116" s="159" t="s">
        <v>249</v>
      </c>
      <c r="WID116" s="159" t="s">
        <v>249</v>
      </c>
      <c r="WIE116" s="159" t="s">
        <v>249</v>
      </c>
      <c r="WIF116" s="159" t="s">
        <v>249</v>
      </c>
      <c r="WIG116" s="159" t="s">
        <v>249</v>
      </c>
      <c r="WIH116" s="159" t="s">
        <v>249</v>
      </c>
      <c r="WII116" s="159" t="s">
        <v>249</v>
      </c>
      <c r="WIJ116" s="159" t="s">
        <v>249</v>
      </c>
      <c r="WIK116" s="159" t="s">
        <v>249</v>
      </c>
      <c r="WIL116" s="159" t="s">
        <v>249</v>
      </c>
      <c r="WIM116" s="159" t="s">
        <v>249</v>
      </c>
      <c r="WIN116" s="159" t="s">
        <v>249</v>
      </c>
      <c r="WIO116" s="159" t="s">
        <v>249</v>
      </c>
      <c r="WIP116" s="159" t="s">
        <v>249</v>
      </c>
      <c r="WIQ116" s="159" t="s">
        <v>249</v>
      </c>
      <c r="WIR116" s="159" t="s">
        <v>249</v>
      </c>
      <c r="WIS116" s="159" t="s">
        <v>249</v>
      </c>
      <c r="WIT116" s="159" t="s">
        <v>249</v>
      </c>
      <c r="WIU116" s="159" t="s">
        <v>249</v>
      </c>
      <c r="WIV116" s="159" t="s">
        <v>249</v>
      </c>
      <c r="WIW116" s="159" t="s">
        <v>249</v>
      </c>
      <c r="WIX116" s="159" t="s">
        <v>249</v>
      </c>
      <c r="WIY116" s="159" t="s">
        <v>249</v>
      </c>
      <c r="WIZ116" s="159" t="s">
        <v>249</v>
      </c>
      <c r="WJA116" s="159" t="s">
        <v>249</v>
      </c>
      <c r="WJB116" s="159" t="s">
        <v>249</v>
      </c>
      <c r="WJC116" s="159" t="s">
        <v>249</v>
      </c>
      <c r="WJD116" s="159" t="s">
        <v>249</v>
      </c>
      <c r="WJE116" s="159" t="s">
        <v>249</v>
      </c>
      <c r="WJF116" s="159" t="s">
        <v>249</v>
      </c>
      <c r="WJG116" s="159" t="s">
        <v>249</v>
      </c>
      <c r="WJH116" s="159" t="s">
        <v>249</v>
      </c>
      <c r="WJI116" s="159" t="s">
        <v>249</v>
      </c>
      <c r="WJJ116" s="159" t="s">
        <v>249</v>
      </c>
      <c r="WJK116" s="159" t="s">
        <v>249</v>
      </c>
      <c r="WJL116" s="159" t="s">
        <v>249</v>
      </c>
      <c r="WJM116" s="159" t="s">
        <v>249</v>
      </c>
      <c r="WJN116" s="159" t="s">
        <v>249</v>
      </c>
      <c r="WJO116" s="159" t="s">
        <v>249</v>
      </c>
      <c r="WJP116" s="159" t="s">
        <v>249</v>
      </c>
      <c r="WJQ116" s="159" t="s">
        <v>249</v>
      </c>
      <c r="WJR116" s="159" t="s">
        <v>249</v>
      </c>
      <c r="WJS116" s="159" t="s">
        <v>249</v>
      </c>
      <c r="WJT116" s="159" t="s">
        <v>249</v>
      </c>
      <c r="WJU116" s="159" t="s">
        <v>249</v>
      </c>
      <c r="WJV116" s="159" t="s">
        <v>249</v>
      </c>
      <c r="WJW116" s="159" t="s">
        <v>249</v>
      </c>
      <c r="WJX116" s="159" t="s">
        <v>249</v>
      </c>
      <c r="WJY116" s="159" t="s">
        <v>249</v>
      </c>
      <c r="WJZ116" s="159" t="s">
        <v>249</v>
      </c>
      <c r="WKA116" s="159" t="s">
        <v>249</v>
      </c>
      <c r="WKB116" s="159" t="s">
        <v>249</v>
      </c>
      <c r="WKC116" s="159" t="s">
        <v>249</v>
      </c>
      <c r="WKD116" s="159" t="s">
        <v>249</v>
      </c>
      <c r="WKE116" s="159" t="s">
        <v>249</v>
      </c>
      <c r="WKF116" s="159" t="s">
        <v>249</v>
      </c>
      <c r="WKG116" s="159" t="s">
        <v>249</v>
      </c>
      <c r="WKH116" s="159" t="s">
        <v>249</v>
      </c>
      <c r="WKI116" s="159" t="s">
        <v>249</v>
      </c>
      <c r="WKJ116" s="159" t="s">
        <v>249</v>
      </c>
      <c r="WKK116" s="159" t="s">
        <v>249</v>
      </c>
      <c r="WKL116" s="159" t="s">
        <v>249</v>
      </c>
      <c r="WKM116" s="159" t="s">
        <v>249</v>
      </c>
      <c r="WKN116" s="159" t="s">
        <v>249</v>
      </c>
      <c r="WKO116" s="159" t="s">
        <v>249</v>
      </c>
      <c r="WKP116" s="159" t="s">
        <v>249</v>
      </c>
      <c r="WKQ116" s="159" t="s">
        <v>249</v>
      </c>
      <c r="WKR116" s="159" t="s">
        <v>249</v>
      </c>
      <c r="WKS116" s="159" t="s">
        <v>249</v>
      </c>
      <c r="WKT116" s="159" t="s">
        <v>249</v>
      </c>
      <c r="WKU116" s="159" t="s">
        <v>249</v>
      </c>
      <c r="WKV116" s="159" t="s">
        <v>249</v>
      </c>
      <c r="WKW116" s="159" t="s">
        <v>249</v>
      </c>
      <c r="WKX116" s="159" t="s">
        <v>249</v>
      </c>
      <c r="WKY116" s="159" t="s">
        <v>249</v>
      </c>
      <c r="WKZ116" s="159" t="s">
        <v>249</v>
      </c>
      <c r="WLA116" s="159" t="s">
        <v>249</v>
      </c>
      <c r="WLB116" s="159" t="s">
        <v>249</v>
      </c>
      <c r="WLC116" s="159" t="s">
        <v>249</v>
      </c>
      <c r="WLD116" s="159" t="s">
        <v>249</v>
      </c>
      <c r="WLE116" s="159" t="s">
        <v>249</v>
      </c>
      <c r="WLF116" s="159" t="s">
        <v>249</v>
      </c>
      <c r="WLG116" s="159" t="s">
        <v>249</v>
      </c>
      <c r="WLH116" s="159" t="s">
        <v>249</v>
      </c>
      <c r="WLI116" s="159" t="s">
        <v>249</v>
      </c>
      <c r="WLJ116" s="159" t="s">
        <v>249</v>
      </c>
      <c r="WLK116" s="159" t="s">
        <v>249</v>
      </c>
      <c r="WLL116" s="159" t="s">
        <v>249</v>
      </c>
      <c r="WLM116" s="159" t="s">
        <v>249</v>
      </c>
      <c r="WLN116" s="159" t="s">
        <v>249</v>
      </c>
      <c r="WLO116" s="159" t="s">
        <v>249</v>
      </c>
      <c r="WLP116" s="159" t="s">
        <v>249</v>
      </c>
      <c r="WLQ116" s="159" t="s">
        <v>249</v>
      </c>
      <c r="WLR116" s="159" t="s">
        <v>249</v>
      </c>
      <c r="WLS116" s="159" t="s">
        <v>249</v>
      </c>
      <c r="WLT116" s="159" t="s">
        <v>249</v>
      </c>
      <c r="WLU116" s="159" t="s">
        <v>249</v>
      </c>
      <c r="WLV116" s="159" t="s">
        <v>249</v>
      </c>
      <c r="WLW116" s="159" t="s">
        <v>249</v>
      </c>
      <c r="WLX116" s="159" t="s">
        <v>249</v>
      </c>
      <c r="WLY116" s="159" t="s">
        <v>249</v>
      </c>
      <c r="WLZ116" s="159" t="s">
        <v>249</v>
      </c>
      <c r="WMA116" s="159" t="s">
        <v>249</v>
      </c>
      <c r="WMB116" s="159" t="s">
        <v>249</v>
      </c>
      <c r="WMC116" s="159" t="s">
        <v>249</v>
      </c>
      <c r="WMD116" s="159" t="s">
        <v>249</v>
      </c>
      <c r="WME116" s="159" t="s">
        <v>249</v>
      </c>
      <c r="WMF116" s="159" t="s">
        <v>249</v>
      </c>
      <c r="WMG116" s="159" t="s">
        <v>249</v>
      </c>
      <c r="WMH116" s="159" t="s">
        <v>249</v>
      </c>
      <c r="WMI116" s="159" t="s">
        <v>249</v>
      </c>
      <c r="WMJ116" s="159" t="s">
        <v>249</v>
      </c>
      <c r="WMK116" s="159" t="s">
        <v>249</v>
      </c>
      <c r="WML116" s="159" t="s">
        <v>249</v>
      </c>
      <c r="WMM116" s="159" t="s">
        <v>249</v>
      </c>
      <c r="WMN116" s="159" t="s">
        <v>249</v>
      </c>
      <c r="WMO116" s="159" t="s">
        <v>249</v>
      </c>
      <c r="WMP116" s="159" t="s">
        <v>249</v>
      </c>
      <c r="WMQ116" s="159" t="s">
        <v>249</v>
      </c>
      <c r="WMR116" s="159" t="s">
        <v>249</v>
      </c>
      <c r="WMS116" s="159" t="s">
        <v>249</v>
      </c>
      <c r="WMT116" s="159" t="s">
        <v>249</v>
      </c>
      <c r="WMU116" s="159" t="s">
        <v>249</v>
      </c>
      <c r="WMV116" s="159" t="s">
        <v>249</v>
      </c>
      <c r="WMW116" s="159" t="s">
        <v>249</v>
      </c>
      <c r="WMX116" s="159" t="s">
        <v>249</v>
      </c>
      <c r="WMY116" s="159" t="s">
        <v>249</v>
      </c>
      <c r="WMZ116" s="159" t="s">
        <v>249</v>
      </c>
      <c r="WNA116" s="159" t="s">
        <v>249</v>
      </c>
      <c r="WNB116" s="159" t="s">
        <v>249</v>
      </c>
      <c r="WNC116" s="159" t="s">
        <v>249</v>
      </c>
      <c r="WND116" s="159" t="s">
        <v>249</v>
      </c>
      <c r="WNE116" s="159" t="s">
        <v>249</v>
      </c>
      <c r="WNF116" s="159" t="s">
        <v>249</v>
      </c>
      <c r="WNG116" s="159" t="s">
        <v>249</v>
      </c>
      <c r="WNH116" s="159" t="s">
        <v>249</v>
      </c>
      <c r="WNI116" s="159" t="s">
        <v>249</v>
      </c>
      <c r="WNJ116" s="159" t="s">
        <v>249</v>
      </c>
      <c r="WNK116" s="159" t="s">
        <v>249</v>
      </c>
      <c r="WNL116" s="159" t="s">
        <v>249</v>
      </c>
      <c r="WNM116" s="159" t="s">
        <v>249</v>
      </c>
      <c r="WNN116" s="159" t="s">
        <v>249</v>
      </c>
      <c r="WNO116" s="159" t="s">
        <v>249</v>
      </c>
      <c r="WNP116" s="159" t="s">
        <v>249</v>
      </c>
      <c r="WNQ116" s="159" t="s">
        <v>249</v>
      </c>
      <c r="WNR116" s="159" t="s">
        <v>249</v>
      </c>
      <c r="WNS116" s="159" t="s">
        <v>249</v>
      </c>
      <c r="WNT116" s="159" t="s">
        <v>249</v>
      </c>
      <c r="WNU116" s="159" t="s">
        <v>249</v>
      </c>
      <c r="WNV116" s="159" t="s">
        <v>249</v>
      </c>
      <c r="WNW116" s="159" t="s">
        <v>249</v>
      </c>
      <c r="WNX116" s="159" t="s">
        <v>249</v>
      </c>
      <c r="WNY116" s="159" t="s">
        <v>249</v>
      </c>
      <c r="WNZ116" s="159" t="s">
        <v>249</v>
      </c>
      <c r="WOA116" s="159" t="s">
        <v>249</v>
      </c>
      <c r="WOB116" s="159" t="s">
        <v>249</v>
      </c>
      <c r="WOC116" s="159" t="s">
        <v>249</v>
      </c>
      <c r="WOD116" s="159" t="s">
        <v>249</v>
      </c>
      <c r="WOE116" s="159" t="s">
        <v>249</v>
      </c>
      <c r="WOF116" s="159" t="s">
        <v>249</v>
      </c>
      <c r="WOG116" s="159" t="s">
        <v>249</v>
      </c>
      <c r="WOH116" s="159" t="s">
        <v>249</v>
      </c>
      <c r="WOI116" s="159" t="s">
        <v>249</v>
      </c>
      <c r="WOJ116" s="159" t="s">
        <v>249</v>
      </c>
      <c r="WOK116" s="159" t="s">
        <v>249</v>
      </c>
      <c r="WOL116" s="159" t="s">
        <v>249</v>
      </c>
      <c r="WOM116" s="159" t="s">
        <v>249</v>
      </c>
      <c r="WON116" s="159" t="s">
        <v>249</v>
      </c>
      <c r="WOO116" s="159" t="s">
        <v>249</v>
      </c>
      <c r="WOP116" s="159" t="s">
        <v>249</v>
      </c>
      <c r="WOQ116" s="159" t="s">
        <v>249</v>
      </c>
      <c r="WOR116" s="159" t="s">
        <v>249</v>
      </c>
      <c r="WOS116" s="159" t="s">
        <v>249</v>
      </c>
      <c r="WOT116" s="159" t="s">
        <v>249</v>
      </c>
      <c r="WOU116" s="159" t="s">
        <v>249</v>
      </c>
      <c r="WOV116" s="159" t="s">
        <v>249</v>
      </c>
      <c r="WOW116" s="159" t="s">
        <v>249</v>
      </c>
      <c r="WOX116" s="159" t="s">
        <v>249</v>
      </c>
      <c r="WOY116" s="159" t="s">
        <v>249</v>
      </c>
      <c r="WOZ116" s="159" t="s">
        <v>249</v>
      </c>
      <c r="WPA116" s="159" t="s">
        <v>249</v>
      </c>
      <c r="WPB116" s="159" t="s">
        <v>249</v>
      </c>
      <c r="WPC116" s="159" t="s">
        <v>249</v>
      </c>
      <c r="WPD116" s="159" t="s">
        <v>249</v>
      </c>
      <c r="WPE116" s="159" t="s">
        <v>249</v>
      </c>
      <c r="WPF116" s="159" t="s">
        <v>249</v>
      </c>
      <c r="WPG116" s="159" t="s">
        <v>249</v>
      </c>
      <c r="WPH116" s="159" t="s">
        <v>249</v>
      </c>
      <c r="WPI116" s="159" t="s">
        <v>249</v>
      </c>
      <c r="WPJ116" s="159" t="s">
        <v>249</v>
      </c>
      <c r="WPK116" s="159" t="s">
        <v>249</v>
      </c>
      <c r="WPL116" s="159" t="s">
        <v>249</v>
      </c>
      <c r="WPM116" s="159" t="s">
        <v>249</v>
      </c>
      <c r="WPN116" s="159" t="s">
        <v>249</v>
      </c>
      <c r="WPO116" s="159" t="s">
        <v>249</v>
      </c>
      <c r="WPP116" s="159" t="s">
        <v>249</v>
      </c>
      <c r="WPQ116" s="159" t="s">
        <v>249</v>
      </c>
      <c r="WPR116" s="159" t="s">
        <v>249</v>
      </c>
      <c r="WPS116" s="159" t="s">
        <v>249</v>
      </c>
      <c r="WPT116" s="159" t="s">
        <v>249</v>
      </c>
      <c r="WPU116" s="159" t="s">
        <v>249</v>
      </c>
      <c r="WPV116" s="159" t="s">
        <v>249</v>
      </c>
      <c r="WPW116" s="159" t="s">
        <v>249</v>
      </c>
      <c r="WPX116" s="159" t="s">
        <v>249</v>
      </c>
      <c r="WPY116" s="159" t="s">
        <v>249</v>
      </c>
      <c r="WPZ116" s="159" t="s">
        <v>249</v>
      </c>
      <c r="WQA116" s="159" t="s">
        <v>249</v>
      </c>
      <c r="WQB116" s="159" t="s">
        <v>249</v>
      </c>
      <c r="WQC116" s="159" t="s">
        <v>249</v>
      </c>
      <c r="WQD116" s="159" t="s">
        <v>249</v>
      </c>
      <c r="WQE116" s="159" t="s">
        <v>249</v>
      </c>
      <c r="WQF116" s="159" t="s">
        <v>249</v>
      </c>
      <c r="WQG116" s="159" t="s">
        <v>249</v>
      </c>
      <c r="WQH116" s="159" t="s">
        <v>249</v>
      </c>
      <c r="WQI116" s="159" t="s">
        <v>249</v>
      </c>
      <c r="WQJ116" s="159" t="s">
        <v>249</v>
      </c>
      <c r="WQK116" s="159" t="s">
        <v>249</v>
      </c>
      <c r="WQL116" s="159" t="s">
        <v>249</v>
      </c>
      <c r="WQM116" s="159" t="s">
        <v>249</v>
      </c>
      <c r="WQN116" s="159" t="s">
        <v>249</v>
      </c>
      <c r="WQO116" s="159" t="s">
        <v>249</v>
      </c>
      <c r="WQP116" s="159" t="s">
        <v>249</v>
      </c>
      <c r="WQQ116" s="159" t="s">
        <v>249</v>
      </c>
      <c r="WQR116" s="159" t="s">
        <v>249</v>
      </c>
      <c r="WQS116" s="159" t="s">
        <v>249</v>
      </c>
      <c r="WQT116" s="159" t="s">
        <v>249</v>
      </c>
      <c r="WQU116" s="159" t="s">
        <v>249</v>
      </c>
      <c r="WQV116" s="159" t="s">
        <v>249</v>
      </c>
      <c r="WQW116" s="159" t="s">
        <v>249</v>
      </c>
      <c r="WQX116" s="159" t="s">
        <v>249</v>
      </c>
      <c r="WQY116" s="159" t="s">
        <v>249</v>
      </c>
      <c r="WQZ116" s="159" t="s">
        <v>249</v>
      </c>
      <c r="WRA116" s="159" t="s">
        <v>249</v>
      </c>
      <c r="WRB116" s="159" t="s">
        <v>249</v>
      </c>
      <c r="WRC116" s="159" t="s">
        <v>249</v>
      </c>
      <c r="WRD116" s="159" t="s">
        <v>249</v>
      </c>
      <c r="WRE116" s="159" t="s">
        <v>249</v>
      </c>
      <c r="WRF116" s="159" t="s">
        <v>249</v>
      </c>
      <c r="WRG116" s="159" t="s">
        <v>249</v>
      </c>
      <c r="WRH116" s="159" t="s">
        <v>249</v>
      </c>
      <c r="WRI116" s="159" t="s">
        <v>249</v>
      </c>
      <c r="WRJ116" s="159" t="s">
        <v>249</v>
      </c>
      <c r="WRK116" s="159" t="s">
        <v>249</v>
      </c>
      <c r="WRL116" s="159" t="s">
        <v>249</v>
      </c>
      <c r="WRM116" s="159" t="s">
        <v>249</v>
      </c>
      <c r="WRN116" s="159" t="s">
        <v>249</v>
      </c>
      <c r="WRO116" s="159" t="s">
        <v>249</v>
      </c>
      <c r="WRP116" s="159" t="s">
        <v>249</v>
      </c>
      <c r="WRQ116" s="159" t="s">
        <v>249</v>
      </c>
      <c r="WRR116" s="159" t="s">
        <v>249</v>
      </c>
      <c r="WRS116" s="159" t="s">
        <v>249</v>
      </c>
      <c r="WRT116" s="159" t="s">
        <v>249</v>
      </c>
      <c r="WRU116" s="159" t="s">
        <v>249</v>
      </c>
      <c r="WRV116" s="159" t="s">
        <v>249</v>
      </c>
      <c r="WRW116" s="159" t="s">
        <v>249</v>
      </c>
      <c r="WRX116" s="159" t="s">
        <v>249</v>
      </c>
      <c r="WRY116" s="159" t="s">
        <v>249</v>
      </c>
      <c r="WRZ116" s="159" t="s">
        <v>249</v>
      </c>
      <c r="WSA116" s="159" t="s">
        <v>249</v>
      </c>
      <c r="WSB116" s="159" t="s">
        <v>249</v>
      </c>
      <c r="WSC116" s="159" t="s">
        <v>249</v>
      </c>
      <c r="WSD116" s="159" t="s">
        <v>249</v>
      </c>
      <c r="WSE116" s="159" t="s">
        <v>249</v>
      </c>
      <c r="WSF116" s="159" t="s">
        <v>249</v>
      </c>
      <c r="WSG116" s="159" t="s">
        <v>249</v>
      </c>
      <c r="WSH116" s="159" t="s">
        <v>249</v>
      </c>
      <c r="WSI116" s="159" t="s">
        <v>249</v>
      </c>
      <c r="WSJ116" s="159" t="s">
        <v>249</v>
      </c>
      <c r="WSK116" s="159" t="s">
        <v>249</v>
      </c>
      <c r="WSL116" s="159" t="s">
        <v>249</v>
      </c>
      <c r="WSM116" s="159" t="s">
        <v>249</v>
      </c>
      <c r="WSN116" s="159" t="s">
        <v>249</v>
      </c>
      <c r="WSO116" s="159" t="s">
        <v>249</v>
      </c>
      <c r="WSP116" s="159" t="s">
        <v>249</v>
      </c>
      <c r="WSQ116" s="159" t="s">
        <v>249</v>
      </c>
      <c r="WSR116" s="159" t="s">
        <v>249</v>
      </c>
      <c r="WSS116" s="159" t="s">
        <v>249</v>
      </c>
      <c r="WST116" s="159" t="s">
        <v>249</v>
      </c>
      <c r="WSU116" s="159" t="s">
        <v>249</v>
      </c>
      <c r="WSV116" s="159" t="s">
        <v>249</v>
      </c>
      <c r="WSW116" s="159" t="s">
        <v>249</v>
      </c>
      <c r="WSX116" s="159" t="s">
        <v>249</v>
      </c>
      <c r="WSY116" s="159" t="s">
        <v>249</v>
      </c>
      <c r="WSZ116" s="159" t="s">
        <v>249</v>
      </c>
      <c r="WTA116" s="159" t="s">
        <v>249</v>
      </c>
      <c r="WTB116" s="159" t="s">
        <v>249</v>
      </c>
      <c r="WTC116" s="159" t="s">
        <v>249</v>
      </c>
      <c r="WTD116" s="159" t="s">
        <v>249</v>
      </c>
      <c r="WTE116" s="159" t="s">
        <v>249</v>
      </c>
      <c r="WTF116" s="159" t="s">
        <v>249</v>
      </c>
      <c r="WTG116" s="159" t="s">
        <v>249</v>
      </c>
      <c r="WTH116" s="159" t="s">
        <v>249</v>
      </c>
      <c r="WTI116" s="159" t="s">
        <v>249</v>
      </c>
      <c r="WTJ116" s="159" t="s">
        <v>249</v>
      </c>
      <c r="WTK116" s="159" t="s">
        <v>249</v>
      </c>
      <c r="WTL116" s="159" t="s">
        <v>249</v>
      </c>
      <c r="WTM116" s="159" t="s">
        <v>249</v>
      </c>
      <c r="WTN116" s="159" t="s">
        <v>249</v>
      </c>
      <c r="WTO116" s="159" t="s">
        <v>249</v>
      </c>
      <c r="WTP116" s="159" t="s">
        <v>249</v>
      </c>
      <c r="WTQ116" s="159" t="s">
        <v>249</v>
      </c>
      <c r="WTR116" s="159" t="s">
        <v>249</v>
      </c>
      <c r="WTS116" s="159" t="s">
        <v>249</v>
      </c>
      <c r="WTT116" s="159" t="s">
        <v>249</v>
      </c>
      <c r="WTU116" s="159" t="s">
        <v>249</v>
      </c>
      <c r="WTV116" s="159" t="s">
        <v>249</v>
      </c>
      <c r="WTW116" s="159" t="s">
        <v>249</v>
      </c>
      <c r="WTX116" s="159" t="s">
        <v>249</v>
      </c>
      <c r="WTY116" s="159" t="s">
        <v>249</v>
      </c>
      <c r="WTZ116" s="159" t="s">
        <v>249</v>
      </c>
      <c r="WUA116" s="159" t="s">
        <v>249</v>
      </c>
      <c r="WUB116" s="159" t="s">
        <v>249</v>
      </c>
      <c r="WUC116" s="159" t="s">
        <v>249</v>
      </c>
      <c r="WUD116" s="159" t="s">
        <v>249</v>
      </c>
      <c r="WUE116" s="159" t="s">
        <v>249</v>
      </c>
      <c r="WUF116" s="159" t="s">
        <v>249</v>
      </c>
      <c r="WUG116" s="159" t="s">
        <v>249</v>
      </c>
      <c r="WUH116" s="159" t="s">
        <v>249</v>
      </c>
      <c r="WUI116" s="159" t="s">
        <v>249</v>
      </c>
      <c r="WUJ116" s="159" t="s">
        <v>249</v>
      </c>
      <c r="WUK116" s="159" t="s">
        <v>249</v>
      </c>
      <c r="WUL116" s="159" t="s">
        <v>249</v>
      </c>
      <c r="WUM116" s="159" t="s">
        <v>249</v>
      </c>
      <c r="WUN116" s="159" t="s">
        <v>249</v>
      </c>
      <c r="WUO116" s="159" t="s">
        <v>249</v>
      </c>
      <c r="WUP116" s="159" t="s">
        <v>249</v>
      </c>
      <c r="WUQ116" s="159" t="s">
        <v>249</v>
      </c>
      <c r="WUR116" s="159" t="s">
        <v>249</v>
      </c>
      <c r="WUS116" s="159" t="s">
        <v>249</v>
      </c>
      <c r="WUT116" s="159" t="s">
        <v>249</v>
      </c>
      <c r="WUU116" s="159" t="s">
        <v>249</v>
      </c>
      <c r="WUV116" s="159" t="s">
        <v>249</v>
      </c>
      <c r="WUW116" s="159" t="s">
        <v>249</v>
      </c>
      <c r="WUX116" s="159" t="s">
        <v>249</v>
      </c>
      <c r="WUY116" s="159" t="s">
        <v>249</v>
      </c>
      <c r="WUZ116" s="159" t="s">
        <v>249</v>
      </c>
      <c r="WVA116" s="159" t="s">
        <v>249</v>
      </c>
      <c r="WVB116" s="159" t="s">
        <v>249</v>
      </c>
      <c r="WVC116" s="159" t="s">
        <v>249</v>
      </c>
      <c r="WVD116" s="159" t="s">
        <v>249</v>
      </c>
      <c r="WVE116" s="159" t="s">
        <v>249</v>
      </c>
      <c r="WVF116" s="159" t="s">
        <v>249</v>
      </c>
      <c r="WVG116" s="159" t="s">
        <v>249</v>
      </c>
      <c r="WVH116" s="159" t="s">
        <v>249</v>
      </c>
      <c r="WVI116" s="159" t="s">
        <v>249</v>
      </c>
      <c r="WVJ116" s="159" t="s">
        <v>249</v>
      </c>
      <c r="WVK116" s="159" t="s">
        <v>249</v>
      </c>
      <c r="WVL116" s="159" t="s">
        <v>249</v>
      </c>
      <c r="WVM116" s="159" t="s">
        <v>249</v>
      </c>
      <c r="WVN116" s="159" t="s">
        <v>249</v>
      </c>
      <c r="WVO116" s="159" t="s">
        <v>249</v>
      </c>
      <c r="WVP116" s="159" t="s">
        <v>249</v>
      </c>
      <c r="WVQ116" s="159" t="s">
        <v>249</v>
      </c>
      <c r="WVR116" s="159" t="s">
        <v>249</v>
      </c>
      <c r="WVS116" s="159" t="s">
        <v>249</v>
      </c>
      <c r="WVT116" s="159" t="s">
        <v>249</v>
      </c>
      <c r="WVU116" s="159" t="s">
        <v>249</v>
      </c>
      <c r="WVV116" s="159" t="s">
        <v>249</v>
      </c>
      <c r="WVW116" s="159" t="s">
        <v>249</v>
      </c>
      <c r="WVX116" s="159" t="s">
        <v>249</v>
      </c>
      <c r="WVY116" s="159" t="s">
        <v>249</v>
      </c>
      <c r="WVZ116" s="159" t="s">
        <v>249</v>
      </c>
      <c r="WWA116" s="159" t="s">
        <v>249</v>
      </c>
      <c r="WWB116" s="159" t="s">
        <v>249</v>
      </c>
      <c r="WWC116" s="159" t="s">
        <v>249</v>
      </c>
      <c r="WWD116" s="159" t="s">
        <v>249</v>
      </c>
      <c r="WWE116" s="159" t="s">
        <v>249</v>
      </c>
      <c r="WWF116" s="159" t="s">
        <v>249</v>
      </c>
      <c r="WWG116" s="159" t="s">
        <v>249</v>
      </c>
      <c r="WWH116" s="159" t="s">
        <v>249</v>
      </c>
      <c r="WWI116" s="159" t="s">
        <v>249</v>
      </c>
      <c r="WWJ116" s="159" t="s">
        <v>249</v>
      </c>
      <c r="WWK116" s="159" t="s">
        <v>249</v>
      </c>
      <c r="WWL116" s="159" t="s">
        <v>249</v>
      </c>
      <c r="WWM116" s="159" t="s">
        <v>249</v>
      </c>
      <c r="WWN116" s="159" t="s">
        <v>249</v>
      </c>
      <c r="WWO116" s="159" t="s">
        <v>249</v>
      </c>
      <c r="WWP116" s="159" t="s">
        <v>249</v>
      </c>
      <c r="WWQ116" s="159" t="s">
        <v>249</v>
      </c>
      <c r="WWR116" s="159" t="s">
        <v>249</v>
      </c>
      <c r="WWS116" s="159" t="s">
        <v>249</v>
      </c>
      <c r="WWT116" s="159" t="s">
        <v>249</v>
      </c>
      <c r="WWU116" s="159" t="s">
        <v>249</v>
      </c>
      <c r="WWV116" s="159" t="s">
        <v>249</v>
      </c>
      <c r="WWW116" s="159" t="s">
        <v>249</v>
      </c>
      <c r="WWX116" s="159" t="s">
        <v>249</v>
      </c>
      <c r="WWY116" s="159" t="s">
        <v>249</v>
      </c>
      <c r="WWZ116" s="159" t="s">
        <v>249</v>
      </c>
      <c r="WXA116" s="159" t="s">
        <v>249</v>
      </c>
      <c r="WXB116" s="159" t="s">
        <v>249</v>
      </c>
      <c r="WXC116" s="159" t="s">
        <v>249</v>
      </c>
      <c r="WXD116" s="159" t="s">
        <v>249</v>
      </c>
      <c r="WXE116" s="159" t="s">
        <v>249</v>
      </c>
      <c r="WXF116" s="159" t="s">
        <v>249</v>
      </c>
      <c r="WXG116" s="159" t="s">
        <v>249</v>
      </c>
      <c r="WXH116" s="159" t="s">
        <v>249</v>
      </c>
      <c r="WXI116" s="159" t="s">
        <v>249</v>
      </c>
      <c r="WXJ116" s="159" t="s">
        <v>249</v>
      </c>
      <c r="WXK116" s="159" t="s">
        <v>249</v>
      </c>
      <c r="WXL116" s="159" t="s">
        <v>249</v>
      </c>
      <c r="WXM116" s="159" t="s">
        <v>249</v>
      </c>
      <c r="WXN116" s="159" t="s">
        <v>249</v>
      </c>
      <c r="WXO116" s="159" t="s">
        <v>249</v>
      </c>
      <c r="WXP116" s="159" t="s">
        <v>249</v>
      </c>
      <c r="WXQ116" s="159" t="s">
        <v>249</v>
      </c>
      <c r="WXR116" s="159" t="s">
        <v>249</v>
      </c>
      <c r="WXS116" s="159" t="s">
        <v>249</v>
      </c>
      <c r="WXT116" s="159" t="s">
        <v>249</v>
      </c>
      <c r="WXU116" s="159" t="s">
        <v>249</v>
      </c>
      <c r="WXV116" s="159" t="s">
        <v>249</v>
      </c>
      <c r="WXW116" s="159" t="s">
        <v>249</v>
      </c>
      <c r="WXX116" s="159" t="s">
        <v>249</v>
      </c>
      <c r="WXY116" s="159" t="s">
        <v>249</v>
      </c>
      <c r="WXZ116" s="159" t="s">
        <v>249</v>
      </c>
      <c r="WYA116" s="159" t="s">
        <v>249</v>
      </c>
      <c r="WYB116" s="159" t="s">
        <v>249</v>
      </c>
      <c r="WYC116" s="159" t="s">
        <v>249</v>
      </c>
      <c r="WYD116" s="159" t="s">
        <v>249</v>
      </c>
      <c r="WYE116" s="159" t="s">
        <v>249</v>
      </c>
      <c r="WYF116" s="159" t="s">
        <v>249</v>
      </c>
      <c r="WYG116" s="159" t="s">
        <v>249</v>
      </c>
      <c r="WYH116" s="159" t="s">
        <v>249</v>
      </c>
      <c r="WYI116" s="159" t="s">
        <v>249</v>
      </c>
      <c r="WYJ116" s="159" t="s">
        <v>249</v>
      </c>
      <c r="WYK116" s="159" t="s">
        <v>249</v>
      </c>
      <c r="WYL116" s="159" t="s">
        <v>249</v>
      </c>
      <c r="WYM116" s="159" t="s">
        <v>249</v>
      </c>
      <c r="WYN116" s="159" t="s">
        <v>249</v>
      </c>
      <c r="WYO116" s="159" t="s">
        <v>249</v>
      </c>
      <c r="WYP116" s="159" t="s">
        <v>249</v>
      </c>
      <c r="WYQ116" s="159" t="s">
        <v>249</v>
      </c>
      <c r="WYR116" s="159" t="s">
        <v>249</v>
      </c>
      <c r="WYS116" s="159" t="s">
        <v>249</v>
      </c>
      <c r="WYT116" s="159" t="s">
        <v>249</v>
      </c>
      <c r="WYU116" s="159" t="s">
        <v>249</v>
      </c>
      <c r="WYV116" s="159" t="s">
        <v>249</v>
      </c>
      <c r="WYW116" s="159" t="s">
        <v>249</v>
      </c>
      <c r="WYX116" s="159" t="s">
        <v>249</v>
      </c>
      <c r="WYY116" s="159" t="s">
        <v>249</v>
      </c>
      <c r="WYZ116" s="159" t="s">
        <v>249</v>
      </c>
      <c r="WZA116" s="159" t="s">
        <v>249</v>
      </c>
      <c r="WZB116" s="159" t="s">
        <v>249</v>
      </c>
      <c r="WZC116" s="159" t="s">
        <v>249</v>
      </c>
      <c r="WZD116" s="159" t="s">
        <v>249</v>
      </c>
      <c r="WZE116" s="159" t="s">
        <v>249</v>
      </c>
      <c r="WZF116" s="159" t="s">
        <v>249</v>
      </c>
      <c r="WZG116" s="159" t="s">
        <v>249</v>
      </c>
      <c r="WZH116" s="159" t="s">
        <v>249</v>
      </c>
      <c r="WZI116" s="159" t="s">
        <v>249</v>
      </c>
      <c r="WZJ116" s="159" t="s">
        <v>249</v>
      </c>
      <c r="WZK116" s="159" t="s">
        <v>249</v>
      </c>
      <c r="WZL116" s="159" t="s">
        <v>249</v>
      </c>
      <c r="WZM116" s="159" t="s">
        <v>249</v>
      </c>
      <c r="WZN116" s="159" t="s">
        <v>249</v>
      </c>
      <c r="WZO116" s="159" t="s">
        <v>249</v>
      </c>
      <c r="WZP116" s="159" t="s">
        <v>249</v>
      </c>
      <c r="WZQ116" s="159" t="s">
        <v>249</v>
      </c>
      <c r="WZR116" s="159" t="s">
        <v>249</v>
      </c>
      <c r="WZS116" s="159" t="s">
        <v>249</v>
      </c>
      <c r="WZT116" s="159" t="s">
        <v>249</v>
      </c>
      <c r="WZU116" s="159" t="s">
        <v>249</v>
      </c>
      <c r="WZV116" s="159" t="s">
        <v>249</v>
      </c>
      <c r="WZW116" s="159" t="s">
        <v>249</v>
      </c>
      <c r="WZX116" s="159" t="s">
        <v>249</v>
      </c>
      <c r="WZY116" s="159" t="s">
        <v>249</v>
      </c>
      <c r="WZZ116" s="159" t="s">
        <v>249</v>
      </c>
      <c r="XAA116" s="159" t="s">
        <v>249</v>
      </c>
      <c r="XAB116" s="159" t="s">
        <v>249</v>
      </c>
      <c r="XAC116" s="159" t="s">
        <v>249</v>
      </c>
      <c r="XAD116" s="159" t="s">
        <v>249</v>
      </c>
      <c r="XAE116" s="159" t="s">
        <v>249</v>
      </c>
      <c r="XAF116" s="159" t="s">
        <v>249</v>
      </c>
      <c r="XAG116" s="159" t="s">
        <v>249</v>
      </c>
      <c r="XAH116" s="159" t="s">
        <v>249</v>
      </c>
      <c r="XAI116" s="159" t="s">
        <v>249</v>
      </c>
      <c r="XAJ116" s="159" t="s">
        <v>249</v>
      </c>
      <c r="XAK116" s="159" t="s">
        <v>249</v>
      </c>
      <c r="XAL116" s="159" t="s">
        <v>249</v>
      </c>
      <c r="XAM116" s="159" t="s">
        <v>249</v>
      </c>
      <c r="XAN116" s="159" t="s">
        <v>249</v>
      </c>
      <c r="XAO116" s="159" t="s">
        <v>249</v>
      </c>
      <c r="XAP116" s="159" t="s">
        <v>249</v>
      </c>
      <c r="XAQ116" s="159" t="s">
        <v>249</v>
      </c>
      <c r="XAR116" s="159" t="s">
        <v>249</v>
      </c>
      <c r="XAS116" s="159" t="s">
        <v>249</v>
      </c>
      <c r="XAT116" s="159" t="s">
        <v>249</v>
      </c>
      <c r="XAU116" s="159" t="s">
        <v>249</v>
      </c>
      <c r="XAV116" s="159" t="s">
        <v>249</v>
      </c>
      <c r="XAW116" s="159" t="s">
        <v>249</v>
      </c>
      <c r="XAX116" s="159" t="s">
        <v>249</v>
      </c>
      <c r="XAY116" s="159" t="s">
        <v>249</v>
      </c>
      <c r="XAZ116" s="159" t="s">
        <v>249</v>
      </c>
      <c r="XBA116" s="159" t="s">
        <v>249</v>
      </c>
      <c r="XBB116" s="159" t="s">
        <v>249</v>
      </c>
      <c r="XBC116" s="159" t="s">
        <v>249</v>
      </c>
      <c r="XBD116" s="159" t="s">
        <v>249</v>
      </c>
      <c r="XBE116" s="159" t="s">
        <v>249</v>
      </c>
      <c r="XBF116" s="159" t="s">
        <v>249</v>
      </c>
      <c r="XBG116" s="159" t="s">
        <v>249</v>
      </c>
      <c r="XBH116" s="159" t="s">
        <v>249</v>
      </c>
      <c r="XBI116" s="159" t="s">
        <v>249</v>
      </c>
      <c r="XBJ116" s="159" t="s">
        <v>249</v>
      </c>
      <c r="XBK116" s="159" t="s">
        <v>249</v>
      </c>
      <c r="XBL116" s="159" t="s">
        <v>249</v>
      </c>
      <c r="XBM116" s="159" t="s">
        <v>249</v>
      </c>
      <c r="XBN116" s="159" t="s">
        <v>249</v>
      </c>
      <c r="XBO116" s="159" t="s">
        <v>249</v>
      </c>
      <c r="XBP116" s="159" t="s">
        <v>249</v>
      </c>
      <c r="XBQ116" s="159" t="s">
        <v>249</v>
      </c>
      <c r="XBR116" s="159" t="s">
        <v>249</v>
      </c>
      <c r="XBS116" s="159" t="s">
        <v>249</v>
      </c>
      <c r="XBT116" s="159" t="s">
        <v>249</v>
      </c>
      <c r="XBU116" s="159" t="s">
        <v>249</v>
      </c>
      <c r="XBV116" s="159" t="s">
        <v>249</v>
      </c>
      <c r="XBW116" s="159" t="s">
        <v>249</v>
      </c>
      <c r="XBX116" s="159" t="s">
        <v>249</v>
      </c>
      <c r="XBY116" s="159" t="s">
        <v>249</v>
      </c>
      <c r="XBZ116" s="159" t="s">
        <v>249</v>
      </c>
      <c r="XCA116" s="159" t="s">
        <v>249</v>
      </c>
      <c r="XCB116" s="159" t="s">
        <v>249</v>
      </c>
      <c r="XCC116" s="159" t="s">
        <v>249</v>
      </c>
      <c r="XCD116" s="159" t="s">
        <v>249</v>
      </c>
      <c r="XCE116" s="159" t="s">
        <v>249</v>
      </c>
      <c r="XCF116" s="159" t="s">
        <v>249</v>
      </c>
      <c r="XCG116" s="159" t="s">
        <v>249</v>
      </c>
      <c r="XCH116" s="159" t="s">
        <v>249</v>
      </c>
      <c r="XCI116" s="159" t="s">
        <v>249</v>
      </c>
      <c r="XCJ116" s="159" t="s">
        <v>249</v>
      </c>
      <c r="XCK116" s="159" t="s">
        <v>249</v>
      </c>
      <c r="XCL116" s="159" t="s">
        <v>249</v>
      </c>
      <c r="XCM116" s="159" t="s">
        <v>249</v>
      </c>
      <c r="XCN116" s="159" t="s">
        <v>249</v>
      </c>
      <c r="XCO116" s="159" t="s">
        <v>249</v>
      </c>
      <c r="XCP116" s="159" t="s">
        <v>249</v>
      </c>
      <c r="XCQ116" s="159" t="s">
        <v>249</v>
      </c>
      <c r="XCR116" s="159" t="s">
        <v>249</v>
      </c>
      <c r="XCS116" s="159" t="s">
        <v>249</v>
      </c>
      <c r="XCT116" s="159" t="s">
        <v>249</v>
      </c>
      <c r="XCU116" s="159" t="s">
        <v>249</v>
      </c>
      <c r="XCV116" s="159" t="s">
        <v>249</v>
      </c>
      <c r="XCW116" s="159" t="s">
        <v>249</v>
      </c>
      <c r="XCX116" s="159" t="s">
        <v>249</v>
      </c>
      <c r="XCY116" s="159" t="s">
        <v>249</v>
      </c>
      <c r="XCZ116" s="159" t="s">
        <v>249</v>
      </c>
      <c r="XDA116" s="159" t="s">
        <v>249</v>
      </c>
      <c r="XDB116" s="159" t="s">
        <v>249</v>
      </c>
      <c r="XDC116" s="159" t="s">
        <v>249</v>
      </c>
      <c r="XDD116" s="159" t="s">
        <v>249</v>
      </c>
      <c r="XDE116" s="159" t="s">
        <v>249</v>
      </c>
      <c r="XDF116" s="159" t="s">
        <v>249</v>
      </c>
      <c r="XDG116" s="159" t="s">
        <v>249</v>
      </c>
      <c r="XDH116" s="159" t="s">
        <v>249</v>
      </c>
      <c r="XDI116" s="159" t="s">
        <v>249</v>
      </c>
      <c r="XDJ116" s="159" t="s">
        <v>249</v>
      </c>
      <c r="XDK116" s="159" t="s">
        <v>249</v>
      </c>
      <c r="XDL116" s="159" t="s">
        <v>249</v>
      </c>
      <c r="XDM116" s="159" t="s">
        <v>249</v>
      </c>
      <c r="XDN116" s="159" t="s">
        <v>249</v>
      </c>
      <c r="XDO116" s="159" t="s">
        <v>249</v>
      </c>
      <c r="XDP116" s="159" t="s">
        <v>249</v>
      </c>
      <c r="XDQ116" s="159" t="s">
        <v>249</v>
      </c>
      <c r="XDR116" s="159" t="s">
        <v>249</v>
      </c>
      <c r="XDS116" s="159" t="s">
        <v>249</v>
      </c>
      <c r="XDT116" s="159" t="s">
        <v>249</v>
      </c>
      <c r="XDU116" s="159" t="s">
        <v>249</v>
      </c>
      <c r="XDV116" s="159" t="s">
        <v>249</v>
      </c>
      <c r="XDW116" s="159" t="s">
        <v>249</v>
      </c>
      <c r="XDX116" s="159" t="s">
        <v>249</v>
      </c>
      <c r="XDY116" s="159" t="s">
        <v>249</v>
      </c>
      <c r="XDZ116" s="159" t="s">
        <v>249</v>
      </c>
      <c r="XEA116" s="159" t="s">
        <v>249</v>
      </c>
      <c r="XEB116" s="159" t="s">
        <v>249</v>
      </c>
      <c r="XEC116" s="159" t="s">
        <v>249</v>
      </c>
      <c r="XED116" s="159" t="s">
        <v>249</v>
      </c>
      <c r="XEE116" s="159" t="s">
        <v>249</v>
      </c>
      <c r="XEF116" s="159" t="s">
        <v>249</v>
      </c>
      <c r="XEG116" s="159" t="s">
        <v>249</v>
      </c>
      <c r="XEH116" s="159" t="s">
        <v>249</v>
      </c>
      <c r="XEI116" s="159" t="s">
        <v>249</v>
      </c>
      <c r="XEJ116" s="159" t="s">
        <v>249</v>
      </c>
      <c r="XEK116" s="159" t="s">
        <v>249</v>
      </c>
      <c r="XEL116" s="159" t="s">
        <v>249</v>
      </c>
      <c r="XEM116" s="159" t="s">
        <v>249</v>
      </c>
      <c r="XEN116" s="159" t="s">
        <v>249</v>
      </c>
      <c r="XEO116" s="159" t="s">
        <v>249</v>
      </c>
      <c r="XEP116" s="159" t="s">
        <v>249</v>
      </c>
      <c r="XEQ116" s="159" t="s">
        <v>249</v>
      </c>
      <c r="XER116" s="159" t="s">
        <v>249</v>
      </c>
      <c r="XES116" s="159" t="s">
        <v>249</v>
      </c>
      <c r="XET116" s="159" t="s">
        <v>249</v>
      </c>
      <c r="XEU116" s="159" t="s">
        <v>249</v>
      </c>
      <c r="XEV116" s="159" t="s">
        <v>249</v>
      </c>
      <c r="XEW116" s="159" t="s">
        <v>249</v>
      </c>
      <c r="XEX116" s="159" t="s">
        <v>249</v>
      </c>
      <c r="XEY116" s="159" t="s">
        <v>249</v>
      </c>
      <c r="XEZ116" s="159" t="s">
        <v>249</v>
      </c>
      <c r="XFA116" s="159" t="s">
        <v>249</v>
      </c>
      <c r="XFB116" s="159" t="s">
        <v>249</v>
      </c>
      <c r="XFC116" s="159" t="s">
        <v>249</v>
      </c>
      <c r="XFD116" s="159" t="s">
        <v>249</v>
      </c>
    </row>
    <row r="117" spans="1:16384">
      <c r="A117" s="33" t="s">
        <v>129</v>
      </c>
      <c r="B117" s="28" t="s">
        <v>13</v>
      </c>
      <c r="C117" s="36">
        <f>+'REG SALIDAS DIARIO ENERO 18'!C117</f>
        <v>0</v>
      </c>
    </row>
    <row r="118" spans="1:16384">
      <c r="A118" s="30" t="s">
        <v>38</v>
      </c>
      <c r="B118" s="31" t="s">
        <v>13</v>
      </c>
      <c r="C118" s="36">
        <f>+'REG SALIDAS DIARIO ENERO 18'!C118</f>
        <v>0</v>
      </c>
    </row>
    <row r="119" spans="1:16384">
      <c r="A119" s="30" t="s">
        <v>131</v>
      </c>
      <c r="B119" s="31" t="s">
        <v>13</v>
      </c>
      <c r="C119" s="36">
        <f>+'REG SALIDAS DIARIO ENERO 18'!C119</f>
        <v>0</v>
      </c>
    </row>
    <row r="120" spans="1:16384">
      <c r="A120" s="30" t="s">
        <v>132</v>
      </c>
      <c r="B120" s="31" t="s">
        <v>13</v>
      </c>
      <c r="C120" s="36">
        <f>+'REG SALIDAS DIARIO ENERO 18'!C120</f>
        <v>0</v>
      </c>
    </row>
    <row r="121" spans="1:16384">
      <c r="A121" s="30" t="s">
        <v>133</v>
      </c>
      <c r="B121" s="31" t="s">
        <v>13</v>
      </c>
      <c r="C121" s="36">
        <f>+'REG SALIDAS DIARIO ENERO 18'!C121</f>
        <v>0</v>
      </c>
    </row>
    <row r="122" spans="1:16384">
      <c r="A122" s="30" t="s">
        <v>134</v>
      </c>
      <c r="B122" s="31" t="s">
        <v>13</v>
      </c>
      <c r="C122" s="36">
        <f>+'REG SALIDAS DIARIO ENERO 18'!C122</f>
        <v>0</v>
      </c>
    </row>
    <row r="123" spans="1:16384">
      <c r="C123" s="35">
        <f>SUM(C9:C122)</f>
        <v>366</v>
      </c>
    </row>
  </sheetData>
  <sortState ref="A89:C92">
    <sortCondition ref="A89:A92"/>
  </sortState>
  <mergeCells count="5">
    <mergeCell ref="A1:C1"/>
    <mergeCell ref="A2:C2"/>
    <mergeCell ref="A3:C3"/>
    <mergeCell ref="A4:C4"/>
    <mergeCell ref="A5:C5"/>
  </mergeCells>
  <pageMargins left="1.6929133858267718" right="0.70866141732283472" top="0.27559055118110237" bottom="0.52" header="0.31496062992125984" footer="0.31496062992125984"/>
  <pageSetup paperSize="9" orientation="portrait" r:id="rId1"/>
  <headerFooter>
    <oddFooter>&amp;R&amp;8&amp;P/&amp;N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C123"/>
  <sheetViews>
    <sheetView workbookViewId="0">
      <selection activeCell="A26" sqref="A26"/>
    </sheetView>
  </sheetViews>
  <sheetFormatPr baseColWidth="10" defaultRowHeight="15"/>
  <cols>
    <col min="1" max="1" width="39.42578125" bestFit="1" customWidth="1"/>
    <col min="2" max="2" width="13.140625" customWidth="1"/>
  </cols>
  <sheetData>
    <row r="2" spans="1:3">
      <c r="A2" s="357" t="s">
        <v>0</v>
      </c>
      <c r="B2" s="357"/>
      <c r="C2" s="357"/>
    </row>
    <row r="3" spans="1:3">
      <c r="A3" s="357" t="s">
        <v>135</v>
      </c>
      <c r="B3" s="357"/>
      <c r="C3" s="357"/>
    </row>
    <row r="4" spans="1:3">
      <c r="A4" s="357"/>
      <c r="B4" s="357"/>
      <c r="C4" s="357"/>
    </row>
    <row r="5" spans="1:3">
      <c r="A5" s="357" t="s">
        <v>253</v>
      </c>
      <c r="B5" s="357"/>
      <c r="C5" s="357"/>
    </row>
    <row r="6" spans="1:3">
      <c r="A6" s="357" t="s">
        <v>323</v>
      </c>
      <c r="B6" s="357"/>
      <c r="C6" s="357"/>
    </row>
    <row r="7" spans="1:3">
      <c r="A7" s="17"/>
      <c r="B7" s="34"/>
      <c r="C7" s="300"/>
    </row>
    <row r="8" spans="1:3" ht="38.25">
      <c r="A8" s="18" t="s">
        <v>136</v>
      </c>
      <c r="B8" s="18" t="s">
        <v>137</v>
      </c>
      <c r="C8" s="18" t="s">
        <v>144</v>
      </c>
    </row>
    <row r="9" spans="1:3">
      <c r="A9" s="20" t="s">
        <v>39</v>
      </c>
      <c r="B9" s="21" t="s">
        <v>13</v>
      </c>
      <c r="C9" s="36">
        <f>+'REG SALIDAS DIARIO MAYO 18'!C10</f>
        <v>0</v>
      </c>
    </row>
    <row r="10" spans="1:3">
      <c r="A10" s="22" t="s">
        <v>40</v>
      </c>
      <c r="B10" s="23" t="s">
        <v>14</v>
      </c>
      <c r="C10" s="36">
        <f>+'REG SALIDAS DIARIO MAYO 18'!C11</f>
        <v>0</v>
      </c>
    </row>
    <row r="11" spans="1:3">
      <c r="A11" s="22" t="s">
        <v>41</v>
      </c>
      <c r="B11" s="23" t="s">
        <v>13</v>
      </c>
      <c r="C11" s="36">
        <f>+'REG SALIDAS DIARIO MAYO 18'!C12</f>
        <v>0</v>
      </c>
    </row>
    <row r="12" spans="1:3">
      <c r="A12" s="22" t="s">
        <v>42</v>
      </c>
      <c r="B12" s="23" t="s">
        <v>13</v>
      </c>
      <c r="C12" s="36">
        <f>+'REG SALIDAS DIARIO MAYO 18'!C13</f>
        <v>0</v>
      </c>
    </row>
    <row r="13" spans="1:3">
      <c r="A13" s="22" t="s">
        <v>43</v>
      </c>
      <c r="B13" s="23" t="s">
        <v>13</v>
      </c>
      <c r="C13" s="36">
        <f>+'REG SALIDAS DIARIO MAYO 18'!C14</f>
        <v>0</v>
      </c>
    </row>
    <row r="14" spans="1:3">
      <c r="A14" s="22" t="s">
        <v>44</v>
      </c>
      <c r="B14" s="23" t="s">
        <v>13</v>
      </c>
      <c r="C14" s="36">
        <f>+'REG SALIDAS DIARIO MAYO 18'!C15</f>
        <v>0</v>
      </c>
    </row>
    <row r="15" spans="1:3">
      <c r="A15" s="22" t="s">
        <v>45</v>
      </c>
      <c r="B15" s="23" t="s">
        <v>13</v>
      </c>
      <c r="C15" s="36">
        <f>+'REG SALIDAS DIARIO MAYO 18'!C16</f>
        <v>0</v>
      </c>
    </row>
    <row r="16" spans="1:3">
      <c r="A16" s="22" t="s">
        <v>46</v>
      </c>
      <c r="B16" s="23" t="s">
        <v>13</v>
      </c>
      <c r="C16" s="36">
        <f>+'REG SALIDAS DIARIO MAYO 18'!C17</f>
        <v>0</v>
      </c>
    </row>
    <row r="17" spans="1:3">
      <c r="A17" s="22" t="s">
        <v>47</v>
      </c>
      <c r="B17" s="23" t="s">
        <v>13</v>
      </c>
      <c r="C17" s="36">
        <f>+'REG SALIDAS DIARIO MAYO 18'!C18</f>
        <v>0</v>
      </c>
    </row>
    <row r="18" spans="1:3">
      <c r="A18" s="22" t="s">
        <v>48</v>
      </c>
      <c r="B18" s="23" t="s">
        <v>13</v>
      </c>
      <c r="C18" s="36">
        <f>+'REG SALIDAS DIARIO MAYO 18'!C19</f>
        <v>0</v>
      </c>
    </row>
    <row r="19" spans="1:3">
      <c r="A19" s="22" t="s">
        <v>49</v>
      </c>
      <c r="B19" s="23" t="s">
        <v>13</v>
      </c>
      <c r="C19" s="36">
        <f>+'REG SALIDAS DIARIO MAYO 18'!C20</f>
        <v>1</v>
      </c>
    </row>
    <row r="20" spans="1:3">
      <c r="A20" s="25" t="s">
        <v>50</v>
      </c>
      <c r="B20" s="26" t="s">
        <v>13</v>
      </c>
      <c r="C20" s="36">
        <f>+'REG SALIDAS DIARIO MAYO 18'!C21</f>
        <v>0</v>
      </c>
    </row>
    <row r="21" spans="1:3">
      <c r="A21" s="25" t="s">
        <v>51</v>
      </c>
      <c r="B21" s="26" t="s">
        <v>13</v>
      </c>
      <c r="C21" s="36">
        <f>+'REG SALIDAS DIARIO MAYO 18'!C22</f>
        <v>0</v>
      </c>
    </row>
    <row r="22" spans="1:3">
      <c r="A22" s="22" t="s">
        <v>52</v>
      </c>
      <c r="B22" s="23" t="s">
        <v>15</v>
      </c>
      <c r="C22" s="36">
        <f>+'REG SALIDAS DIARIO MAYO 18'!C23</f>
        <v>0</v>
      </c>
    </row>
    <row r="23" spans="1:3">
      <c r="A23" s="22" t="s">
        <v>53</v>
      </c>
      <c r="B23" s="23" t="s">
        <v>13</v>
      </c>
      <c r="C23" s="36">
        <f>+'REG SALIDAS DIARIO MAYO 18'!C24</f>
        <v>3</v>
      </c>
    </row>
    <row r="24" spans="1:3">
      <c r="A24" s="22" t="s">
        <v>54</v>
      </c>
      <c r="B24" s="23" t="s">
        <v>16</v>
      </c>
      <c r="C24" s="36">
        <f>+'REG SALIDAS DIARIO MAYO 18'!C25</f>
        <v>0</v>
      </c>
    </row>
    <row r="25" spans="1:3">
      <c r="A25" s="22" t="s">
        <v>55</v>
      </c>
      <c r="B25" s="23" t="s">
        <v>14</v>
      </c>
      <c r="C25" s="36">
        <f>+'REG SALIDAS DIARIO MAYO 18'!C26</f>
        <v>0</v>
      </c>
    </row>
    <row r="26" spans="1:3">
      <c r="A26" s="22" t="s">
        <v>56</v>
      </c>
      <c r="B26" s="23" t="s">
        <v>13</v>
      </c>
      <c r="C26" s="36">
        <f>+'REG SALIDAS DIARIO MAYO 18'!C27</f>
        <v>0</v>
      </c>
    </row>
    <row r="27" spans="1:3">
      <c r="A27" s="22" t="s">
        <v>57</v>
      </c>
      <c r="B27" s="23" t="s">
        <v>13</v>
      </c>
      <c r="C27" s="36">
        <f>+'REG SALIDAS DIARIO MAYO 18'!C28</f>
        <v>0</v>
      </c>
    </row>
    <row r="28" spans="1:3">
      <c r="A28" s="22" t="s">
        <v>58</v>
      </c>
      <c r="B28" s="23" t="s">
        <v>13</v>
      </c>
      <c r="C28" s="36">
        <f>+'REG SALIDAS DIARIO MAYO 18'!C29</f>
        <v>0</v>
      </c>
    </row>
    <row r="29" spans="1:3">
      <c r="A29" s="27" t="s">
        <v>59</v>
      </c>
      <c r="B29" s="23" t="s">
        <v>13</v>
      </c>
      <c r="C29" s="36">
        <f>+'REG SALIDAS DIARIO MAYO 18'!C30</f>
        <v>0</v>
      </c>
    </row>
    <row r="30" spans="1:3">
      <c r="A30" s="27" t="s">
        <v>60</v>
      </c>
      <c r="B30" s="23" t="s">
        <v>13</v>
      </c>
      <c r="C30" s="36">
        <f>+'REG SALIDAS DIARIO MAYO 18'!C31</f>
        <v>0</v>
      </c>
    </row>
    <row r="31" spans="1:3">
      <c r="A31" s="27" t="s">
        <v>61</v>
      </c>
      <c r="B31" s="23" t="s">
        <v>13</v>
      </c>
      <c r="C31" s="36">
        <f>+'REG SALIDAS DIARIO MAYO 18'!C32</f>
        <v>0</v>
      </c>
    </row>
    <row r="32" spans="1:3">
      <c r="A32" s="27" t="s">
        <v>62</v>
      </c>
      <c r="B32" s="23" t="s">
        <v>13</v>
      </c>
      <c r="C32" s="36">
        <f>+'REG SALIDAS DIARIO MAYO 18'!C33</f>
        <v>0</v>
      </c>
    </row>
    <row r="33" spans="1:3">
      <c r="A33" s="22" t="s">
        <v>63</v>
      </c>
      <c r="B33" s="23" t="s">
        <v>13</v>
      </c>
      <c r="C33" s="36">
        <f>+'REG SALIDAS DIARIO MAYO 18'!C34</f>
        <v>0</v>
      </c>
    </row>
    <row r="34" spans="1:3">
      <c r="A34" s="22" t="s">
        <v>64</v>
      </c>
      <c r="B34" s="23" t="s">
        <v>14</v>
      </c>
      <c r="C34" s="36">
        <f>+'REG SALIDAS DIARIO MAYO 18'!C35</f>
        <v>3</v>
      </c>
    </row>
    <row r="35" spans="1:3">
      <c r="A35" s="22" t="s">
        <v>65</v>
      </c>
      <c r="B35" s="23" t="s">
        <v>14</v>
      </c>
      <c r="C35" s="36">
        <f>+'REG SALIDAS DIARIO MAYO 18'!C36</f>
        <v>0</v>
      </c>
    </row>
    <row r="36" spans="1:3">
      <c r="A36" s="22" t="s">
        <v>66</v>
      </c>
      <c r="B36" s="23" t="s">
        <v>13</v>
      </c>
      <c r="C36" s="36">
        <f>+'REG SALIDAS DIARIO MAYO 18'!C37</f>
        <v>0</v>
      </c>
    </row>
    <row r="37" spans="1:3">
      <c r="A37" s="22" t="s">
        <v>67</v>
      </c>
      <c r="B37" s="23" t="s">
        <v>13</v>
      </c>
      <c r="C37" s="36">
        <f>+'REG SALIDAS DIARIO MAYO 18'!C38</f>
        <v>0</v>
      </c>
    </row>
    <row r="38" spans="1:3">
      <c r="A38" s="25" t="s">
        <v>68</v>
      </c>
      <c r="B38" s="26" t="s">
        <v>13</v>
      </c>
      <c r="C38" s="36">
        <f>+'REG SALIDAS DIARIO MAYO 18'!C39</f>
        <v>10</v>
      </c>
    </row>
    <row r="39" spans="1:3">
      <c r="A39" s="22" t="s">
        <v>69</v>
      </c>
      <c r="B39" s="23" t="s">
        <v>13</v>
      </c>
      <c r="C39" s="36">
        <f>+'REG SALIDAS DIARIO MAYO 18'!C40</f>
        <v>0</v>
      </c>
    </row>
    <row r="40" spans="1:3">
      <c r="A40" s="22" t="s">
        <v>70</v>
      </c>
      <c r="B40" s="23" t="s">
        <v>18</v>
      </c>
      <c r="C40" s="36">
        <f>+'REG SALIDAS DIARIO MAYO 18'!C41</f>
        <v>0</v>
      </c>
    </row>
    <row r="41" spans="1:3">
      <c r="A41" s="22" t="s">
        <v>71</v>
      </c>
      <c r="B41" s="23" t="s">
        <v>16</v>
      </c>
      <c r="C41" s="36">
        <f>+'REG SALIDAS DIARIO MAYO 18'!C42</f>
        <v>0</v>
      </c>
    </row>
    <row r="42" spans="1:3">
      <c r="A42" s="22" t="s">
        <v>72</v>
      </c>
      <c r="B42" s="23" t="s">
        <v>16</v>
      </c>
      <c r="C42" s="36">
        <f>+'REG SALIDAS DIARIO MAYO 18'!C43</f>
        <v>0</v>
      </c>
    </row>
    <row r="43" spans="1:3">
      <c r="A43" s="22" t="s">
        <v>73</v>
      </c>
      <c r="B43" s="23" t="s">
        <v>16</v>
      </c>
      <c r="C43" s="36">
        <f>+'REG SALIDAS DIARIO MAYO 18'!C44</f>
        <v>0</v>
      </c>
    </row>
    <row r="44" spans="1:3">
      <c r="A44" s="22" t="s">
        <v>74</v>
      </c>
      <c r="B44" s="23" t="s">
        <v>18</v>
      </c>
      <c r="C44" s="36">
        <f>+'REG SALIDAS DIARIO MAYO 18'!C45</f>
        <v>0</v>
      </c>
    </row>
    <row r="45" spans="1:3">
      <c r="A45" s="22" t="s">
        <v>75</v>
      </c>
      <c r="B45" s="23" t="s">
        <v>14</v>
      </c>
      <c r="C45" s="36">
        <f>+'REG SALIDAS DIARIO MAYO 18'!C46</f>
        <v>0</v>
      </c>
    </row>
    <row r="46" spans="1:3">
      <c r="A46" s="22" t="s">
        <v>32</v>
      </c>
      <c r="B46" s="23" t="s">
        <v>13</v>
      </c>
      <c r="C46" s="36">
        <f>+'REG SALIDAS DIARIO MAYO 18'!C47</f>
        <v>1</v>
      </c>
    </row>
    <row r="47" spans="1:3">
      <c r="A47" s="22" t="s">
        <v>76</v>
      </c>
      <c r="B47" s="23" t="s">
        <v>13</v>
      </c>
      <c r="C47" s="36">
        <f>+'REG SALIDAS DIARIO MAYO 18'!C48</f>
        <v>0</v>
      </c>
    </row>
    <row r="48" spans="1:3">
      <c r="A48" s="22" t="s">
        <v>77</v>
      </c>
      <c r="B48" s="23" t="s">
        <v>14</v>
      </c>
      <c r="C48" s="36">
        <f>+'REG SALIDAS DIARIO MAYO 18'!C49</f>
        <v>3</v>
      </c>
    </row>
    <row r="49" spans="1:3">
      <c r="A49" s="22" t="s">
        <v>33</v>
      </c>
      <c r="B49" s="23" t="s">
        <v>14</v>
      </c>
      <c r="C49" s="36">
        <f>+'REG SALIDAS DIARIO MAYO 18'!C50</f>
        <v>0</v>
      </c>
    </row>
    <row r="50" spans="1:3">
      <c r="A50" s="22" t="s">
        <v>78</v>
      </c>
      <c r="B50" s="23" t="s">
        <v>13</v>
      </c>
      <c r="C50" s="36">
        <f>+'REG SALIDAS DIARIO MAYO 18'!C51</f>
        <v>0</v>
      </c>
    </row>
    <row r="51" spans="1:3">
      <c r="A51" s="22" t="s">
        <v>79</v>
      </c>
      <c r="B51" s="23" t="s">
        <v>13</v>
      </c>
      <c r="C51" s="36">
        <f>+'REG SALIDAS DIARIO MAYO 18'!C52</f>
        <v>12</v>
      </c>
    </row>
    <row r="52" spans="1:3">
      <c r="A52" s="22" t="s">
        <v>80</v>
      </c>
      <c r="B52" s="23" t="s">
        <v>13</v>
      </c>
      <c r="C52" s="36">
        <f>+'REG SALIDAS DIARIO MAYO 18'!C53</f>
        <v>5</v>
      </c>
    </row>
    <row r="53" spans="1:3">
      <c r="A53" s="22" t="s">
        <v>81</v>
      </c>
      <c r="B53" s="23" t="s">
        <v>13</v>
      </c>
      <c r="C53" s="36">
        <f>+'REG SALIDAS DIARIO MAYO 18'!C54</f>
        <v>2</v>
      </c>
    </row>
    <row r="54" spans="1:3">
      <c r="A54" s="29" t="s">
        <v>82</v>
      </c>
      <c r="B54" s="23" t="s">
        <v>18</v>
      </c>
      <c r="C54" s="36">
        <f>+'REG SALIDAS DIARIO MAYO 18'!C55</f>
        <v>0</v>
      </c>
    </row>
    <row r="55" spans="1:3">
      <c r="A55" s="22" t="s">
        <v>83</v>
      </c>
      <c r="B55" s="23" t="s">
        <v>13</v>
      </c>
      <c r="C55" s="36">
        <f>+'REG SALIDAS DIARIO MAYO 18'!C56</f>
        <v>0</v>
      </c>
    </row>
    <row r="56" spans="1:3">
      <c r="A56" s="29" t="s">
        <v>34</v>
      </c>
      <c r="B56" s="23" t="s">
        <v>13</v>
      </c>
      <c r="C56" s="36">
        <f>+'REG SALIDAS DIARIO MAYO 18'!C57</f>
        <v>0</v>
      </c>
    </row>
    <row r="57" spans="1:3">
      <c r="A57" s="22" t="s">
        <v>84</v>
      </c>
      <c r="B57" s="23" t="s">
        <v>19</v>
      </c>
      <c r="C57" s="36">
        <f>+'REG SALIDAS DIARIO MAYO 18'!C58</f>
        <v>44</v>
      </c>
    </row>
    <row r="58" spans="1:3">
      <c r="A58" s="22" t="s">
        <v>85</v>
      </c>
      <c r="B58" s="23" t="s">
        <v>19</v>
      </c>
      <c r="C58" s="36">
        <f>+'REG SALIDAS DIARIO MAYO 18'!C59</f>
        <v>0</v>
      </c>
    </row>
    <row r="59" spans="1:3">
      <c r="A59" s="22" t="s">
        <v>86</v>
      </c>
      <c r="B59" s="23" t="s">
        <v>19</v>
      </c>
      <c r="C59" s="36">
        <f>+'REG SALIDAS DIARIO MAYO 18'!C60</f>
        <v>2</v>
      </c>
    </row>
    <row r="60" spans="1:3">
      <c r="A60" s="22" t="s">
        <v>87</v>
      </c>
      <c r="B60" s="23" t="s">
        <v>14</v>
      </c>
      <c r="C60" s="36">
        <f>+'REG SALIDAS DIARIO MAYO 18'!C61</f>
        <v>0</v>
      </c>
    </row>
    <row r="61" spans="1:3">
      <c r="A61" s="22" t="s">
        <v>88</v>
      </c>
      <c r="B61" s="23" t="s">
        <v>13</v>
      </c>
      <c r="C61" s="36">
        <f>+'REG SALIDAS DIARIO MAYO 18'!C62</f>
        <v>0</v>
      </c>
    </row>
    <row r="62" spans="1:3">
      <c r="A62" s="144" t="s">
        <v>95</v>
      </c>
      <c r="B62" s="23" t="s">
        <v>19</v>
      </c>
      <c r="C62" s="36">
        <f>+'REG SALIDAS DIARIO MAYO 18'!C63</f>
        <v>0</v>
      </c>
    </row>
    <row r="63" spans="1:3">
      <c r="A63" s="22" t="s">
        <v>147</v>
      </c>
      <c r="B63" s="23" t="s">
        <v>19</v>
      </c>
      <c r="C63" s="36">
        <f>+'REG SALIDAS DIARIO MAYO 18'!C64</f>
        <v>1</v>
      </c>
    </row>
    <row r="64" spans="1:3">
      <c r="A64" s="22" t="s">
        <v>89</v>
      </c>
      <c r="B64" s="23" t="s">
        <v>16</v>
      </c>
      <c r="C64" s="36">
        <f>+'REG SALIDAS DIARIO MAYO 18'!C65</f>
        <v>0</v>
      </c>
    </row>
    <row r="65" spans="1:3">
      <c r="A65" s="22" t="s">
        <v>90</v>
      </c>
      <c r="B65" s="23" t="s">
        <v>13</v>
      </c>
      <c r="C65" s="36">
        <f>+'REG SALIDAS DIARIO MAYO 18'!C66</f>
        <v>0</v>
      </c>
    </row>
    <row r="66" spans="1:3">
      <c r="A66" s="22" t="s">
        <v>91</v>
      </c>
      <c r="B66" s="23" t="s">
        <v>19</v>
      </c>
      <c r="C66" s="36">
        <f>+'REG SALIDAS DIARIO MAYO 18'!C67</f>
        <v>0</v>
      </c>
    </row>
    <row r="67" spans="1:3">
      <c r="A67" s="22" t="s">
        <v>92</v>
      </c>
      <c r="B67" s="23" t="s">
        <v>18</v>
      </c>
      <c r="C67" s="36">
        <f>+'REG SALIDAS DIARIO MAYO 18'!C68</f>
        <v>0</v>
      </c>
    </row>
    <row r="68" spans="1:3">
      <c r="A68" s="22" t="s">
        <v>93</v>
      </c>
      <c r="B68" s="23" t="s">
        <v>19</v>
      </c>
      <c r="C68" s="36">
        <f>+'REG SALIDAS DIARIO MAYO 18'!C69</f>
        <v>0</v>
      </c>
    </row>
    <row r="69" spans="1:3">
      <c r="A69" s="22" t="s">
        <v>94</v>
      </c>
      <c r="B69" s="23" t="s">
        <v>19</v>
      </c>
      <c r="C69" s="36">
        <f>+'REG SALIDAS DIARIO MAYO 18'!C70</f>
        <v>0</v>
      </c>
    </row>
    <row r="70" spans="1:3">
      <c r="A70" s="30" t="s">
        <v>145</v>
      </c>
      <c r="B70" s="31" t="s">
        <v>13</v>
      </c>
      <c r="C70" s="36">
        <f>+'REG SALIDAS DIARIO MAYO 18'!C71</f>
        <v>0</v>
      </c>
    </row>
    <row r="71" spans="1:3">
      <c r="A71" s="22" t="s">
        <v>96</v>
      </c>
      <c r="B71" s="23" t="s">
        <v>13</v>
      </c>
      <c r="C71" s="36">
        <f>+'REG SALIDAS DIARIO MAYO 18'!C72</f>
        <v>0</v>
      </c>
    </row>
    <row r="72" spans="1:3">
      <c r="A72" s="22" t="s">
        <v>35</v>
      </c>
      <c r="B72" s="23" t="s">
        <v>13</v>
      </c>
      <c r="C72" s="36">
        <f>+'REG SALIDAS DIARIO MAYO 18'!C73</f>
        <v>3</v>
      </c>
    </row>
    <row r="73" spans="1:3">
      <c r="A73" s="22" t="s">
        <v>97</v>
      </c>
      <c r="B73" s="23" t="s">
        <v>13</v>
      </c>
      <c r="C73" s="36">
        <f>+'REG SALIDAS DIARIO MAYO 18'!C74</f>
        <v>0</v>
      </c>
    </row>
    <row r="74" spans="1:3">
      <c r="A74" s="22" t="s">
        <v>98</v>
      </c>
      <c r="B74" s="23" t="s">
        <v>18</v>
      </c>
      <c r="C74" s="36">
        <f>+'REG SALIDAS DIARIO MAYO 18'!C75</f>
        <v>0</v>
      </c>
    </row>
    <row r="75" spans="1:3">
      <c r="A75" s="22" t="s">
        <v>99</v>
      </c>
      <c r="B75" s="23" t="s">
        <v>18</v>
      </c>
      <c r="C75" s="36">
        <f>+'REG SALIDAS DIARIO MAYO 18'!C76</f>
        <v>0</v>
      </c>
    </row>
    <row r="76" spans="1:3">
      <c r="A76" s="22" t="s">
        <v>100</v>
      </c>
      <c r="B76" s="23" t="s">
        <v>13</v>
      </c>
      <c r="C76" s="36">
        <f>+'REG SALIDAS DIARIO MAYO 18'!C77</f>
        <v>0</v>
      </c>
    </row>
    <row r="77" spans="1:3">
      <c r="A77" s="22" t="s">
        <v>101</v>
      </c>
      <c r="B77" s="23" t="s">
        <v>13</v>
      </c>
      <c r="C77" s="36">
        <f>+'REG SALIDAS DIARIO MAYO 18'!C78</f>
        <v>0</v>
      </c>
    </row>
    <row r="78" spans="1:3">
      <c r="A78" s="22" t="s">
        <v>102</v>
      </c>
      <c r="B78" s="23" t="s">
        <v>13</v>
      </c>
      <c r="C78" s="36">
        <f>+'REG SALIDAS DIARIO MAYO 18'!C79</f>
        <v>3</v>
      </c>
    </row>
    <row r="79" spans="1:3">
      <c r="A79" s="22" t="s">
        <v>36</v>
      </c>
      <c r="B79" s="23" t="s">
        <v>13</v>
      </c>
      <c r="C79" s="36">
        <f>+'REG SALIDAS DIARIO MAYO 18'!C80</f>
        <v>0</v>
      </c>
    </row>
    <row r="80" spans="1:3">
      <c r="A80" s="22" t="s">
        <v>103</v>
      </c>
      <c r="B80" s="23" t="s">
        <v>13</v>
      </c>
      <c r="C80" s="36">
        <f>+'REG SALIDAS DIARIO MAYO 18'!C81</f>
        <v>0</v>
      </c>
    </row>
    <row r="81" spans="1:3">
      <c r="A81" s="22" t="s">
        <v>104</v>
      </c>
      <c r="B81" s="23" t="s">
        <v>13</v>
      </c>
      <c r="C81" s="36">
        <f>+'REG SALIDAS DIARIO MAYO 18'!C82</f>
        <v>0</v>
      </c>
    </row>
    <row r="82" spans="1:3">
      <c r="A82" s="22" t="s">
        <v>37</v>
      </c>
      <c r="B82" s="23" t="s">
        <v>13</v>
      </c>
      <c r="C82" s="36">
        <f>+'REG SALIDAS DIARIO MAYO 18'!C83</f>
        <v>0</v>
      </c>
    </row>
    <row r="83" spans="1:3">
      <c r="A83" s="22" t="s">
        <v>106</v>
      </c>
      <c r="B83" s="23" t="s">
        <v>13</v>
      </c>
      <c r="C83" s="36">
        <f>+'REG SALIDAS DIARIO MAYO 18'!C84</f>
        <v>30</v>
      </c>
    </row>
    <row r="84" spans="1:3">
      <c r="A84" s="22" t="s">
        <v>107</v>
      </c>
      <c r="B84" s="23" t="s">
        <v>13</v>
      </c>
      <c r="C84" s="36">
        <f>+'REG SALIDAS DIARIO MAYO 18'!C85</f>
        <v>120</v>
      </c>
    </row>
    <row r="85" spans="1:3">
      <c r="A85" s="22" t="s">
        <v>105</v>
      </c>
      <c r="B85" s="23" t="s">
        <v>13</v>
      </c>
      <c r="C85" s="36">
        <f>+'REG SALIDAS DIARIO MAYO 18'!C86</f>
        <v>0</v>
      </c>
    </row>
    <row r="86" spans="1:3">
      <c r="A86" s="29" t="s">
        <v>108</v>
      </c>
      <c r="B86" s="23" t="s">
        <v>13</v>
      </c>
      <c r="C86" s="36">
        <f>+'REG SALIDAS DIARIO MAYO 18'!C87</f>
        <v>0</v>
      </c>
    </row>
    <row r="87" spans="1:3">
      <c r="A87" s="29" t="s">
        <v>109</v>
      </c>
      <c r="B87" s="23" t="s">
        <v>13</v>
      </c>
      <c r="C87" s="36">
        <f>+'REG SALIDAS DIARIO MAYO 18'!C88</f>
        <v>0</v>
      </c>
    </row>
    <row r="88" spans="1:3">
      <c r="A88" s="22" t="s">
        <v>110</v>
      </c>
      <c r="B88" s="23" t="s">
        <v>13</v>
      </c>
      <c r="C88" s="36">
        <f>+'REG SALIDAS DIARIO MAYO 18'!C89</f>
        <v>0</v>
      </c>
    </row>
    <row r="89" spans="1:3">
      <c r="A89" s="22" t="s">
        <v>247</v>
      </c>
      <c r="B89" s="23" t="s">
        <v>13</v>
      </c>
      <c r="C89" s="36">
        <f>+'REG SALIDAS DIARIO MAYO 18'!C90</f>
        <v>1</v>
      </c>
    </row>
    <row r="90" spans="1:3">
      <c r="A90" s="22" t="s">
        <v>244</v>
      </c>
      <c r="B90" s="23" t="s">
        <v>13</v>
      </c>
      <c r="C90" s="36">
        <f>+'REG SALIDAS DIARIO MAYO 18'!C91</f>
        <v>0</v>
      </c>
    </row>
    <row r="91" spans="1:3">
      <c r="A91" s="22" t="s">
        <v>245</v>
      </c>
      <c r="B91" s="23" t="s">
        <v>13</v>
      </c>
      <c r="C91" s="36">
        <f>+'REG SALIDAS DIARIO MAYO 18'!C92</f>
        <v>0</v>
      </c>
    </row>
    <row r="92" spans="1:3">
      <c r="A92" s="22" t="s">
        <v>246</v>
      </c>
      <c r="B92" s="23" t="s">
        <v>13</v>
      </c>
      <c r="C92" s="36">
        <f>+'REG SALIDAS DIARIO MAYO 18'!C93</f>
        <v>1</v>
      </c>
    </row>
    <row r="93" spans="1:3">
      <c r="A93" s="22" t="s">
        <v>114</v>
      </c>
      <c r="B93" s="23" t="s">
        <v>13</v>
      </c>
      <c r="C93" s="36">
        <f>+'REG SALIDAS DIARIO MAYO 18'!C94</f>
        <v>0</v>
      </c>
    </row>
    <row r="94" spans="1:3">
      <c r="A94" s="29" t="s">
        <v>115</v>
      </c>
      <c r="B94" s="26" t="s">
        <v>13</v>
      </c>
      <c r="C94" s="36">
        <f>+'REG SALIDAS DIARIO MAYO 18'!C95</f>
        <v>0</v>
      </c>
    </row>
    <row r="95" spans="1:3">
      <c r="A95" s="29" t="s">
        <v>248</v>
      </c>
      <c r="B95" s="26" t="s">
        <v>13</v>
      </c>
      <c r="C95" s="36">
        <f>+'REG SALIDAS DIARIO MAYO 18'!C96</f>
        <v>0</v>
      </c>
    </row>
    <row r="96" spans="1:3">
      <c r="A96" s="29" t="s">
        <v>240</v>
      </c>
      <c r="B96" s="26" t="s">
        <v>13</v>
      </c>
      <c r="C96" s="36">
        <f>+'REG SALIDAS DIARIO MAYO 18'!C97</f>
        <v>0</v>
      </c>
    </row>
    <row r="97" spans="1:3">
      <c r="A97" s="29" t="s">
        <v>242</v>
      </c>
      <c r="B97" s="26" t="s">
        <v>13</v>
      </c>
      <c r="C97" s="36">
        <f>+'REG SALIDAS DIARIO MAYO 18'!C98</f>
        <v>0</v>
      </c>
    </row>
    <row r="98" spans="1:3">
      <c r="A98" s="29" t="s">
        <v>243</v>
      </c>
      <c r="B98" s="26" t="s">
        <v>13</v>
      </c>
      <c r="C98" s="36">
        <f>+'REG SALIDAS DIARIO MAYO 18'!C99</f>
        <v>0</v>
      </c>
    </row>
    <row r="99" spans="1:3">
      <c r="A99" s="30" t="s">
        <v>130</v>
      </c>
      <c r="B99" s="31" t="s">
        <v>13</v>
      </c>
      <c r="C99" s="36">
        <f>+'REG SALIDAS DIARIO MAYO 18'!C100</f>
        <v>0</v>
      </c>
    </row>
    <row r="100" spans="1:3">
      <c r="A100" s="25" t="s">
        <v>117</v>
      </c>
      <c r="B100" s="26" t="s">
        <v>13</v>
      </c>
      <c r="C100" s="36">
        <f>+'REG SALIDAS DIARIO MAYO 18'!C101</f>
        <v>0</v>
      </c>
    </row>
    <row r="101" spans="1:3">
      <c r="A101" s="22" t="s">
        <v>116</v>
      </c>
      <c r="B101" s="23" t="s">
        <v>13</v>
      </c>
      <c r="C101" s="36">
        <f>+'REG SALIDAS DIARIO MAYO 18'!C102</f>
        <v>0</v>
      </c>
    </row>
    <row r="102" spans="1:3">
      <c r="A102" s="25" t="s">
        <v>20</v>
      </c>
      <c r="B102" s="26" t="s">
        <v>13</v>
      </c>
      <c r="C102" s="36">
        <f>+'REG SALIDAS DIARIO MAYO 18'!C103</f>
        <v>0</v>
      </c>
    </row>
    <row r="103" spans="1:3">
      <c r="A103" s="22" t="s">
        <v>118</v>
      </c>
      <c r="B103" s="23" t="s">
        <v>13</v>
      </c>
      <c r="C103" s="36">
        <f>+'REG SALIDAS DIARIO MAYO 18'!C104</f>
        <v>0</v>
      </c>
    </row>
    <row r="104" spans="1:3">
      <c r="A104" s="22" t="s">
        <v>119</v>
      </c>
      <c r="B104" s="23" t="s">
        <v>13</v>
      </c>
      <c r="C104" s="36">
        <f>+'REG SALIDAS DIARIO MAYO 18'!C105</f>
        <v>0</v>
      </c>
    </row>
    <row r="105" spans="1:3">
      <c r="A105" s="32" t="s">
        <v>120</v>
      </c>
      <c r="B105" s="24" t="s">
        <v>13</v>
      </c>
      <c r="C105" s="36">
        <f>+'REG SALIDAS DIARIO MAYO 18'!C106</f>
        <v>0</v>
      </c>
    </row>
    <row r="106" spans="1:3">
      <c r="A106" s="32" t="s">
        <v>21</v>
      </c>
      <c r="B106" s="24" t="s">
        <v>13</v>
      </c>
      <c r="C106" s="36">
        <f>+'REG SALIDAS DIARIO MAYO 18'!C107</f>
        <v>0</v>
      </c>
    </row>
    <row r="107" spans="1:3">
      <c r="A107" s="32" t="s">
        <v>22</v>
      </c>
      <c r="B107" s="24" t="s">
        <v>13</v>
      </c>
      <c r="C107" s="36">
        <f>+'REG SALIDAS DIARIO MAYO 18'!C108</f>
        <v>0</v>
      </c>
    </row>
    <row r="108" spans="1:3">
      <c r="A108" s="30" t="s">
        <v>121</v>
      </c>
      <c r="B108" s="24" t="s">
        <v>13</v>
      </c>
      <c r="C108" s="36">
        <f>+'REG SALIDAS DIARIO MAYO 18'!C109</f>
        <v>0</v>
      </c>
    </row>
    <row r="109" spans="1:3">
      <c r="A109" s="30" t="s">
        <v>122</v>
      </c>
      <c r="B109" s="31" t="s">
        <v>13</v>
      </c>
      <c r="C109" s="36">
        <f>+'REG SALIDAS DIARIO MAYO 18'!C110</f>
        <v>0</v>
      </c>
    </row>
    <row r="110" spans="1:3">
      <c r="A110" s="30" t="s">
        <v>123</v>
      </c>
      <c r="B110" s="31" t="s">
        <v>13</v>
      </c>
      <c r="C110" s="36">
        <f>+'REG SALIDAS DIARIO MAYO 18'!C111</f>
        <v>1</v>
      </c>
    </row>
    <row r="111" spans="1:3">
      <c r="A111" s="30" t="s">
        <v>124</v>
      </c>
      <c r="B111" s="31" t="s">
        <v>13</v>
      </c>
      <c r="C111" s="36">
        <f>+'REG SALIDAS DIARIO MAYO 18'!C112</f>
        <v>0</v>
      </c>
    </row>
    <row r="112" spans="1:3">
      <c r="A112" s="30" t="s">
        <v>125</v>
      </c>
      <c r="B112" s="31" t="s">
        <v>13</v>
      </c>
      <c r="C112" s="36">
        <f>+'REG SALIDAS DIARIO MAYO 18'!C113</f>
        <v>0</v>
      </c>
    </row>
    <row r="113" spans="1:3">
      <c r="A113" s="30" t="s">
        <v>126</v>
      </c>
      <c r="B113" s="31" t="s">
        <v>13</v>
      </c>
      <c r="C113" s="36">
        <f>+'REG SALIDAS DIARIO MAYO 18'!C114</f>
        <v>0</v>
      </c>
    </row>
    <row r="114" spans="1:3">
      <c r="A114" s="30" t="s">
        <v>127</v>
      </c>
      <c r="B114" s="31" t="s">
        <v>13</v>
      </c>
      <c r="C114" s="36">
        <f>+'REG SALIDAS DIARIO MAYO 18'!C115</f>
        <v>0</v>
      </c>
    </row>
    <row r="115" spans="1:3">
      <c r="A115" s="159" t="s">
        <v>249</v>
      </c>
      <c r="B115" s="31" t="s">
        <v>13</v>
      </c>
      <c r="C115" s="36">
        <f>+'REG SALIDAS DIARIO MAYO 18'!C116</f>
        <v>0</v>
      </c>
    </row>
    <row r="116" spans="1:3">
      <c r="A116" s="32" t="s">
        <v>128</v>
      </c>
      <c r="B116" s="24" t="s">
        <v>13</v>
      </c>
      <c r="C116" s="36">
        <f>+'REG SALIDAS DIARIO MAYO 18'!C117</f>
        <v>0</v>
      </c>
    </row>
    <row r="117" spans="1:3">
      <c r="A117" s="33" t="s">
        <v>129</v>
      </c>
      <c r="B117" s="28" t="s">
        <v>13</v>
      </c>
      <c r="C117" s="36">
        <f>+'REG SALIDAS DIARIO MAYO 18'!C118</f>
        <v>0</v>
      </c>
    </row>
    <row r="118" spans="1:3">
      <c r="A118" s="30" t="s">
        <v>38</v>
      </c>
      <c r="B118" s="31" t="s">
        <v>13</v>
      </c>
      <c r="C118" s="36">
        <f>+'REG SALIDAS DIARIO MAYO 18'!C119</f>
        <v>0</v>
      </c>
    </row>
    <row r="119" spans="1:3">
      <c r="A119" s="30" t="s">
        <v>131</v>
      </c>
      <c r="B119" s="31" t="s">
        <v>13</v>
      </c>
      <c r="C119" s="36">
        <f>+'REG SALIDAS DIARIO MAYO 18'!C120</f>
        <v>0</v>
      </c>
    </row>
    <row r="120" spans="1:3">
      <c r="A120" s="30" t="s">
        <v>132</v>
      </c>
      <c r="B120" s="31" t="s">
        <v>13</v>
      </c>
      <c r="C120" s="36">
        <f>+'REG SALIDAS DIARIO MAYO 18'!C121</f>
        <v>0</v>
      </c>
    </row>
    <row r="121" spans="1:3">
      <c r="A121" s="30" t="s">
        <v>133</v>
      </c>
      <c r="B121" s="31" t="s">
        <v>13</v>
      </c>
      <c r="C121" s="36">
        <f>+'REG SALIDAS DIARIO MAYO 18'!C122</f>
        <v>0</v>
      </c>
    </row>
    <row r="122" spans="1:3">
      <c r="A122" s="30" t="s">
        <v>134</v>
      </c>
      <c r="B122" s="31" t="s">
        <v>13</v>
      </c>
      <c r="C122" s="36">
        <f>+'REG SALIDAS DIARIO MAYO 18'!C123</f>
        <v>0</v>
      </c>
    </row>
    <row r="123" spans="1:3">
      <c r="C123" s="279">
        <f>SUM(C9:C122)</f>
        <v>246</v>
      </c>
    </row>
  </sheetData>
  <mergeCells count="5"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4"/>
  <sheetViews>
    <sheetView workbookViewId="0">
      <selection activeCell="F7" sqref="F7"/>
    </sheetView>
  </sheetViews>
  <sheetFormatPr baseColWidth="10" defaultRowHeight="15"/>
  <cols>
    <col min="1" max="1" width="38.140625" customWidth="1"/>
    <col min="2" max="2" width="13.140625" customWidth="1"/>
    <col min="3" max="3" width="11.7109375" customWidth="1"/>
    <col min="4" max="4" width="6.42578125" customWidth="1"/>
    <col min="5" max="5" width="4.140625" customWidth="1"/>
    <col min="6" max="6" width="3.42578125" style="50" customWidth="1"/>
    <col min="7" max="7" width="4" style="50" customWidth="1"/>
    <col min="8" max="8" width="3.7109375" style="50" customWidth="1"/>
    <col min="9" max="9" width="3.7109375" style="296" customWidth="1"/>
    <col min="10" max="10" width="3.42578125" style="296" customWidth="1"/>
    <col min="11" max="11" width="3.5703125" customWidth="1"/>
    <col min="12" max="12" width="3.85546875" customWidth="1"/>
  </cols>
  <sheetData>
    <row r="1" spans="1:12">
      <c r="E1" s="328"/>
      <c r="F1" s="329"/>
      <c r="H1" s="335"/>
      <c r="I1" s="331"/>
      <c r="K1" s="333"/>
    </row>
    <row r="2" spans="1:12">
      <c r="A2" s="372" t="s">
        <v>0</v>
      </c>
      <c r="B2" s="372"/>
      <c r="C2" s="372"/>
      <c r="D2" s="260"/>
      <c r="E2" s="373"/>
      <c r="F2" s="373"/>
      <c r="G2" s="373"/>
      <c r="H2" s="45"/>
      <c r="I2" s="334"/>
      <c r="J2" s="308"/>
      <c r="K2" s="17"/>
    </row>
    <row r="3" spans="1:12">
      <c r="A3" s="374" t="s">
        <v>135</v>
      </c>
      <c r="B3" s="374"/>
      <c r="C3" s="375"/>
      <c r="D3" s="330"/>
      <c r="E3" s="376"/>
      <c r="F3" s="376"/>
      <c r="G3" s="376"/>
      <c r="H3" s="45"/>
      <c r="I3" s="308"/>
      <c r="J3" s="297"/>
      <c r="K3" s="332"/>
    </row>
    <row r="4" spans="1:12">
      <c r="A4" s="300"/>
      <c r="B4" s="300"/>
      <c r="C4" s="300"/>
      <c r="D4" s="260"/>
      <c r="E4" s="319"/>
      <c r="F4" s="318"/>
      <c r="G4" s="301"/>
      <c r="H4" s="310"/>
      <c r="I4" s="305"/>
      <c r="J4" s="308"/>
      <c r="K4" s="17"/>
    </row>
    <row r="5" spans="1:12">
      <c r="A5" s="357" t="s">
        <v>324</v>
      </c>
      <c r="B5" s="357"/>
      <c r="C5" s="357"/>
      <c r="D5" s="320"/>
      <c r="E5" s="323"/>
      <c r="F5" s="336"/>
      <c r="G5" s="45"/>
      <c r="H5" s="310"/>
      <c r="I5" s="306"/>
      <c r="J5" s="308"/>
      <c r="K5" s="45"/>
    </row>
    <row r="6" spans="1:12">
      <c r="A6" s="300"/>
      <c r="B6" s="300"/>
      <c r="C6" s="300"/>
      <c r="D6" s="320"/>
      <c r="E6" s="317"/>
      <c r="F6" s="297"/>
      <c r="G6" s="337"/>
      <c r="H6" s="311"/>
      <c r="I6" s="305"/>
      <c r="J6" s="309"/>
      <c r="K6" s="45"/>
    </row>
    <row r="7" spans="1:12">
      <c r="A7" s="361" t="s">
        <v>325</v>
      </c>
      <c r="B7" s="361"/>
      <c r="C7" s="361"/>
      <c r="D7" s="321"/>
      <c r="E7" s="313"/>
      <c r="F7" s="316"/>
      <c r="G7" s="301"/>
      <c r="H7" s="311"/>
      <c r="I7" s="305"/>
      <c r="J7" s="309"/>
      <c r="K7" s="307"/>
    </row>
    <row r="8" spans="1:12">
      <c r="A8" s="304"/>
      <c r="B8" s="304"/>
      <c r="C8" s="304"/>
      <c r="D8" s="322"/>
      <c r="E8" s="324"/>
      <c r="F8" s="314"/>
      <c r="G8" s="315"/>
      <c r="H8" s="312"/>
      <c r="I8" s="325"/>
      <c r="J8" s="326"/>
      <c r="K8" s="327"/>
    </row>
    <row r="9" spans="1:12" ht="38.25">
      <c r="A9" s="18" t="s">
        <v>136</v>
      </c>
      <c r="B9" s="18" t="s">
        <v>137</v>
      </c>
      <c r="C9" s="18" t="s">
        <v>144</v>
      </c>
      <c r="D9" s="266" t="s">
        <v>280</v>
      </c>
      <c r="E9" s="59">
        <v>2</v>
      </c>
      <c r="F9" s="59">
        <v>7</v>
      </c>
      <c r="G9" s="59">
        <v>11</v>
      </c>
      <c r="H9" s="59">
        <v>14</v>
      </c>
      <c r="I9" s="59">
        <v>15</v>
      </c>
      <c r="J9" s="59">
        <v>22</v>
      </c>
      <c r="K9" s="286">
        <v>25</v>
      </c>
      <c r="L9" s="61">
        <v>29</v>
      </c>
    </row>
    <row r="10" spans="1:12">
      <c r="A10" s="20" t="s">
        <v>39</v>
      </c>
      <c r="B10" s="21" t="s">
        <v>13</v>
      </c>
      <c r="C10" s="269">
        <f>SUM(E10:L10)</f>
        <v>0</v>
      </c>
      <c r="D10" s="276"/>
      <c r="E10" s="71"/>
      <c r="F10" s="43"/>
      <c r="G10" s="43"/>
      <c r="H10" s="43"/>
      <c r="I10" s="302"/>
      <c r="J10" s="71"/>
      <c r="K10" s="43"/>
      <c r="L10" s="52"/>
    </row>
    <row r="11" spans="1:12">
      <c r="A11" s="22" t="s">
        <v>40</v>
      </c>
      <c r="B11" s="23" t="s">
        <v>14</v>
      </c>
      <c r="C11" s="269">
        <f t="shared" ref="C11:C74" si="0">SUM(E11:L11)</f>
        <v>0</v>
      </c>
      <c r="D11" s="276"/>
      <c r="E11" s="71"/>
      <c r="F11" s="43"/>
      <c r="G11" s="43"/>
      <c r="H11" s="43"/>
      <c r="I11" s="302"/>
      <c r="J11" s="71"/>
      <c r="K11" s="43"/>
      <c r="L11" s="52"/>
    </row>
    <row r="12" spans="1:12">
      <c r="A12" s="22" t="s">
        <v>41</v>
      </c>
      <c r="B12" s="23" t="s">
        <v>13</v>
      </c>
      <c r="C12" s="269">
        <f t="shared" si="0"/>
        <v>0</v>
      </c>
      <c r="D12" s="276"/>
      <c r="E12" s="71"/>
      <c r="F12" s="43"/>
      <c r="G12" s="43"/>
      <c r="H12" s="43"/>
      <c r="I12" s="302"/>
      <c r="J12" s="71"/>
      <c r="K12" s="43"/>
      <c r="L12" s="52"/>
    </row>
    <row r="13" spans="1:12">
      <c r="A13" s="22" t="s">
        <v>42</v>
      </c>
      <c r="B13" s="23" t="s">
        <v>13</v>
      </c>
      <c r="C13" s="269">
        <f t="shared" si="0"/>
        <v>0</v>
      </c>
      <c r="D13" s="276"/>
      <c r="E13" s="71"/>
      <c r="F13" s="43"/>
      <c r="G13" s="43"/>
      <c r="H13" s="43"/>
      <c r="I13" s="302"/>
      <c r="J13" s="71"/>
      <c r="K13" s="43"/>
      <c r="L13" s="52"/>
    </row>
    <row r="14" spans="1:12">
      <c r="A14" s="22" t="s">
        <v>43</v>
      </c>
      <c r="B14" s="23" t="s">
        <v>13</v>
      </c>
      <c r="C14" s="269">
        <f t="shared" si="0"/>
        <v>0</v>
      </c>
      <c r="D14" s="276"/>
      <c r="E14" s="71"/>
      <c r="F14" s="43"/>
      <c r="G14" s="43"/>
      <c r="H14" s="43"/>
      <c r="I14" s="302"/>
      <c r="J14" s="71"/>
      <c r="K14" s="43"/>
      <c r="L14" s="52"/>
    </row>
    <row r="15" spans="1:12">
      <c r="A15" s="22" t="s">
        <v>44</v>
      </c>
      <c r="B15" s="23" t="s">
        <v>13</v>
      </c>
      <c r="C15" s="269">
        <f t="shared" si="0"/>
        <v>0</v>
      </c>
      <c r="D15" s="276"/>
      <c r="E15" s="71"/>
      <c r="F15" s="43"/>
      <c r="G15" s="43"/>
      <c r="H15" s="43"/>
      <c r="I15" s="302"/>
      <c r="J15" s="71"/>
      <c r="K15" s="43"/>
      <c r="L15" s="52"/>
    </row>
    <row r="16" spans="1:12">
      <c r="A16" s="22" t="s">
        <v>45</v>
      </c>
      <c r="B16" s="23" t="s">
        <v>13</v>
      </c>
      <c r="C16" s="269">
        <f t="shared" si="0"/>
        <v>0</v>
      </c>
      <c r="D16" s="276"/>
      <c r="E16" s="71"/>
      <c r="F16" s="43"/>
      <c r="G16" s="43"/>
      <c r="H16" s="43"/>
      <c r="I16" s="302"/>
      <c r="J16" s="71"/>
      <c r="K16" s="43"/>
      <c r="L16" s="52"/>
    </row>
    <row r="17" spans="1:12">
      <c r="A17" s="22" t="s">
        <v>46</v>
      </c>
      <c r="B17" s="23" t="s">
        <v>13</v>
      </c>
      <c r="C17" s="269">
        <f t="shared" si="0"/>
        <v>0</v>
      </c>
      <c r="D17" s="276"/>
      <c r="E17" s="71"/>
      <c r="F17" s="43"/>
      <c r="G17" s="43"/>
      <c r="H17" s="43"/>
      <c r="I17" s="302"/>
      <c r="J17" s="71"/>
      <c r="K17" s="43"/>
      <c r="L17" s="52"/>
    </row>
    <row r="18" spans="1:12">
      <c r="A18" s="22" t="s">
        <v>47</v>
      </c>
      <c r="B18" s="23" t="s">
        <v>13</v>
      </c>
      <c r="C18" s="269">
        <f t="shared" si="0"/>
        <v>0</v>
      </c>
      <c r="D18" s="276"/>
      <c r="E18" s="71"/>
      <c r="F18" s="43"/>
      <c r="G18" s="43"/>
      <c r="H18" s="43"/>
      <c r="I18" s="302"/>
      <c r="J18" s="71"/>
      <c r="K18" s="43"/>
      <c r="L18" s="52"/>
    </row>
    <row r="19" spans="1:12">
      <c r="A19" s="22" t="s">
        <v>48</v>
      </c>
      <c r="B19" s="23" t="s">
        <v>13</v>
      </c>
      <c r="C19" s="269">
        <f t="shared" si="0"/>
        <v>0</v>
      </c>
      <c r="D19" s="276"/>
      <c r="E19" s="71"/>
      <c r="F19" s="43"/>
      <c r="G19" s="43"/>
      <c r="H19" s="43"/>
      <c r="I19" s="302"/>
      <c r="J19" s="71"/>
      <c r="K19" s="43"/>
      <c r="L19" s="52"/>
    </row>
    <row r="20" spans="1:12">
      <c r="A20" s="22" t="s">
        <v>49</v>
      </c>
      <c r="B20" s="23" t="s">
        <v>13</v>
      </c>
      <c r="C20" s="269">
        <f t="shared" si="0"/>
        <v>1</v>
      </c>
      <c r="D20" s="276"/>
      <c r="E20" s="71"/>
      <c r="F20" s="43"/>
      <c r="G20" s="43"/>
      <c r="H20" s="43"/>
      <c r="I20" s="302"/>
      <c r="J20" s="71">
        <v>1</v>
      </c>
      <c r="K20" s="43"/>
      <c r="L20" s="52"/>
    </row>
    <row r="21" spans="1:12">
      <c r="A21" s="25" t="s">
        <v>50</v>
      </c>
      <c r="B21" s="26" t="s">
        <v>13</v>
      </c>
      <c r="C21" s="269">
        <f t="shared" si="0"/>
        <v>0</v>
      </c>
      <c r="D21" s="276"/>
      <c r="E21" s="71"/>
      <c r="F21" s="43"/>
      <c r="G21" s="43"/>
      <c r="H21" s="43"/>
      <c r="I21" s="302"/>
      <c r="J21" s="71"/>
      <c r="K21" s="43"/>
      <c r="L21" s="52"/>
    </row>
    <row r="22" spans="1:12">
      <c r="A22" s="25" t="s">
        <v>51</v>
      </c>
      <c r="B22" s="26" t="s">
        <v>13</v>
      </c>
      <c r="C22" s="269">
        <f t="shared" si="0"/>
        <v>0</v>
      </c>
      <c r="D22" s="276"/>
      <c r="E22" s="71"/>
      <c r="F22" s="43"/>
      <c r="G22" s="43"/>
      <c r="H22" s="43"/>
      <c r="I22" s="302"/>
      <c r="J22" s="71"/>
      <c r="K22" s="43"/>
      <c r="L22" s="52"/>
    </row>
    <row r="23" spans="1:12">
      <c r="A23" s="22" t="s">
        <v>52</v>
      </c>
      <c r="B23" s="23" t="s">
        <v>15</v>
      </c>
      <c r="C23" s="269">
        <f t="shared" si="0"/>
        <v>0</v>
      </c>
      <c r="D23" s="276"/>
      <c r="E23" s="71"/>
      <c r="F23" s="43"/>
      <c r="G23" s="43"/>
      <c r="H23" s="43"/>
      <c r="I23" s="302"/>
      <c r="J23" s="71"/>
      <c r="K23" s="43"/>
      <c r="L23" s="52"/>
    </row>
    <row r="24" spans="1:12">
      <c r="A24" s="22" t="s">
        <v>53</v>
      </c>
      <c r="B24" s="23" t="s">
        <v>13</v>
      </c>
      <c r="C24" s="269">
        <f t="shared" si="0"/>
        <v>3</v>
      </c>
      <c r="D24" s="276"/>
      <c r="E24" s="71">
        <v>1</v>
      </c>
      <c r="F24" s="43"/>
      <c r="G24" s="43"/>
      <c r="H24" s="43"/>
      <c r="I24" s="302"/>
      <c r="J24" s="71"/>
      <c r="K24" s="43">
        <v>2</v>
      </c>
      <c r="L24" s="52"/>
    </row>
    <row r="25" spans="1:12">
      <c r="A25" s="22" t="s">
        <v>54</v>
      </c>
      <c r="B25" s="23" t="s">
        <v>16</v>
      </c>
      <c r="C25" s="269">
        <f t="shared" si="0"/>
        <v>0</v>
      </c>
      <c r="D25" s="276"/>
      <c r="E25" s="71"/>
      <c r="F25" s="43"/>
      <c r="G25" s="43"/>
      <c r="H25" s="43"/>
      <c r="I25" s="302"/>
      <c r="J25" s="71"/>
      <c r="K25" s="43"/>
      <c r="L25" s="52"/>
    </row>
    <row r="26" spans="1:12">
      <c r="A26" s="22" t="s">
        <v>55</v>
      </c>
      <c r="B26" s="23" t="s">
        <v>14</v>
      </c>
      <c r="C26" s="269">
        <f t="shared" si="0"/>
        <v>0</v>
      </c>
      <c r="D26" s="276"/>
      <c r="E26" s="71"/>
      <c r="F26" s="43"/>
      <c r="G26" s="43"/>
      <c r="H26" s="43"/>
      <c r="I26" s="302"/>
      <c r="J26" s="71"/>
      <c r="K26" s="43"/>
      <c r="L26" s="52"/>
    </row>
    <row r="27" spans="1:12">
      <c r="A27" s="22" t="s">
        <v>56</v>
      </c>
      <c r="B27" s="23" t="s">
        <v>13</v>
      </c>
      <c r="C27" s="269">
        <f t="shared" si="0"/>
        <v>0</v>
      </c>
      <c r="D27" s="276"/>
      <c r="E27" s="71"/>
      <c r="F27" s="43"/>
      <c r="G27" s="43"/>
      <c r="H27" s="43"/>
      <c r="I27" s="302"/>
      <c r="J27" s="71"/>
      <c r="K27" s="43"/>
      <c r="L27" s="52"/>
    </row>
    <row r="28" spans="1:12">
      <c r="A28" s="22" t="s">
        <v>57</v>
      </c>
      <c r="B28" s="23" t="s">
        <v>13</v>
      </c>
      <c r="C28" s="269">
        <f t="shared" si="0"/>
        <v>0</v>
      </c>
      <c r="D28" s="276"/>
      <c r="E28" s="71"/>
      <c r="F28" s="43"/>
      <c r="G28" s="43"/>
      <c r="H28" s="43"/>
      <c r="I28" s="302"/>
      <c r="J28" s="71"/>
      <c r="K28" s="43"/>
      <c r="L28" s="52"/>
    </row>
    <row r="29" spans="1:12">
      <c r="A29" s="22" t="s">
        <v>58</v>
      </c>
      <c r="B29" s="23" t="s">
        <v>13</v>
      </c>
      <c r="C29" s="269">
        <f t="shared" si="0"/>
        <v>0</v>
      </c>
      <c r="D29" s="276"/>
      <c r="E29" s="71"/>
      <c r="F29" s="43"/>
      <c r="G29" s="43"/>
      <c r="H29" s="43"/>
      <c r="I29" s="302"/>
      <c r="J29" s="71"/>
      <c r="K29" s="43"/>
      <c r="L29" s="52"/>
    </row>
    <row r="30" spans="1:12">
      <c r="A30" s="27" t="s">
        <v>59</v>
      </c>
      <c r="B30" s="23" t="s">
        <v>13</v>
      </c>
      <c r="C30" s="269">
        <f t="shared" si="0"/>
        <v>0</v>
      </c>
      <c r="D30" s="276"/>
      <c r="E30" s="71"/>
      <c r="F30" s="43"/>
      <c r="G30" s="43"/>
      <c r="H30" s="43"/>
      <c r="I30" s="302"/>
      <c r="J30" s="71"/>
      <c r="K30" s="43"/>
      <c r="L30" s="52"/>
    </row>
    <row r="31" spans="1:12">
      <c r="A31" s="27" t="s">
        <v>60</v>
      </c>
      <c r="B31" s="23" t="s">
        <v>13</v>
      </c>
      <c r="C31" s="269">
        <f t="shared" si="0"/>
        <v>0</v>
      </c>
      <c r="D31" s="276"/>
      <c r="E31" s="71"/>
      <c r="F31" s="43"/>
      <c r="G31" s="43"/>
      <c r="H31" s="43"/>
      <c r="I31" s="302"/>
      <c r="J31" s="71"/>
      <c r="K31" s="43"/>
      <c r="L31" s="52"/>
    </row>
    <row r="32" spans="1:12">
      <c r="A32" s="27" t="s">
        <v>61</v>
      </c>
      <c r="B32" s="23" t="s">
        <v>13</v>
      </c>
      <c r="C32" s="269">
        <f t="shared" si="0"/>
        <v>0</v>
      </c>
      <c r="D32" s="276"/>
      <c r="E32" s="71"/>
      <c r="F32" s="43"/>
      <c r="G32" s="43"/>
      <c r="H32" s="43"/>
      <c r="I32" s="302"/>
      <c r="J32" s="71"/>
      <c r="K32" s="43"/>
      <c r="L32" s="52"/>
    </row>
    <row r="33" spans="1:12">
      <c r="A33" s="27" t="s">
        <v>62</v>
      </c>
      <c r="B33" s="23" t="s">
        <v>13</v>
      </c>
      <c r="C33" s="269">
        <f t="shared" si="0"/>
        <v>0</v>
      </c>
      <c r="D33" s="276"/>
      <c r="E33" s="71"/>
      <c r="F33" s="43"/>
      <c r="G33" s="43"/>
      <c r="H33" s="43"/>
      <c r="I33" s="302"/>
      <c r="J33" s="71"/>
      <c r="K33" s="43"/>
      <c r="L33" s="52"/>
    </row>
    <row r="34" spans="1:12">
      <c r="A34" s="22" t="s">
        <v>63</v>
      </c>
      <c r="B34" s="23" t="s">
        <v>13</v>
      </c>
      <c r="C34" s="269">
        <f t="shared" si="0"/>
        <v>0</v>
      </c>
      <c r="D34" s="276"/>
      <c r="E34" s="71"/>
      <c r="F34" s="43"/>
      <c r="G34" s="43"/>
      <c r="H34" s="43"/>
      <c r="I34" s="302"/>
      <c r="J34" s="71"/>
      <c r="K34" s="43"/>
      <c r="L34" s="52"/>
    </row>
    <row r="35" spans="1:12">
      <c r="A35" s="22" t="s">
        <v>142</v>
      </c>
      <c r="B35" s="23" t="s">
        <v>14</v>
      </c>
      <c r="C35" s="269">
        <f t="shared" si="0"/>
        <v>3</v>
      </c>
      <c r="D35" s="276"/>
      <c r="E35" s="71">
        <f>1+2</f>
        <v>3</v>
      </c>
      <c r="F35" s="43"/>
      <c r="G35" s="43"/>
      <c r="H35" s="43"/>
      <c r="I35" s="302"/>
      <c r="J35" s="71"/>
      <c r="K35" s="43"/>
      <c r="L35" s="52"/>
    </row>
    <row r="36" spans="1:12">
      <c r="A36" s="22" t="s">
        <v>143</v>
      </c>
      <c r="B36" s="23" t="s">
        <v>14</v>
      </c>
      <c r="C36" s="269">
        <f t="shared" si="0"/>
        <v>0</v>
      </c>
      <c r="D36" s="276"/>
      <c r="E36" s="71"/>
      <c r="F36" s="43"/>
      <c r="G36" s="43"/>
      <c r="H36" s="43"/>
      <c r="I36" s="302"/>
      <c r="J36" s="71"/>
      <c r="K36" s="43"/>
      <c r="L36" s="52"/>
    </row>
    <row r="37" spans="1:12">
      <c r="A37" s="22" t="s">
        <v>66</v>
      </c>
      <c r="B37" s="23" t="s">
        <v>13</v>
      </c>
      <c r="C37" s="269">
        <f t="shared" si="0"/>
        <v>0</v>
      </c>
      <c r="D37" s="276"/>
      <c r="E37" s="71"/>
      <c r="F37" s="43"/>
      <c r="G37" s="43"/>
      <c r="H37" s="43"/>
      <c r="I37" s="302"/>
      <c r="J37" s="71"/>
      <c r="K37" s="43"/>
      <c r="L37" s="52"/>
    </row>
    <row r="38" spans="1:12">
      <c r="A38" s="22" t="s">
        <v>67</v>
      </c>
      <c r="B38" s="23" t="s">
        <v>13</v>
      </c>
      <c r="C38" s="269">
        <f t="shared" si="0"/>
        <v>0</v>
      </c>
      <c r="D38" s="276"/>
      <c r="E38" s="71"/>
      <c r="F38" s="43"/>
      <c r="G38" s="43"/>
      <c r="H38" s="43"/>
      <c r="I38" s="302"/>
      <c r="J38" s="71"/>
      <c r="K38" s="43"/>
      <c r="L38" s="52"/>
    </row>
    <row r="39" spans="1:12">
      <c r="A39" s="25" t="s">
        <v>68</v>
      </c>
      <c r="B39" s="26" t="s">
        <v>13</v>
      </c>
      <c r="C39" s="269">
        <f t="shared" si="0"/>
        <v>10</v>
      </c>
      <c r="D39" s="276"/>
      <c r="E39" s="71"/>
      <c r="F39" s="43"/>
      <c r="G39" s="43"/>
      <c r="H39" s="43"/>
      <c r="I39" s="302">
        <v>10</v>
      </c>
      <c r="J39" s="71"/>
      <c r="K39" s="43"/>
      <c r="L39" s="52"/>
    </row>
    <row r="40" spans="1:12">
      <c r="A40" s="22" t="s">
        <v>69</v>
      </c>
      <c r="B40" s="23" t="s">
        <v>13</v>
      </c>
      <c r="C40" s="269">
        <f t="shared" si="0"/>
        <v>0</v>
      </c>
      <c r="D40" s="276"/>
      <c r="E40" s="71"/>
      <c r="F40" s="43"/>
      <c r="G40" s="43"/>
      <c r="H40" s="43"/>
      <c r="I40" s="302"/>
      <c r="J40" s="71"/>
      <c r="K40" s="43"/>
      <c r="L40" s="52"/>
    </row>
    <row r="41" spans="1:12">
      <c r="A41" s="22" t="s">
        <v>70</v>
      </c>
      <c r="B41" s="23" t="s">
        <v>18</v>
      </c>
      <c r="C41" s="269">
        <f t="shared" si="0"/>
        <v>0</v>
      </c>
      <c r="D41" s="276"/>
      <c r="E41" s="71"/>
      <c r="F41" s="43"/>
      <c r="G41" s="43"/>
      <c r="H41" s="43"/>
      <c r="I41" s="302"/>
      <c r="J41" s="71"/>
      <c r="K41" s="43"/>
      <c r="L41" s="52"/>
    </row>
    <row r="42" spans="1:12">
      <c r="A42" s="22" t="s">
        <v>71</v>
      </c>
      <c r="B42" s="23" t="s">
        <v>16</v>
      </c>
      <c r="C42" s="269">
        <f t="shared" si="0"/>
        <v>0</v>
      </c>
      <c r="D42" s="276"/>
      <c r="E42" s="71"/>
      <c r="F42" s="43"/>
      <c r="G42" s="43"/>
      <c r="H42" s="43"/>
      <c r="I42" s="302"/>
      <c r="J42" s="71"/>
      <c r="K42" s="43"/>
      <c r="L42" s="52"/>
    </row>
    <row r="43" spans="1:12">
      <c r="A43" s="22" t="s">
        <v>72</v>
      </c>
      <c r="B43" s="23" t="s">
        <v>16</v>
      </c>
      <c r="C43" s="269">
        <f t="shared" si="0"/>
        <v>0</v>
      </c>
      <c r="D43" s="276"/>
      <c r="E43" s="71"/>
      <c r="F43" s="43"/>
      <c r="G43" s="43"/>
      <c r="H43" s="43"/>
      <c r="I43" s="302"/>
      <c r="J43" s="71"/>
      <c r="K43" s="43"/>
      <c r="L43" s="52"/>
    </row>
    <row r="44" spans="1:12">
      <c r="A44" s="22" t="s">
        <v>73</v>
      </c>
      <c r="B44" s="23" t="s">
        <v>16</v>
      </c>
      <c r="C44" s="269">
        <f t="shared" si="0"/>
        <v>0</v>
      </c>
      <c r="D44" s="276"/>
      <c r="E44" s="71"/>
      <c r="F44" s="43"/>
      <c r="G44" s="43"/>
      <c r="H44" s="43"/>
      <c r="I44" s="302"/>
      <c r="J44" s="71"/>
      <c r="K44" s="43"/>
      <c r="L44" s="52"/>
    </row>
    <row r="45" spans="1:12">
      <c r="A45" s="22" t="s">
        <v>74</v>
      </c>
      <c r="B45" s="23" t="s">
        <v>18</v>
      </c>
      <c r="C45" s="269">
        <f t="shared" si="0"/>
        <v>0</v>
      </c>
      <c r="D45" s="276"/>
      <c r="E45" s="71"/>
      <c r="F45" s="43"/>
      <c r="G45" s="43"/>
      <c r="H45" s="43"/>
      <c r="I45" s="302"/>
      <c r="J45" s="71"/>
      <c r="K45" s="43"/>
      <c r="L45" s="52"/>
    </row>
    <row r="46" spans="1:12">
      <c r="A46" s="22" t="s">
        <v>75</v>
      </c>
      <c r="B46" s="23" t="s">
        <v>14</v>
      </c>
      <c r="C46" s="269">
        <f t="shared" si="0"/>
        <v>0</v>
      </c>
      <c r="D46" s="276"/>
      <c r="E46" s="71"/>
      <c r="F46" s="43"/>
      <c r="G46" s="43"/>
      <c r="H46" s="43"/>
      <c r="I46" s="302"/>
      <c r="J46" s="71"/>
      <c r="K46" s="43"/>
      <c r="L46" s="52"/>
    </row>
    <row r="47" spans="1:12">
      <c r="A47" s="22" t="s">
        <v>32</v>
      </c>
      <c r="B47" s="23" t="s">
        <v>13</v>
      </c>
      <c r="C47" s="269">
        <f t="shared" si="0"/>
        <v>1</v>
      </c>
      <c r="D47" s="276"/>
      <c r="E47" s="71"/>
      <c r="F47" s="43">
        <v>1</v>
      </c>
      <c r="G47" s="43"/>
      <c r="H47" s="43"/>
      <c r="I47" s="302"/>
      <c r="J47" s="71"/>
      <c r="K47" s="43"/>
      <c r="L47" s="52"/>
    </row>
    <row r="48" spans="1:12">
      <c r="A48" s="22" t="s">
        <v>76</v>
      </c>
      <c r="B48" s="23" t="s">
        <v>13</v>
      </c>
      <c r="C48" s="269">
        <f t="shared" si="0"/>
        <v>0</v>
      </c>
      <c r="D48" s="276"/>
      <c r="E48" s="71"/>
      <c r="F48" s="43"/>
      <c r="G48" s="43"/>
      <c r="H48" s="43"/>
      <c r="I48" s="302"/>
      <c r="J48" s="71"/>
      <c r="K48" s="43"/>
      <c r="L48" s="52"/>
    </row>
    <row r="49" spans="1:12">
      <c r="A49" s="22" t="s">
        <v>77</v>
      </c>
      <c r="B49" s="23" t="s">
        <v>14</v>
      </c>
      <c r="C49" s="269">
        <f t="shared" si="0"/>
        <v>3</v>
      </c>
      <c r="D49" s="276"/>
      <c r="E49" s="71"/>
      <c r="F49" s="43">
        <v>1</v>
      </c>
      <c r="G49" s="43"/>
      <c r="H49" s="43"/>
      <c r="I49" s="302"/>
      <c r="J49" s="71">
        <v>1</v>
      </c>
      <c r="K49" s="43"/>
      <c r="L49" s="52">
        <v>1</v>
      </c>
    </row>
    <row r="50" spans="1:12">
      <c r="A50" s="22" t="s">
        <v>33</v>
      </c>
      <c r="B50" s="23" t="s">
        <v>14</v>
      </c>
      <c r="C50" s="269">
        <f t="shared" si="0"/>
        <v>0</v>
      </c>
      <c r="D50" s="276"/>
      <c r="E50" s="71"/>
      <c r="F50" s="43"/>
      <c r="G50" s="43"/>
      <c r="H50" s="43"/>
      <c r="I50" s="302"/>
      <c r="J50" s="71"/>
      <c r="K50" s="43"/>
      <c r="L50" s="52"/>
    </row>
    <row r="51" spans="1:12">
      <c r="A51" s="22" t="s">
        <v>78</v>
      </c>
      <c r="B51" s="23" t="s">
        <v>13</v>
      </c>
      <c r="C51" s="269">
        <f t="shared" si="0"/>
        <v>0</v>
      </c>
      <c r="D51" s="276"/>
      <c r="E51" s="71"/>
      <c r="F51" s="43"/>
      <c r="G51" s="43"/>
      <c r="H51" s="43"/>
      <c r="I51" s="302"/>
      <c r="J51" s="71"/>
      <c r="K51" s="43"/>
      <c r="L51" s="52"/>
    </row>
    <row r="52" spans="1:12">
      <c r="A52" s="68" t="s">
        <v>79</v>
      </c>
      <c r="B52" s="69" t="s">
        <v>13</v>
      </c>
      <c r="C52" s="269">
        <f t="shared" si="0"/>
        <v>12</v>
      </c>
      <c r="D52" s="276"/>
      <c r="E52" s="71">
        <f>5+5</f>
        <v>10</v>
      </c>
      <c r="F52" s="43">
        <v>2</v>
      </c>
      <c r="G52" s="43"/>
      <c r="H52" s="43"/>
      <c r="I52" s="302"/>
      <c r="J52" s="71"/>
      <c r="K52" s="71"/>
      <c r="L52" s="52"/>
    </row>
    <row r="53" spans="1:12">
      <c r="A53" s="22" t="s">
        <v>80</v>
      </c>
      <c r="B53" s="23" t="s">
        <v>13</v>
      </c>
      <c r="C53" s="269">
        <f t="shared" si="0"/>
        <v>5</v>
      </c>
      <c r="D53" s="276"/>
      <c r="E53" s="71"/>
      <c r="F53" s="43">
        <v>2</v>
      </c>
      <c r="G53" s="43"/>
      <c r="H53" s="43"/>
      <c r="I53" s="302"/>
      <c r="J53" s="71"/>
      <c r="K53" s="43"/>
      <c r="L53" s="52">
        <v>3</v>
      </c>
    </row>
    <row r="54" spans="1:12">
      <c r="A54" s="22" t="s">
        <v>81</v>
      </c>
      <c r="B54" s="23" t="s">
        <v>13</v>
      </c>
      <c r="C54" s="269">
        <f t="shared" si="0"/>
        <v>2</v>
      </c>
      <c r="D54" s="276"/>
      <c r="E54" s="71">
        <v>2</v>
      </c>
      <c r="F54" s="43"/>
      <c r="G54" s="43"/>
      <c r="H54" s="43"/>
      <c r="I54" s="302"/>
      <c r="J54" s="71"/>
      <c r="K54" s="43"/>
      <c r="L54" s="52"/>
    </row>
    <row r="55" spans="1:12">
      <c r="A55" s="29" t="s">
        <v>82</v>
      </c>
      <c r="B55" s="23" t="s">
        <v>18</v>
      </c>
      <c r="C55" s="269">
        <f t="shared" si="0"/>
        <v>0</v>
      </c>
      <c r="D55" s="276"/>
      <c r="E55" s="71"/>
      <c r="F55" s="43"/>
      <c r="G55" s="43"/>
      <c r="H55" s="43"/>
      <c r="I55" s="302"/>
      <c r="J55" s="71"/>
      <c r="K55" s="43"/>
      <c r="L55" s="52"/>
    </row>
    <row r="56" spans="1:12">
      <c r="A56" s="22" t="s">
        <v>83</v>
      </c>
      <c r="B56" s="23" t="s">
        <v>13</v>
      </c>
      <c r="C56" s="269">
        <f t="shared" si="0"/>
        <v>0</v>
      </c>
      <c r="D56" s="276"/>
      <c r="E56" s="71"/>
      <c r="F56" s="43"/>
      <c r="G56" s="43"/>
      <c r="H56" s="43"/>
      <c r="I56" s="302"/>
      <c r="J56" s="71"/>
      <c r="K56" s="43"/>
      <c r="L56" s="52"/>
    </row>
    <row r="57" spans="1:12">
      <c r="A57" s="29" t="s">
        <v>34</v>
      </c>
      <c r="B57" s="23" t="s">
        <v>13</v>
      </c>
      <c r="C57" s="269">
        <f t="shared" si="0"/>
        <v>0</v>
      </c>
      <c r="D57" s="276"/>
      <c r="E57" s="71"/>
      <c r="F57" s="43"/>
      <c r="G57" s="43"/>
      <c r="H57" s="43"/>
      <c r="I57" s="302"/>
      <c r="J57" s="71"/>
      <c r="K57" s="43"/>
      <c r="L57" s="52"/>
    </row>
    <row r="58" spans="1:12">
      <c r="A58" s="22" t="s">
        <v>146</v>
      </c>
      <c r="B58" s="23" t="s">
        <v>19</v>
      </c>
      <c r="C58" s="269">
        <f t="shared" si="0"/>
        <v>44</v>
      </c>
      <c r="D58" s="276"/>
      <c r="E58" s="71">
        <f>1+1+1+1+1</f>
        <v>5</v>
      </c>
      <c r="F58" s="43">
        <f>2+1+1+1+1+2+1+1+2</f>
        <v>12</v>
      </c>
      <c r="G58" s="43">
        <f>1+2</f>
        <v>3</v>
      </c>
      <c r="H58" s="43">
        <v>2</v>
      </c>
      <c r="I58" s="302">
        <f>2+1+1+1+2+1+1</f>
        <v>9</v>
      </c>
      <c r="J58" s="71">
        <f>1+1+2+1+1</f>
        <v>6</v>
      </c>
      <c r="K58" s="43"/>
      <c r="L58" s="52">
        <f>2+1+2+1+1</f>
        <v>7</v>
      </c>
    </row>
    <row r="59" spans="1:12">
      <c r="A59" s="22" t="s">
        <v>85</v>
      </c>
      <c r="B59" s="23" t="s">
        <v>19</v>
      </c>
      <c r="C59" s="269">
        <f t="shared" si="0"/>
        <v>0</v>
      </c>
      <c r="D59" s="276"/>
      <c r="E59" s="71"/>
      <c r="F59" s="43"/>
      <c r="G59" s="43"/>
      <c r="H59" s="43"/>
      <c r="I59" s="302"/>
      <c r="J59" s="71"/>
      <c r="K59" s="43"/>
      <c r="L59" s="52"/>
    </row>
    <row r="60" spans="1:12">
      <c r="A60" s="22" t="s">
        <v>86</v>
      </c>
      <c r="B60" s="23" t="s">
        <v>19</v>
      </c>
      <c r="C60" s="269">
        <f t="shared" si="0"/>
        <v>2</v>
      </c>
      <c r="D60" s="276"/>
      <c r="E60" s="71"/>
      <c r="F60" s="43"/>
      <c r="G60" s="43"/>
      <c r="H60" s="43">
        <v>2</v>
      </c>
      <c r="I60" s="302"/>
      <c r="J60" s="71"/>
      <c r="K60" s="43"/>
      <c r="L60" s="52"/>
    </row>
    <row r="61" spans="1:12">
      <c r="A61" s="22" t="s">
        <v>87</v>
      </c>
      <c r="B61" s="23" t="s">
        <v>14</v>
      </c>
      <c r="C61" s="269">
        <f t="shared" si="0"/>
        <v>0</v>
      </c>
      <c r="D61" s="276"/>
      <c r="E61" s="71"/>
      <c r="F61" s="43"/>
      <c r="G61" s="43"/>
      <c r="H61" s="43"/>
      <c r="I61" s="302"/>
      <c r="J61" s="71"/>
      <c r="K61" s="43"/>
      <c r="L61" s="52"/>
    </row>
    <row r="62" spans="1:12">
      <c r="A62" s="22" t="s">
        <v>88</v>
      </c>
      <c r="B62" s="23" t="s">
        <v>13</v>
      </c>
      <c r="C62" s="269">
        <f t="shared" si="0"/>
        <v>0</v>
      </c>
      <c r="D62" s="276"/>
      <c r="E62" s="71"/>
      <c r="F62" s="43"/>
      <c r="G62" s="43"/>
      <c r="H62" s="43"/>
      <c r="I62" s="302"/>
      <c r="J62" s="71"/>
      <c r="K62" s="43"/>
      <c r="L62" s="52"/>
    </row>
    <row r="63" spans="1:12">
      <c r="A63" s="22" t="s">
        <v>95</v>
      </c>
      <c r="B63" s="23" t="s">
        <v>19</v>
      </c>
      <c r="C63" s="269">
        <f t="shared" si="0"/>
        <v>0</v>
      </c>
      <c r="D63" s="276"/>
      <c r="E63" s="71"/>
      <c r="F63" s="43"/>
      <c r="G63" s="43"/>
      <c r="H63" s="43"/>
      <c r="I63" s="302"/>
      <c r="J63" s="71"/>
      <c r="K63" s="43"/>
      <c r="L63" s="52"/>
    </row>
    <row r="64" spans="1:12">
      <c r="A64" s="22" t="s">
        <v>147</v>
      </c>
      <c r="B64" s="23" t="s">
        <v>19</v>
      </c>
      <c r="C64" s="269">
        <f t="shared" si="0"/>
        <v>1</v>
      </c>
      <c r="D64" s="276"/>
      <c r="E64" s="71"/>
      <c r="F64" s="43"/>
      <c r="G64" s="43"/>
      <c r="H64" s="43"/>
      <c r="I64" s="302"/>
      <c r="J64" s="71">
        <v>1</v>
      </c>
      <c r="K64" s="43"/>
      <c r="L64" s="52"/>
    </row>
    <row r="65" spans="1:12">
      <c r="A65" s="22" t="s">
        <v>89</v>
      </c>
      <c r="B65" s="23" t="s">
        <v>16</v>
      </c>
      <c r="C65" s="269">
        <f t="shared" si="0"/>
        <v>0</v>
      </c>
      <c r="D65" s="276"/>
      <c r="E65" s="71"/>
      <c r="F65" s="43"/>
      <c r="G65" s="43"/>
      <c r="H65" s="43"/>
      <c r="I65" s="302"/>
      <c r="J65" s="71"/>
      <c r="K65" s="43"/>
      <c r="L65" s="52"/>
    </row>
    <row r="66" spans="1:12">
      <c r="A66" s="22" t="s">
        <v>90</v>
      </c>
      <c r="B66" s="23" t="s">
        <v>13</v>
      </c>
      <c r="C66" s="269">
        <f t="shared" si="0"/>
        <v>0</v>
      </c>
      <c r="D66" s="276"/>
      <c r="E66" s="71"/>
      <c r="F66" s="43"/>
      <c r="G66" s="43"/>
      <c r="H66" s="43"/>
      <c r="I66" s="302"/>
      <c r="J66" s="71"/>
      <c r="K66" s="43"/>
      <c r="L66" s="52"/>
    </row>
    <row r="67" spans="1:12">
      <c r="A67" s="22" t="s">
        <v>91</v>
      </c>
      <c r="B67" s="23" t="s">
        <v>19</v>
      </c>
      <c r="C67" s="269">
        <f t="shared" si="0"/>
        <v>0</v>
      </c>
      <c r="D67" s="276"/>
      <c r="E67" s="71"/>
      <c r="F67" s="43"/>
      <c r="G67" s="43"/>
      <c r="H67" s="43"/>
      <c r="I67" s="302"/>
      <c r="J67" s="71"/>
      <c r="K67" s="43"/>
      <c r="L67" s="52"/>
    </row>
    <row r="68" spans="1:12">
      <c r="A68" s="22" t="s">
        <v>92</v>
      </c>
      <c r="B68" s="23" t="s">
        <v>18</v>
      </c>
      <c r="C68" s="269">
        <f t="shared" si="0"/>
        <v>0</v>
      </c>
      <c r="D68" s="276"/>
      <c r="E68" s="71"/>
      <c r="F68" s="43"/>
      <c r="G68" s="43"/>
      <c r="H68" s="43"/>
      <c r="I68" s="302"/>
      <c r="J68" s="71"/>
      <c r="K68" s="43"/>
      <c r="L68" s="52"/>
    </row>
    <row r="69" spans="1:12">
      <c r="A69" s="22" t="s">
        <v>93</v>
      </c>
      <c r="B69" s="23" t="s">
        <v>19</v>
      </c>
      <c r="C69" s="269">
        <f t="shared" si="0"/>
        <v>0</v>
      </c>
      <c r="D69" s="276"/>
      <c r="E69" s="71"/>
      <c r="F69" s="43"/>
      <c r="G69" s="43"/>
      <c r="H69" s="43"/>
      <c r="I69" s="302"/>
      <c r="J69" s="71"/>
      <c r="K69" s="43"/>
      <c r="L69" s="52"/>
    </row>
    <row r="70" spans="1:12">
      <c r="A70" s="22" t="s">
        <v>94</v>
      </c>
      <c r="B70" s="23" t="s">
        <v>19</v>
      </c>
      <c r="C70" s="269">
        <f t="shared" si="0"/>
        <v>0</v>
      </c>
      <c r="D70" s="276"/>
      <c r="E70" s="71"/>
      <c r="F70" s="43"/>
      <c r="G70" s="43"/>
      <c r="H70" s="43"/>
      <c r="I70" s="302"/>
      <c r="J70" s="71"/>
      <c r="K70" s="43"/>
      <c r="L70" s="52"/>
    </row>
    <row r="71" spans="1:12">
      <c r="A71" s="30" t="s">
        <v>145</v>
      </c>
      <c r="B71" s="31" t="s">
        <v>13</v>
      </c>
      <c r="C71" s="269">
        <f t="shared" si="0"/>
        <v>0</v>
      </c>
      <c r="D71" s="276"/>
      <c r="E71" s="71"/>
      <c r="F71" s="43"/>
      <c r="G71" s="43"/>
      <c r="H71" s="43"/>
      <c r="I71" s="302"/>
      <c r="J71" s="71"/>
      <c r="K71" s="43"/>
      <c r="L71" s="52"/>
    </row>
    <row r="72" spans="1:12">
      <c r="A72" s="22" t="s">
        <v>96</v>
      </c>
      <c r="B72" s="23" t="s">
        <v>13</v>
      </c>
      <c r="C72" s="269">
        <f t="shared" si="0"/>
        <v>0</v>
      </c>
      <c r="D72" s="276"/>
      <c r="E72" s="71"/>
      <c r="F72" s="43"/>
      <c r="G72" s="43"/>
      <c r="H72" s="43"/>
      <c r="I72" s="302"/>
      <c r="J72" s="71"/>
      <c r="K72" s="43"/>
      <c r="L72" s="52"/>
    </row>
    <row r="73" spans="1:12">
      <c r="A73" s="22" t="s">
        <v>35</v>
      </c>
      <c r="B73" s="23" t="s">
        <v>13</v>
      </c>
      <c r="C73" s="269">
        <f t="shared" si="0"/>
        <v>3</v>
      </c>
      <c r="D73" s="276"/>
      <c r="E73" s="71"/>
      <c r="F73" s="43">
        <f>1+1</f>
        <v>2</v>
      </c>
      <c r="G73" s="43"/>
      <c r="H73" s="43"/>
      <c r="I73" s="302"/>
      <c r="J73" s="71">
        <v>1</v>
      </c>
      <c r="K73" s="43"/>
      <c r="L73" s="52"/>
    </row>
    <row r="74" spans="1:12">
      <c r="A74" s="22" t="s">
        <v>97</v>
      </c>
      <c r="B74" s="23" t="s">
        <v>13</v>
      </c>
      <c r="C74" s="269">
        <f t="shared" si="0"/>
        <v>0</v>
      </c>
      <c r="D74" s="276"/>
      <c r="E74" s="71"/>
      <c r="F74" s="43"/>
      <c r="G74" s="43"/>
      <c r="H74" s="43"/>
      <c r="I74" s="302"/>
      <c r="J74" s="71"/>
      <c r="K74" s="43"/>
      <c r="L74" s="52"/>
    </row>
    <row r="75" spans="1:12">
      <c r="A75" s="22" t="s">
        <v>98</v>
      </c>
      <c r="B75" s="23" t="s">
        <v>18</v>
      </c>
      <c r="C75" s="269">
        <f t="shared" ref="C75:C123" si="1">SUM(E75:L75)</f>
        <v>0</v>
      </c>
      <c r="D75" s="276"/>
      <c r="E75" s="71"/>
      <c r="F75" s="43"/>
      <c r="G75" s="43"/>
      <c r="H75" s="43"/>
      <c r="I75" s="302"/>
      <c r="J75" s="71"/>
      <c r="K75" s="43"/>
      <c r="L75" s="52"/>
    </row>
    <row r="76" spans="1:12">
      <c r="A76" s="22" t="s">
        <v>99</v>
      </c>
      <c r="B76" s="23" t="s">
        <v>18</v>
      </c>
      <c r="C76" s="269">
        <f t="shared" si="1"/>
        <v>0</v>
      </c>
      <c r="D76" s="276"/>
      <c r="E76" s="71"/>
      <c r="F76" s="43"/>
      <c r="G76" s="43"/>
      <c r="H76" s="43"/>
      <c r="I76" s="302"/>
      <c r="J76" s="71"/>
      <c r="K76" s="43"/>
      <c r="L76" s="52"/>
    </row>
    <row r="77" spans="1:12">
      <c r="A77" s="22" t="s">
        <v>100</v>
      </c>
      <c r="B77" s="23" t="s">
        <v>13</v>
      </c>
      <c r="C77" s="269">
        <f t="shared" si="1"/>
        <v>0</v>
      </c>
      <c r="D77" s="276"/>
      <c r="E77" s="71"/>
      <c r="F77" s="43"/>
      <c r="G77" s="43"/>
      <c r="H77" s="43"/>
      <c r="I77" s="302"/>
      <c r="J77" s="71"/>
      <c r="K77" s="43"/>
      <c r="L77" s="52"/>
    </row>
    <row r="78" spans="1:12">
      <c r="A78" s="22" t="s">
        <v>101</v>
      </c>
      <c r="B78" s="23" t="s">
        <v>13</v>
      </c>
      <c r="C78" s="269">
        <f t="shared" si="1"/>
        <v>0</v>
      </c>
      <c r="D78" s="276"/>
      <c r="E78" s="71"/>
      <c r="F78" s="43"/>
      <c r="G78" s="43"/>
      <c r="H78" s="43"/>
      <c r="I78" s="302"/>
      <c r="J78" s="71"/>
      <c r="K78" s="43"/>
      <c r="L78" s="52"/>
    </row>
    <row r="79" spans="1:12">
      <c r="A79" s="22" t="s">
        <v>102</v>
      </c>
      <c r="B79" s="23" t="s">
        <v>13</v>
      </c>
      <c r="C79" s="269">
        <f t="shared" si="1"/>
        <v>3</v>
      </c>
      <c r="D79" s="276"/>
      <c r="E79" s="71">
        <v>3</v>
      </c>
      <c r="F79" s="43"/>
      <c r="G79" s="43"/>
      <c r="H79" s="43"/>
      <c r="I79" s="302"/>
      <c r="J79" s="71"/>
      <c r="K79" s="43"/>
      <c r="L79" s="52"/>
    </row>
    <row r="80" spans="1:12">
      <c r="A80" s="22" t="s">
        <v>36</v>
      </c>
      <c r="B80" s="23" t="s">
        <v>13</v>
      </c>
      <c r="C80" s="269">
        <f t="shared" si="1"/>
        <v>0</v>
      </c>
      <c r="D80" s="276"/>
      <c r="E80" s="71"/>
      <c r="F80" s="43"/>
      <c r="G80" s="43"/>
      <c r="H80" s="43"/>
      <c r="I80" s="302"/>
      <c r="J80" s="71"/>
      <c r="K80" s="43"/>
      <c r="L80" s="52"/>
    </row>
    <row r="81" spans="1:12">
      <c r="A81" s="22" t="s">
        <v>103</v>
      </c>
      <c r="B81" s="23" t="s">
        <v>13</v>
      </c>
      <c r="C81" s="269">
        <f t="shared" si="1"/>
        <v>0</v>
      </c>
      <c r="D81" s="276"/>
      <c r="E81" s="71"/>
      <c r="F81" s="43"/>
      <c r="G81" s="43"/>
      <c r="H81" s="43"/>
      <c r="I81" s="302"/>
      <c r="J81" s="71"/>
      <c r="K81" s="43"/>
      <c r="L81" s="52"/>
    </row>
    <row r="82" spans="1:12">
      <c r="A82" s="22" t="s">
        <v>104</v>
      </c>
      <c r="B82" s="23" t="s">
        <v>13</v>
      </c>
      <c r="C82" s="269">
        <f t="shared" si="1"/>
        <v>0</v>
      </c>
      <c r="D82" s="276"/>
      <c r="E82" s="71"/>
      <c r="F82" s="43"/>
      <c r="G82" s="43"/>
      <c r="H82" s="43"/>
      <c r="I82" s="302"/>
      <c r="J82" s="71"/>
      <c r="K82" s="43"/>
      <c r="L82" s="52"/>
    </row>
    <row r="83" spans="1:12">
      <c r="A83" s="22" t="s">
        <v>37</v>
      </c>
      <c r="B83" s="23" t="s">
        <v>13</v>
      </c>
      <c r="C83" s="269">
        <f t="shared" si="1"/>
        <v>0</v>
      </c>
      <c r="D83" s="276"/>
      <c r="E83" s="71"/>
      <c r="F83" s="43"/>
      <c r="G83" s="43"/>
      <c r="H83" s="43"/>
      <c r="I83" s="302"/>
      <c r="J83" s="71"/>
      <c r="K83" s="43"/>
      <c r="L83" s="52"/>
    </row>
    <row r="84" spans="1:12">
      <c r="A84" s="22" t="s">
        <v>106</v>
      </c>
      <c r="B84" s="23" t="s">
        <v>13</v>
      </c>
      <c r="C84" s="269">
        <f t="shared" si="1"/>
        <v>30</v>
      </c>
      <c r="D84" s="276"/>
      <c r="E84" s="71"/>
      <c r="F84" s="43">
        <f>20+10</f>
        <v>30</v>
      </c>
      <c r="G84" s="43"/>
      <c r="H84" s="43"/>
      <c r="I84" s="302"/>
      <c r="J84" s="71"/>
      <c r="K84" s="43"/>
      <c r="L84" s="52"/>
    </row>
    <row r="85" spans="1:12">
      <c r="A85" s="22" t="s">
        <v>107</v>
      </c>
      <c r="B85" s="23" t="s">
        <v>13</v>
      </c>
      <c r="C85" s="269">
        <f t="shared" si="1"/>
        <v>120</v>
      </c>
      <c r="D85" s="276"/>
      <c r="E85" s="71">
        <f>50+50</f>
        <v>100</v>
      </c>
      <c r="F85" s="43">
        <v>10</v>
      </c>
      <c r="G85" s="43"/>
      <c r="H85" s="43"/>
      <c r="I85" s="302">
        <v>10</v>
      </c>
      <c r="J85" s="71"/>
      <c r="K85" s="43"/>
      <c r="L85" s="52"/>
    </row>
    <row r="86" spans="1:12">
      <c r="A86" s="22" t="s">
        <v>105</v>
      </c>
      <c r="B86" s="23" t="s">
        <v>13</v>
      </c>
      <c r="C86" s="269">
        <f t="shared" si="1"/>
        <v>0</v>
      </c>
      <c r="D86" s="276"/>
      <c r="E86" s="71"/>
      <c r="F86" s="43"/>
      <c r="G86" s="43"/>
      <c r="H86" s="43"/>
      <c r="I86" s="302"/>
      <c r="J86" s="71"/>
      <c r="K86" s="43"/>
      <c r="L86" s="52"/>
    </row>
    <row r="87" spans="1:12">
      <c r="A87" s="29" t="s">
        <v>108</v>
      </c>
      <c r="B87" s="23" t="s">
        <v>13</v>
      </c>
      <c r="C87" s="269">
        <f t="shared" si="1"/>
        <v>0</v>
      </c>
      <c r="D87" s="276"/>
      <c r="E87" s="71"/>
      <c r="F87" s="43"/>
      <c r="G87" s="43"/>
      <c r="H87" s="43"/>
      <c r="I87" s="302"/>
      <c r="J87" s="71"/>
      <c r="K87" s="43"/>
      <c r="L87" s="52"/>
    </row>
    <row r="88" spans="1:12">
      <c r="A88" s="29" t="s">
        <v>109</v>
      </c>
      <c r="B88" s="23" t="s">
        <v>13</v>
      </c>
      <c r="C88" s="269">
        <f t="shared" si="1"/>
        <v>0</v>
      </c>
      <c r="D88" s="276"/>
      <c r="E88" s="71"/>
      <c r="F88" s="43"/>
      <c r="G88" s="43"/>
      <c r="H88" s="43"/>
      <c r="I88" s="302"/>
      <c r="J88" s="71"/>
      <c r="K88" s="43"/>
      <c r="L88" s="52"/>
    </row>
    <row r="89" spans="1:12">
      <c r="A89" s="22" t="s">
        <v>110</v>
      </c>
      <c r="B89" s="23" t="s">
        <v>13</v>
      </c>
      <c r="C89" s="269">
        <f t="shared" si="1"/>
        <v>0</v>
      </c>
      <c r="D89" s="276"/>
      <c r="E89" s="71"/>
      <c r="F89" s="43"/>
      <c r="G89" s="43"/>
      <c r="H89" s="43"/>
      <c r="I89" s="302"/>
      <c r="J89" s="71"/>
      <c r="K89" s="43"/>
      <c r="L89" s="52"/>
    </row>
    <row r="90" spans="1:12">
      <c r="A90" s="22" t="s">
        <v>274</v>
      </c>
      <c r="B90" s="23" t="s">
        <v>13</v>
      </c>
      <c r="C90" s="269">
        <f t="shared" si="1"/>
        <v>1</v>
      </c>
      <c r="D90" s="276"/>
      <c r="E90" s="71"/>
      <c r="F90" s="43"/>
      <c r="G90" s="43"/>
      <c r="H90" s="43"/>
      <c r="I90" s="302"/>
      <c r="J90" s="71"/>
      <c r="K90" s="43"/>
      <c r="L90" s="52">
        <v>1</v>
      </c>
    </row>
    <row r="91" spans="1:12">
      <c r="A91" s="22" t="s">
        <v>281</v>
      </c>
      <c r="B91" s="23" t="s">
        <v>13</v>
      </c>
      <c r="C91" s="269">
        <f t="shared" si="1"/>
        <v>0</v>
      </c>
      <c r="D91" s="276"/>
      <c r="E91" s="71"/>
      <c r="F91" s="43"/>
      <c r="G91" s="43"/>
      <c r="H91" s="43"/>
      <c r="I91" s="302"/>
      <c r="J91" s="71"/>
      <c r="K91" s="43"/>
      <c r="L91" s="52"/>
    </row>
    <row r="92" spans="1:12">
      <c r="A92" s="22" t="s">
        <v>245</v>
      </c>
      <c r="B92" s="23" t="s">
        <v>13</v>
      </c>
      <c r="C92" s="269">
        <f t="shared" si="1"/>
        <v>0</v>
      </c>
      <c r="D92" s="276"/>
      <c r="E92" s="71"/>
      <c r="F92" s="43"/>
      <c r="G92" s="43"/>
      <c r="H92" s="43"/>
      <c r="I92" s="302"/>
      <c r="J92" s="71"/>
      <c r="K92" s="43"/>
      <c r="L92" s="52"/>
    </row>
    <row r="93" spans="1:12">
      <c r="A93" s="22" t="s">
        <v>246</v>
      </c>
      <c r="B93" s="23" t="s">
        <v>13</v>
      </c>
      <c r="C93" s="269">
        <f t="shared" si="1"/>
        <v>1</v>
      </c>
      <c r="D93" s="276"/>
      <c r="E93" s="71"/>
      <c r="F93" s="43"/>
      <c r="G93" s="43"/>
      <c r="H93" s="43"/>
      <c r="I93" s="302"/>
      <c r="J93" s="71"/>
      <c r="K93" s="43"/>
      <c r="L93" s="52">
        <v>1</v>
      </c>
    </row>
    <row r="94" spans="1:12">
      <c r="A94" s="22" t="s">
        <v>114</v>
      </c>
      <c r="B94" s="23" t="s">
        <v>13</v>
      </c>
      <c r="C94" s="269">
        <f t="shared" si="1"/>
        <v>0</v>
      </c>
      <c r="D94" s="276"/>
      <c r="E94" s="71"/>
      <c r="F94" s="43"/>
      <c r="G94" s="43"/>
      <c r="H94" s="43"/>
      <c r="I94" s="302"/>
      <c r="J94" s="71"/>
      <c r="K94" s="43"/>
      <c r="L94" s="52"/>
    </row>
    <row r="95" spans="1:12">
      <c r="A95" s="29" t="s">
        <v>115</v>
      </c>
      <c r="B95" s="26" t="s">
        <v>13</v>
      </c>
      <c r="C95" s="269">
        <f t="shared" si="1"/>
        <v>0</v>
      </c>
      <c r="D95" s="276"/>
      <c r="E95" s="71"/>
      <c r="F95" s="43"/>
      <c r="G95" s="43"/>
      <c r="H95" s="43"/>
      <c r="I95" s="302"/>
      <c r="J95" s="71"/>
      <c r="K95" s="43"/>
      <c r="L95" s="52"/>
    </row>
    <row r="96" spans="1:12">
      <c r="A96" s="156" t="s">
        <v>241</v>
      </c>
      <c r="B96" s="26" t="s">
        <v>13</v>
      </c>
      <c r="C96" s="269">
        <f t="shared" si="1"/>
        <v>0</v>
      </c>
      <c r="D96" s="276"/>
      <c r="E96" s="71"/>
      <c r="F96" s="43"/>
      <c r="G96" s="43"/>
      <c r="H96" s="43"/>
      <c r="I96" s="302"/>
      <c r="J96" s="71"/>
      <c r="K96" s="43"/>
      <c r="L96" s="52"/>
    </row>
    <row r="97" spans="1:12">
      <c r="A97" s="156" t="s">
        <v>240</v>
      </c>
      <c r="B97" s="26" t="s">
        <v>13</v>
      </c>
      <c r="C97" s="269">
        <f t="shared" si="1"/>
        <v>0</v>
      </c>
      <c r="D97" s="276"/>
      <c r="E97" s="71"/>
      <c r="F97" s="43"/>
      <c r="G97" s="43"/>
      <c r="H97" s="43"/>
      <c r="I97" s="302"/>
      <c r="J97" s="71"/>
      <c r="K97" s="43"/>
      <c r="L97" s="52"/>
    </row>
    <row r="98" spans="1:12">
      <c r="A98" s="156" t="s">
        <v>242</v>
      </c>
      <c r="B98" s="26" t="s">
        <v>13</v>
      </c>
      <c r="C98" s="269">
        <f t="shared" si="1"/>
        <v>0</v>
      </c>
      <c r="D98" s="276"/>
      <c r="E98" s="71"/>
      <c r="F98" s="43"/>
      <c r="G98" s="43"/>
      <c r="H98" s="43"/>
      <c r="I98" s="302"/>
      <c r="J98" s="71"/>
      <c r="K98" s="43"/>
      <c r="L98" s="52"/>
    </row>
    <row r="99" spans="1:12">
      <c r="A99" s="156" t="s">
        <v>243</v>
      </c>
      <c r="B99" s="26" t="s">
        <v>13</v>
      </c>
      <c r="C99" s="269">
        <f t="shared" si="1"/>
        <v>0</v>
      </c>
      <c r="D99" s="276"/>
      <c r="E99" s="71"/>
      <c r="F99" s="43"/>
      <c r="G99" s="43"/>
      <c r="H99" s="43"/>
      <c r="I99" s="302"/>
      <c r="J99" s="71"/>
      <c r="K99" s="43"/>
      <c r="L99" s="52"/>
    </row>
    <row r="100" spans="1:12">
      <c r="A100" s="29" t="s">
        <v>130</v>
      </c>
      <c r="B100" s="26" t="s">
        <v>13</v>
      </c>
      <c r="C100" s="269">
        <f t="shared" si="1"/>
        <v>0</v>
      </c>
      <c r="D100" s="276"/>
      <c r="E100" s="71"/>
      <c r="F100" s="43"/>
      <c r="G100" s="43"/>
      <c r="H100" s="43"/>
      <c r="I100" s="302"/>
      <c r="J100" s="71"/>
      <c r="K100" s="43"/>
      <c r="L100" s="52"/>
    </row>
    <row r="101" spans="1:12">
      <c r="A101" s="25" t="s">
        <v>117</v>
      </c>
      <c r="B101" s="26" t="s">
        <v>13</v>
      </c>
      <c r="C101" s="269">
        <f t="shared" si="1"/>
        <v>0</v>
      </c>
      <c r="D101" s="276"/>
      <c r="E101" s="71"/>
      <c r="F101" s="43"/>
      <c r="G101" s="43"/>
      <c r="H101" s="43"/>
      <c r="I101" s="302"/>
      <c r="J101" s="71"/>
      <c r="K101" s="43"/>
      <c r="L101" s="52"/>
    </row>
    <row r="102" spans="1:12">
      <c r="A102" s="22" t="s">
        <v>116</v>
      </c>
      <c r="B102" s="23" t="s">
        <v>13</v>
      </c>
      <c r="C102" s="269">
        <f t="shared" si="1"/>
        <v>0</v>
      </c>
      <c r="D102" s="276"/>
      <c r="E102" s="71"/>
      <c r="F102" s="43"/>
      <c r="G102" s="43"/>
      <c r="H102" s="43"/>
      <c r="I102" s="302"/>
      <c r="J102" s="71"/>
      <c r="K102" s="43"/>
      <c r="L102" s="52"/>
    </row>
    <row r="103" spans="1:12">
      <c r="A103" s="25" t="s">
        <v>20</v>
      </c>
      <c r="B103" s="26" t="s">
        <v>13</v>
      </c>
      <c r="C103" s="269">
        <f t="shared" si="1"/>
        <v>0</v>
      </c>
      <c r="D103" s="276"/>
      <c r="E103" s="71"/>
      <c r="F103" s="43"/>
      <c r="G103" s="43"/>
      <c r="H103" s="43"/>
      <c r="I103" s="302"/>
      <c r="J103" s="71"/>
      <c r="K103" s="43"/>
      <c r="L103" s="52"/>
    </row>
    <row r="104" spans="1:12">
      <c r="A104" s="22" t="s">
        <v>118</v>
      </c>
      <c r="B104" s="23" t="s">
        <v>13</v>
      </c>
      <c r="C104" s="269">
        <f t="shared" si="1"/>
        <v>0</v>
      </c>
      <c r="D104" s="276"/>
      <c r="E104" s="71"/>
      <c r="F104" s="43"/>
      <c r="G104" s="43"/>
      <c r="H104" s="43"/>
      <c r="I104" s="302"/>
      <c r="J104" s="71"/>
      <c r="K104" s="43"/>
      <c r="L104" s="52"/>
    </row>
    <row r="105" spans="1:12">
      <c r="A105" s="22" t="s">
        <v>119</v>
      </c>
      <c r="B105" s="23" t="s">
        <v>13</v>
      </c>
      <c r="C105" s="269">
        <f t="shared" si="1"/>
        <v>0</v>
      </c>
      <c r="D105" s="276"/>
      <c r="E105" s="71"/>
      <c r="F105" s="43"/>
      <c r="G105" s="43"/>
      <c r="H105" s="43"/>
      <c r="I105" s="302"/>
      <c r="J105" s="71"/>
      <c r="K105" s="43"/>
      <c r="L105" s="52"/>
    </row>
    <row r="106" spans="1:12">
      <c r="A106" s="32" t="s">
        <v>21</v>
      </c>
      <c r="B106" s="24" t="s">
        <v>13</v>
      </c>
      <c r="C106" s="269">
        <f t="shared" si="1"/>
        <v>0</v>
      </c>
      <c r="D106" s="276"/>
      <c r="E106" s="71"/>
      <c r="F106" s="43"/>
      <c r="G106" s="43"/>
      <c r="H106" s="43"/>
      <c r="I106" s="302"/>
      <c r="J106" s="71"/>
      <c r="K106" s="43"/>
      <c r="L106" s="52"/>
    </row>
    <row r="107" spans="1:12">
      <c r="A107" s="32" t="s">
        <v>120</v>
      </c>
      <c r="B107" s="24" t="s">
        <v>13</v>
      </c>
      <c r="C107" s="269">
        <f t="shared" si="1"/>
        <v>0</v>
      </c>
      <c r="D107" s="276"/>
      <c r="E107" s="71"/>
      <c r="F107" s="43"/>
      <c r="G107" s="43"/>
      <c r="H107" s="43"/>
      <c r="I107" s="302"/>
      <c r="J107" s="71"/>
      <c r="K107" s="43"/>
      <c r="L107" s="52"/>
    </row>
    <row r="108" spans="1:12">
      <c r="A108" s="32" t="s">
        <v>22</v>
      </c>
      <c r="B108" s="24" t="s">
        <v>13</v>
      </c>
      <c r="C108" s="269">
        <f t="shared" si="1"/>
        <v>0</v>
      </c>
      <c r="D108" s="276"/>
      <c r="E108" s="71"/>
      <c r="F108" s="43"/>
      <c r="G108" s="43"/>
      <c r="H108" s="43"/>
      <c r="I108" s="302"/>
      <c r="J108" s="71"/>
      <c r="K108" s="43"/>
      <c r="L108" s="52"/>
    </row>
    <row r="109" spans="1:12">
      <c r="A109" s="30" t="s">
        <v>121</v>
      </c>
      <c r="B109" s="24" t="s">
        <v>13</v>
      </c>
      <c r="C109" s="269">
        <f t="shared" si="1"/>
        <v>0</v>
      </c>
      <c r="D109" s="276"/>
      <c r="E109" s="71"/>
      <c r="F109" s="43"/>
      <c r="G109" s="43"/>
      <c r="H109" s="43"/>
      <c r="I109" s="302"/>
      <c r="J109" s="71"/>
      <c r="K109" s="43"/>
      <c r="L109" s="52"/>
    </row>
    <row r="110" spans="1:12">
      <c r="A110" s="30" t="s">
        <v>122</v>
      </c>
      <c r="B110" s="31" t="s">
        <v>13</v>
      </c>
      <c r="C110" s="269">
        <f t="shared" si="1"/>
        <v>0</v>
      </c>
      <c r="D110" s="276"/>
      <c r="E110" s="71"/>
      <c r="F110" s="43"/>
      <c r="G110" s="43"/>
      <c r="H110" s="43"/>
      <c r="I110" s="302"/>
      <c r="J110" s="71"/>
      <c r="K110" s="43"/>
      <c r="L110" s="52"/>
    </row>
    <row r="111" spans="1:12">
      <c r="A111" s="30" t="s">
        <v>123</v>
      </c>
      <c r="B111" s="31" t="s">
        <v>13</v>
      </c>
      <c r="C111" s="269">
        <f t="shared" si="1"/>
        <v>1</v>
      </c>
      <c r="D111" s="276"/>
      <c r="E111" s="71"/>
      <c r="F111" s="43"/>
      <c r="G111" s="43"/>
      <c r="H111" s="43"/>
      <c r="I111" s="302">
        <v>1</v>
      </c>
      <c r="J111" s="71"/>
      <c r="K111" s="43"/>
      <c r="L111" s="52"/>
    </row>
    <row r="112" spans="1:12">
      <c r="A112" s="30" t="s">
        <v>124</v>
      </c>
      <c r="B112" s="31" t="s">
        <v>13</v>
      </c>
      <c r="C112" s="269">
        <f t="shared" si="1"/>
        <v>0</v>
      </c>
      <c r="D112" s="276"/>
      <c r="E112" s="71"/>
      <c r="F112" s="43"/>
      <c r="G112" s="43"/>
      <c r="H112" s="43"/>
      <c r="I112" s="302"/>
      <c r="J112" s="71"/>
      <c r="K112" s="43"/>
      <c r="L112" s="52"/>
    </row>
    <row r="113" spans="1:12">
      <c r="A113" s="30" t="s">
        <v>125</v>
      </c>
      <c r="B113" s="31" t="s">
        <v>13</v>
      </c>
      <c r="C113" s="269">
        <f t="shared" si="1"/>
        <v>0</v>
      </c>
      <c r="D113" s="276"/>
      <c r="E113" s="71"/>
      <c r="F113" s="43"/>
      <c r="G113" s="43"/>
      <c r="H113" s="43"/>
      <c r="I113" s="302"/>
      <c r="J113" s="71"/>
      <c r="K113" s="43"/>
      <c r="L113" s="52"/>
    </row>
    <row r="114" spans="1:12">
      <c r="A114" s="30" t="s">
        <v>126</v>
      </c>
      <c r="B114" s="31" t="s">
        <v>13</v>
      </c>
      <c r="C114" s="269">
        <f t="shared" si="1"/>
        <v>0</v>
      </c>
      <c r="D114" s="276"/>
      <c r="E114" s="71"/>
      <c r="F114" s="43"/>
      <c r="G114" s="43"/>
      <c r="H114" s="43"/>
      <c r="I114" s="302"/>
      <c r="J114" s="71"/>
      <c r="K114" s="43"/>
      <c r="L114" s="52"/>
    </row>
    <row r="115" spans="1:12">
      <c r="A115" s="30" t="s">
        <v>127</v>
      </c>
      <c r="B115" s="31" t="s">
        <v>13</v>
      </c>
      <c r="C115" s="269">
        <f t="shared" si="1"/>
        <v>0</v>
      </c>
      <c r="D115" s="276"/>
      <c r="E115" s="71"/>
      <c r="F115" s="43"/>
      <c r="G115" s="43"/>
      <c r="H115" s="43"/>
      <c r="I115" s="302"/>
      <c r="J115" s="71"/>
      <c r="K115" s="43"/>
      <c r="L115" s="52"/>
    </row>
    <row r="116" spans="1:12">
      <c r="A116" s="159" t="s">
        <v>249</v>
      </c>
      <c r="B116" s="31" t="s">
        <v>13</v>
      </c>
      <c r="C116" s="269">
        <f t="shared" si="1"/>
        <v>0</v>
      </c>
      <c r="D116" s="276"/>
      <c r="E116" s="295"/>
      <c r="F116" s="277"/>
      <c r="G116" s="277"/>
      <c r="H116" s="277"/>
      <c r="I116" s="303"/>
      <c r="J116" s="295"/>
      <c r="K116" s="159"/>
      <c r="L116" s="52"/>
    </row>
    <row r="117" spans="1:12">
      <c r="A117" s="32" t="s">
        <v>128</v>
      </c>
      <c r="B117" s="24" t="s">
        <v>13</v>
      </c>
      <c r="C117" s="269">
        <f t="shared" si="1"/>
        <v>0</v>
      </c>
      <c r="D117" s="276"/>
      <c r="E117" s="71"/>
      <c r="F117" s="43"/>
      <c r="G117" s="43"/>
      <c r="H117" s="43"/>
      <c r="I117" s="302"/>
      <c r="J117" s="71"/>
      <c r="K117" s="43"/>
      <c r="L117" s="52"/>
    </row>
    <row r="118" spans="1:12">
      <c r="A118" s="33" t="s">
        <v>129</v>
      </c>
      <c r="B118" s="28" t="s">
        <v>13</v>
      </c>
      <c r="C118" s="269">
        <f t="shared" si="1"/>
        <v>0</v>
      </c>
      <c r="D118" s="276"/>
      <c r="E118" s="71"/>
      <c r="F118" s="43"/>
      <c r="G118" s="43"/>
      <c r="H118" s="43"/>
      <c r="I118" s="302"/>
      <c r="J118" s="71"/>
      <c r="K118" s="43"/>
      <c r="L118" s="52"/>
    </row>
    <row r="119" spans="1:12">
      <c r="A119" s="30" t="s">
        <v>38</v>
      </c>
      <c r="B119" s="31" t="s">
        <v>13</v>
      </c>
      <c r="C119" s="269">
        <f t="shared" si="1"/>
        <v>0</v>
      </c>
      <c r="D119" s="276"/>
      <c r="E119" s="71"/>
      <c r="F119" s="43"/>
      <c r="G119" s="43"/>
      <c r="H119" s="43"/>
      <c r="I119" s="302"/>
      <c r="J119" s="71"/>
      <c r="K119" s="43"/>
      <c r="L119" s="52"/>
    </row>
    <row r="120" spans="1:12">
      <c r="A120" s="30" t="s">
        <v>131</v>
      </c>
      <c r="B120" s="31" t="s">
        <v>13</v>
      </c>
      <c r="C120" s="269">
        <f t="shared" si="1"/>
        <v>0</v>
      </c>
      <c r="D120" s="276"/>
      <c r="E120" s="71"/>
      <c r="F120" s="43"/>
      <c r="G120" s="43"/>
      <c r="H120" s="43"/>
      <c r="I120" s="302"/>
      <c r="J120" s="71"/>
      <c r="K120" s="43"/>
      <c r="L120" s="52"/>
    </row>
    <row r="121" spans="1:12">
      <c r="A121" s="30" t="s">
        <v>132</v>
      </c>
      <c r="B121" s="31" t="s">
        <v>13</v>
      </c>
      <c r="C121" s="269">
        <f t="shared" si="1"/>
        <v>0</v>
      </c>
      <c r="D121" s="276"/>
      <c r="E121" s="71"/>
      <c r="F121" s="43"/>
      <c r="G121" s="43"/>
      <c r="H121" s="43"/>
      <c r="I121" s="302"/>
      <c r="J121" s="71"/>
      <c r="K121" s="43"/>
      <c r="L121" s="52"/>
    </row>
    <row r="122" spans="1:12">
      <c r="A122" s="30" t="s">
        <v>133</v>
      </c>
      <c r="B122" s="31" t="s">
        <v>13</v>
      </c>
      <c r="C122" s="269">
        <f t="shared" si="1"/>
        <v>0</v>
      </c>
      <c r="D122" s="276"/>
      <c r="E122" s="71"/>
      <c r="F122" s="43"/>
      <c r="G122" s="43"/>
      <c r="H122" s="43"/>
      <c r="I122" s="302"/>
      <c r="J122" s="71"/>
      <c r="K122" s="43"/>
      <c r="L122" s="52"/>
    </row>
    <row r="123" spans="1:12">
      <c r="A123" s="30" t="s">
        <v>134</v>
      </c>
      <c r="B123" s="31" t="s">
        <v>13</v>
      </c>
      <c r="C123" s="269">
        <f t="shared" si="1"/>
        <v>0</v>
      </c>
      <c r="D123" s="276"/>
      <c r="E123" s="71"/>
      <c r="F123" s="43"/>
      <c r="G123" s="43"/>
      <c r="H123" s="43"/>
      <c r="I123" s="302"/>
      <c r="J123" s="71"/>
      <c r="K123" s="43"/>
      <c r="L123" s="52"/>
    </row>
    <row r="124" spans="1:12">
      <c r="C124">
        <f>SUM(C10:C123)</f>
        <v>246</v>
      </c>
      <c r="D124">
        <f t="shared" ref="D124:J124" si="2">SUM(D10:D123)</f>
        <v>0</v>
      </c>
      <c r="E124">
        <f>SUM(E10:E123)</f>
        <v>124</v>
      </c>
      <c r="F124" s="50">
        <f t="shared" si="2"/>
        <v>60</v>
      </c>
      <c r="G124" s="50">
        <f>SUM(G10:G123)</f>
        <v>3</v>
      </c>
      <c r="H124" s="50">
        <f>SUM(H10:H123)</f>
        <v>4</v>
      </c>
      <c r="I124" s="296">
        <f>SUM(I10:I123)</f>
        <v>30</v>
      </c>
      <c r="J124" s="296">
        <f t="shared" si="2"/>
        <v>10</v>
      </c>
      <c r="K124">
        <f>SUM(K10:K123)</f>
        <v>2</v>
      </c>
      <c r="L124">
        <f>SUM(L10:L123)</f>
        <v>13</v>
      </c>
    </row>
  </sheetData>
  <mergeCells count="6">
    <mergeCell ref="A7:C7"/>
    <mergeCell ref="A2:C2"/>
    <mergeCell ref="E2:G2"/>
    <mergeCell ref="A3:C3"/>
    <mergeCell ref="E3:G3"/>
    <mergeCell ref="A5:C5"/>
  </mergeCells>
  <pageMargins left="0.7" right="0.7" top="0.75" bottom="0.75" header="0.3" footer="0.3"/>
  <pageSetup paperSize="9" orientation="portrait" horizontalDpi="0" verticalDpi="0" r:id="rId1"/>
  <ignoredErrors>
    <ignoredError sqref="H124 K124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3:E52"/>
  <sheetViews>
    <sheetView workbookViewId="0">
      <selection activeCell="H15" sqref="H15"/>
    </sheetView>
  </sheetViews>
  <sheetFormatPr baseColWidth="10" defaultRowHeight="15"/>
  <sheetData>
    <row r="3" spans="1:5">
      <c r="A3" s="346"/>
      <c r="B3" s="346" t="s">
        <v>310</v>
      </c>
      <c r="C3" s="346"/>
      <c r="D3" s="346"/>
    </row>
    <row r="4" spans="1:5">
      <c r="A4" t="s">
        <v>157</v>
      </c>
      <c r="B4">
        <v>27</v>
      </c>
      <c r="C4" s="253">
        <v>225.73400000000001</v>
      </c>
      <c r="D4" s="253">
        <f>+B4*C4</f>
        <v>6094.8180000000002</v>
      </c>
      <c r="E4" s="253"/>
    </row>
    <row r="5" spans="1:5">
      <c r="A5" t="s">
        <v>309</v>
      </c>
      <c r="B5">
        <v>52</v>
      </c>
      <c r="C5" s="253">
        <v>223.02</v>
      </c>
      <c r="D5" s="253">
        <f>+B5*C5</f>
        <v>11597.04</v>
      </c>
      <c r="E5" s="253"/>
    </row>
    <row r="6" spans="1:5">
      <c r="A6" s="341"/>
      <c r="B6" s="341">
        <f>SUM(B4:B5)</f>
        <v>79</v>
      </c>
      <c r="C6" s="342"/>
      <c r="D6" s="342">
        <f>SUM(D4:D5)</f>
        <v>17691.858</v>
      </c>
      <c r="E6" s="343">
        <f>+D6/B6</f>
        <v>223.94756962025318</v>
      </c>
    </row>
    <row r="9" spans="1:5">
      <c r="A9" s="346"/>
      <c r="B9" s="346" t="s">
        <v>311</v>
      </c>
      <c r="C9" s="346"/>
      <c r="D9" s="346"/>
    </row>
    <row r="10" spans="1:5">
      <c r="A10" t="s">
        <v>157</v>
      </c>
      <c r="B10">
        <v>2</v>
      </c>
      <c r="C10" s="253">
        <v>40.6</v>
      </c>
      <c r="D10" s="253">
        <f>+B10*C10</f>
        <v>81.2</v>
      </c>
      <c r="E10" s="253"/>
    </row>
    <row r="11" spans="1:5">
      <c r="A11" t="s">
        <v>309</v>
      </c>
      <c r="B11">
        <v>10</v>
      </c>
      <c r="C11" s="253">
        <v>49.914000000000001</v>
      </c>
      <c r="D11" s="253">
        <f>+B11*C11</f>
        <v>499.14</v>
      </c>
      <c r="E11" s="253"/>
    </row>
    <row r="12" spans="1:5">
      <c r="A12" s="341"/>
      <c r="B12" s="341">
        <f>SUM(B10:B11)</f>
        <v>12</v>
      </c>
      <c r="C12" s="342"/>
      <c r="D12" s="342">
        <f>SUM(D10:D11)</f>
        <v>580.34</v>
      </c>
      <c r="E12" s="343">
        <f>+D12/B12</f>
        <v>48.361666666666672</v>
      </c>
    </row>
    <row r="16" spans="1:5">
      <c r="A16" s="346"/>
      <c r="B16" s="346" t="s">
        <v>312</v>
      </c>
      <c r="C16" s="346"/>
      <c r="D16" s="346"/>
    </row>
    <row r="17" spans="1:5">
      <c r="A17" t="s">
        <v>157</v>
      </c>
      <c r="B17">
        <v>5</v>
      </c>
      <c r="C17" s="253">
        <v>40.119999999999997</v>
      </c>
      <c r="D17" s="253">
        <f>+B17*C17</f>
        <v>200.6</v>
      </c>
      <c r="E17" s="253"/>
    </row>
    <row r="18" spans="1:5">
      <c r="A18" t="s">
        <v>309</v>
      </c>
      <c r="B18">
        <v>100</v>
      </c>
      <c r="C18" s="253">
        <v>51.92</v>
      </c>
      <c r="D18" s="253">
        <f>+B18*C18</f>
        <v>5192</v>
      </c>
      <c r="E18" s="253"/>
    </row>
    <row r="19" spans="1:5">
      <c r="A19" s="341"/>
      <c r="B19" s="341">
        <f>SUM(B17:B18)</f>
        <v>105</v>
      </c>
      <c r="C19" s="342"/>
      <c r="D19" s="342">
        <f>SUM(D17:D18)</f>
        <v>5392.6</v>
      </c>
      <c r="E19" s="343">
        <f>+D19/B19</f>
        <v>51.358095238095238</v>
      </c>
    </row>
    <row r="21" spans="1:5">
      <c r="A21" s="346"/>
      <c r="B21" s="346" t="s">
        <v>315</v>
      </c>
      <c r="C21" s="346"/>
      <c r="D21" s="346"/>
    </row>
    <row r="22" spans="1:5">
      <c r="A22" t="s">
        <v>157</v>
      </c>
      <c r="B22">
        <v>3</v>
      </c>
      <c r="C22" s="253">
        <v>5.73</v>
      </c>
      <c r="D22" s="253">
        <f>+B22*C22</f>
        <v>17.190000000000001</v>
      </c>
      <c r="E22" s="253"/>
    </row>
    <row r="23" spans="1:5">
      <c r="A23" t="s">
        <v>309</v>
      </c>
      <c r="B23">
        <v>1200</v>
      </c>
      <c r="C23" s="253">
        <v>4</v>
      </c>
      <c r="D23" s="253">
        <f>+B23*C23</f>
        <v>4800</v>
      </c>
      <c r="E23" s="253"/>
    </row>
    <row r="24" spans="1:5">
      <c r="A24" s="341"/>
      <c r="B24" s="341">
        <f>SUM(B22:B23)</f>
        <v>1203</v>
      </c>
      <c r="C24" s="342"/>
      <c r="D24" s="342">
        <f>SUM(D22:D23)</f>
        <v>4817.1899999999996</v>
      </c>
      <c r="E24" s="343">
        <f>+D24/B24</f>
        <v>4.0043142144638404</v>
      </c>
    </row>
    <row r="27" spans="1:5">
      <c r="A27" s="346"/>
      <c r="B27" s="346" t="s">
        <v>316</v>
      </c>
      <c r="C27" s="346"/>
      <c r="D27" s="346"/>
    </row>
    <row r="28" spans="1:5">
      <c r="A28" t="s">
        <v>157</v>
      </c>
      <c r="B28">
        <v>5</v>
      </c>
      <c r="C28" s="253">
        <v>20.170000000000002</v>
      </c>
      <c r="D28" s="253">
        <f>+B28*C28</f>
        <v>100.85000000000001</v>
      </c>
      <c r="E28" s="253"/>
    </row>
    <row r="29" spans="1:5">
      <c r="A29" t="s">
        <v>309</v>
      </c>
      <c r="B29">
        <v>200</v>
      </c>
      <c r="C29" s="253">
        <v>27.14</v>
      </c>
      <c r="D29" s="253">
        <f>+B29*C29</f>
        <v>5428</v>
      </c>
      <c r="E29" s="253"/>
    </row>
    <row r="30" spans="1:5">
      <c r="A30" s="341"/>
      <c r="B30" s="341">
        <f>SUM(B28:B29)</f>
        <v>205</v>
      </c>
      <c r="C30" s="342"/>
      <c r="D30" s="342">
        <f>SUM(D28:D29)</f>
        <v>5528.85</v>
      </c>
      <c r="E30" s="343">
        <f>+D30/B30</f>
        <v>26.970000000000002</v>
      </c>
    </row>
    <row r="32" spans="1:5">
      <c r="A32" s="346"/>
      <c r="B32" s="346" t="s">
        <v>317</v>
      </c>
      <c r="C32" s="346"/>
      <c r="D32" s="346"/>
    </row>
    <row r="33" spans="1:5">
      <c r="A33" t="s">
        <v>157</v>
      </c>
      <c r="B33">
        <v>1</v>
      </c>
      <c r="C33" s="253">
        <v>36.75</v>
      </c>
      <c r="D33" s="253">
        <f>+B33*C33</f>
        <v>36.75</v>
      </c>
      <c r="E33" s="253"/>
    </row>
    <row r="34" spans="1:5">
      <c r="A34" t="s">
        <v>309</v>
      </c>
      <c r="B34">
        <v>100</v>
      </c>
      <c r="C34" s="253">
        <v>45.595199999999998</v>
      </c>
      <c r="D34" s="253">
        <f>+B34*C34</f>
        <v>4559.5199999999995</v>
      </c>
      <c r="E34" s="253"/>
    </row>
    <row r="35" spans="1:5">
      <c r="A35" s="341"/>
      <c r="B35" s="341">
        <f>SUM(B33:B34)</f>
        <v>101</v>
      </c>
      <c r="C35" s="342"/>
      <c r="D35" s="342">
        <f>SUM(D33:D34)</f>
        <v>4596.2699999999995</v>
      </c>
      <c r="E35" s="343">
        <f>+D35/B35</f>
        <v>45.507623762376234</v>
      </c>
    </row>
    <row r="38" spans="1:5">
      <c r="A38" s="346"/>
      <c r="B38" s="346" t="s">
        <v>318</v>
      </c>
      <c r="C38" s="346"/>
      <c r="D38" s="346"/>
    </row>
    <row r="39" spans="1:5">
      <c r="A39" t="s">
        <v>157</v>
      </c>
      <c r="B39">
        <v>1</v>
      </c>
      <c r="C39" s="253">
        <v>13.5</v>
      </c>
      <c r="D39" s="253">
        <f>+B39*C39</f>
        <v>13.5</v>
      </c>
      <c r="E39" s="253"/>
    </row>
    <row r="40" spans="1:5">
      <c r="A40" t="s">
        <v>309</v>
      </c>
      <c r="B40">
        <v>100</v>
      </c>
      <c r="C40" s="253">
        <v>22.797599999999999</v>
      </c>
      <c r="D40" s="253">
        <f>+B40*C40</f>
        <v>2279.7599999999998</v>
      </c>
      <c r="E40" s="253"/>
    </row>
    <row r="41" spans="1:5">
      <c r="A41" s="341"/>
      <c r="B41" s="341">
        <f>SUM(B39:B40)</f>
        <v>101</v>
      </c>
      <c r="C41" s="342"/>
      <c r="D41" s="342">
        <f>SUM(D39:D40)</f>
        <v>2293.2599999999998</v>
      </c>
      <c r="E41" s="343">
        <f>+D41/B41</f>
        <v>22.705544554455443</v>
      </c>
    </row>
    <row r="44" spans="1:5">
      <c r="A44" s="346"/>
      <c r="B44" s="346" t="s">
        <v>319</v>
      </c>
      <c r="C44" s="346"/>
      <c r="D44" s="346"/>
    </row>
    <row r="45" spans="1:5">
      <c r="A45" t="s">
        <v>157</v>
      </c>
      <c r="B45">
        <v>1</v>
      </c>
      <c r="C45" s="253">
        <v>2.4</v>
      </c>
      <c r="D45" s="253">
        <f>+B45*C45</f>
        <v>2.4</v>
      </c>
      <c r="E45" s="253"/>
    </row>
    <row r="46" spans="1:5">
      <c r="A46" t="s">
        <v>309</v>
      </c>
      <c r="B46">
        <v>1000</v>
      </c>
      <c r="C46" s="253">
        <v>3.7759999999999998</v>
      </c>
      <c r="D46" s="253">
        <f>+B46*C46</f>
        <v>3776</v>
      </c>
      <c r="E46" s="253"/>
    </row>
    <row r="47" spans="1:5">
      <c r="A47" s="341"/>
      <c r="B47" s="341">
        <f>SUM(B45:B46)</f>
        <v>1001</v>
      </c>
      <c r="C47" s="342"/>
      <c r="D47" s="342">
        <f>SUM(D45:D46)</f>
        <v>3778.4</v>
      </c>
      <c r="E47" s="343">
        <f>+D47/B47</f>
        <v>3.7746253746253746</v>
      </c>
    </row>
    <row r="49" spans="1:5">
      <c r="A49" s="346"/>
      <c r="B49" s="346" t="s">
        <v>320</v>
      </c>
      <c r="C49" s="346"/>
      <c r="D49" s="346"/>
    </row>
    <row r="50" spans="1:5">
      <c r="A50" t="s">
        <v>157</v>
      </c>
      <c r="B50">
        <v>140</v>
      </c>
      <c r="C50" s="253">
        <v>3.073</v>
      </c>
      <c r="D50" s="253">
        <f>+B50*C50</f>
        <v>430.21999999999997</v>
      </c>
      <c r="E50" s="253"/>
    </row>
    <row r="51" spans="1:5">
      <c r="A51" t="s">
        <v>309</v>
      </c>
      <c r="B51">
        <v>1000</v>
      </c>
      <c r="C51" s="253">
        <v>3.0207999999999999</v>
      </c>
      <c r="D51" s="253">
        <f>+B51*C51</f>
        <v>3020.7999999999997</v>
      </c>
      <c r="E51" s="253"/>
    </row>
    <row r="52" spans="1:5">
      <c r="A52" s="341"/>
      <c r="B52" s="341">
        <f>SUM(B50:B51)</f>
        <v>1140</v>
      </c>
      <c r="C52" s="342"/>
      <c r="D52" s="342">
        <f>SUM(D50:D51)</f>
        <v>3451.0199999999995</v>
      </c>
      <c r="E52" s="343">
        <f>+D52/B52</f>
        <v>3.0272105263157889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XFB93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16" sqref="N16"/>
    </sheetView>
  </sheetViews>
  <sheetFormatPr baseColWidth="10" defaultRowHeight="15"/>
  <cols>
    <col min="1" max="1" width="38.140625" style="17" customWidth="1"/>
    <col min="2" max="2" width="13.140625" style="34" customWidth="1"/>
    <col min="3" max="3" width="12.140625" style="38" customWidth="1"/>
    <col min="4" max="4" width="3" style="42" bestFit="1" customWidth="1"/>
    <col min="5" max="5" width="3.42578125" style="42" customWidth="1"/>
    <col min="6" max="6" width="4" style="45" bestFit="1" customWidth="1"/>
    <col min="7" max="7" width="3.7109375" style="45" customWidth="1"/>
    <col min="8" max="9" width="3.7109375" style="42" customWidth="1"/>
    <col min="10" max="11" width="3" style="42" bestFit="1" customWidth="1"/>
    <col min="12" max="12" width="2.7109375" style="42" customWidth="1"/>
    <col min="13" max="13" width="3.85546875" style="42" customWidth="1"/>
    <col min="14" max="14" width="2.7109375" style="42" customWidth="1"/>
    <col min="15" max="15" width="3.5703125" style="42" bestFit="1" customWidth="1"/>
    <col min="16" max="16" width="0.140625" style="17" customWidth="1"/>
    <col min="17" max="18" width="2.7109375" style="17" hidden="1" customWidth="1"/>
    <col min="19" max="19" width="2.5703125" style="17" hidden="1" customWidth="1"/>
    <col min="20" max="20" width="3.7109375" style="42" hidden="1" customWidth="1"/>
    <col min="21" max="21" width="3.42578125" style="42" hidden="1" customWidth="1"/>
    <col min="22" max="24" width="2.7109375" style="17" hidden="1" customWidth="1"/>
    <col min="25" max="25" width="2.7109375" style="42" hidden="1" customWidth="1"/>
    <col min="26" max="28" width="2.7109375" style="17" hidden="1" customWidth="1"/>
    <col min="29" max="16384" width="11.42578125" style="17"/>
  </cols>
  <sheetData>
    <row r="1" spans="1:28">
      <c r="A1" s="357" t="s">
        <v>0</v>
      </c>
      <c r="B1" s="357"/>
      <c r="C1" s="357"/>
      <c r="D1" s="360"/>
      <c r="E1" s="360"/>
      <c r="F1" s="360"/>
      <c r="H1" s="45"/>
      <c r="I1" s="45"/>
      <c r="J1" s="45"/>
      <c r="K1" s="45"/>
      <c r="L1" s="45"/>
      <c r="M1" s="45"/>
      <c r="N1" s="45"/>
      <c r="O1" s="45"/>
    </row>
    <row r="2" spans="1:28">
      <c r="A2" s="357" t="s">
        <v>135</v>
      </c>
      <c r="B2" s="357"/>
      <c r="C2" s="357"/>
      <c r="D2" s="360"/>
      <c r="E2" s="360"/>
      <c r="F2" s="360"/>
      <c r="H2" s="45"/>
      <c r="I2" s="45"/>
      <c r="J2" s="45"/>
      <c r="K2" s="45"/>
      <c r="L2" s="45"/>
      <c r="M2" s="45"/>
      <c r="N2" s="45"/>
      <c r="O2" s="45"/>
    </row>
    <row r="3" spans="1:28">
      <c r="A3" s="180"/>
      <c r="B3" s="180"/>
      <c r="C3" s="180"/>
      <c r="D3" s="250"/>
      <c r="E3" s="250"/>
      <c r="F3" s="250"/>
      <c r="H3" s="45"/>
      <c r="I3" s="45"/>
      <c r="J3" s="45"/>
      <c r="K3" s="45"/>
      <c r="L3" s="45"/>
      <c r="M3" s="45"/>
      <c r="N3" s="45"/>
      <c r="O3" s="45"/>
    </row>
    <row r="4" spans="1:28">
      <c r="A4" s="357" t="s">
        <v>222</v>
      </c>
      <c r="B4" s="357"/>
      <c r="C4" s="357"/>
      <c r="D4" s="45"/>
      <c r="E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>
      <c r="A5" s="180"/>
      <c r="B5" s="180"/>
      <c r="C5" s="180"/>
      <c r="D5" s="45"/>
      <c r="E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>
      <c r="A6" s="361" t="s">
        <v>255</v>
      </c>
      <c r="B6" s="361"/>
      <c r="C6" s="361"/>
      <c r="D6" s="46"/>
      <c r="E6" s="46"/>
      <c r="F6" s="4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>
      <c r="D7" s="358" t="s">
        <v>141</v>
      </c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9"/>
    </row>
    <row r="8" spans="1:28" s="19" customFormat="1" ht="38.25">
      <c r="A8" s="18" t="s">
        <v>136</v>
      </c>
      <c r="B8" s="18" t="s">
        <v>137</v>
      </c>
      <c r="C8" s="18" t="s">
        <v>144</v>
      </c>
      <c r="D8" s="59">
        <v>3</v>
      </c>
      <c r="E8" s="59">
        <v>5</v>
      </c>
      <c r="F8" s="59">
        <v>9</v>
      </c>
      <c r="G8" s="59">
        <v>12</v>
      </c>
      <c r="H8" s="59">
        <v>15</v>
      </c>
      <c r="I8" s="59">
        <v>16</v>
      </c>
      <c r="J8" s="59">
        <v>17</v>
      </c>
      <c r="K8" s="59">
        <v>18</v>
      </c>
      <c r="L8" s="47">
        <v>19</v>
      </c>
      <c r="M8" s="47">
        <v>24</v>
      </c>
      <c r="N8" s="47">
        <v>26</v>
      </c>
      <c r="O8" s="47">
        <v>31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>
      <c r="A9" s="20" t="s">
        <v>39</v>
      </c>
      <c r="B9" s="21" t="s">
        <v>13</v>
      </c>
      <c r="C9" s="36">
        <f>SUM(D9:AB9)</f>
        <v>2</v>
      </c>
      <c r="D9" s="257"/>
      <c r="E9" s="257"/>
      <c r="F9" s="257"/>
      <c r="G9" s="257"/>
      <c r="H9" s="257"/>
      <c r="I9" s="257"/>
      <c r="J9" s="257"/>
      <c r="K9" s="257"/>
      <c r="L9" s="257"/>
      <c r="M9" s="257">
        <v>2</v>
      </c>
      <c r="N9" s="257"/>
      <c r="O9" s="257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>
      <c r="A10" s="22" t="s">
        <v>40</v>
      </c>
      <c r="B10" s="23" t="s">
        <v>14</v>
      </c>
      <c r="C10" s="36">
        <f t="shared" ref="C10:C40" si="0">SUM(D10:AB10)</f>
        <v>0</v>
      </c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>
      <c r="A11" s="22" t="s">
        <v>41</v>
      </c>
      <c r="B11" s="23" t="s">
        <v>13</v>
      </c>
      <c r="C11" s="36">
        <f t="shared" si="0"/>
        <v>2</v>
      </c>
      <c r="D11" s="257"/>
      <c r="E11" s="257"/>
      <c r="F11" s="257"/>
      <c r="G11" s="257"/>
      <c r="H11" s="257">
        <v>1</v>
      </c>
      <c r="I11" s="257">
        <v>1</v>
      </c>
      <c r="J11" s="257"/>
      <c r="K11" s="257"/>
      <c r="L11" s="257"/>
      <c r="M11" s="257"/>
      <c r="N11" s="257"/>
      <c r="O11" s="257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>
      <c r="A12" s="22" t="s">
        <v>42</v>
      </c>
      <c r="B12" s="23" t="s">
        <v>13</v>
      </c>
      <c r="C12" s="36">
        <f t="shared" si="0"/>
        <v>2</v>
      </c>
      <c r="D12" s="257"/>
      <c r="E12" s="257"/>
      <c r="F12" s="257"/>
      <c r="G12" s="257"/>
      <c r="H12" s="257">
        <v>1</v>
      </c>
      <c r="I12" s="257">
        <v>1</v>
      </c>
      <c r="J12" s="257"/>
      <c r="K12" s="257"/>
      <c r="L12" s="257"/>
      <c r="M12" s="257"/>
      <c r="N12" s="257"/>
      <c r="O12" s="257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>
      <c r="A13" s="22" t="s">
        <v>43</v>
      </c>
      <c r="B13" s="23" t="s">
        <v>13</v>
      </c>
      <c r="C13" s="36">
        <f t="shared" si="0"/>
        <v>0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>
      <c r="A14" s="22" t="s">
        <v>44</v>
      </c>
      <c r="B14" s="23" t="s">
        <v>13</v>
      </c>
      <c r="C14" s="36">
        <f t="shared" si="0"/>
        <v>2</v>
      </c>
      <c r="D14" s="257"/>
      <c r="E14" s="257"/>
      <c r="F14" s="257"/>
      <c r="G14" s="257"/>
      <c r="H14" s="257"/>
      <c r="I14" s="257">
        <v>2</v>
      </c>
      <c r="J14" s="257"/>
      <c r="K14" s="257"/>
      <c r="L14" s="257"/>
      <c r="M14" s="257"/>
      <c r="N14" s="257"/>
      <c r="O14" s="257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>
      <c r="A15" s="22" t="s">
        <v>45</v>
      </c>
      <c r="B15" s="23" t="s">
        <v>13</v>
      </c>
      <c r="C15" s="36">
        <f t="shared" si="0"/>
        <v>1</v>
      </c>
      <c r="D15" s="257"/>
      <c r="E15" s="257"/>
      <c r="F15" s="257"/>
      <c r="G15" s="257"/>
      <c r="H15" s="257">
        <v>1</v>
      </c>
      <c r="I15" s="257"/>
      <c r="J15" s="257"/>
      <c r="K15" s="257"/>
      <c r="L15" s="257"/>
      <c r="M15" s="257"/>
      <c r="N15" s="257"/>
      <c r="O15" s="257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>
      <c r="A16" s="22" t="s">
        <v>46</v>
      </c>
      <c r="B16" s="23" t="s">
        <v>13</v>
      </c>
      <c r="C16" s="36">
        <f t="shared" si="0"/>
        <v>0</v>
      </c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>
      <c r="A17" s="22" t="s">
        <v>47</v>
      </c>
      <c r="B17" s="23" t="s">
        <v>13</v>
      </c>
      <c r="C17" s="36">
        <f t="shared" si="0"/>
        <v>0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>
      <c r="A18" s="22" t="s">
        <v>48</v>
      </c>
      <c r="B18" s="23" t="s">
        <v>13</v>
      </c>
      <c r="C18" s="36">
        <f t="shared" si="0"/>
        <v>0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>
      <c r="A19" s="22" t="s">
        <v>49</v>
      </c>
      <c r="B19" s="23" t="s">
        <v>13</v>
      </c>
      <c r="C19" s="36">
        <f t="shared" si="0"/>
        <v>2</v>
      </c>
      <c r="D19" s="257"/>
      <c r="E19" s="257"/>
      <c r="F19" s="257"/>
      <c r="G19" s="257"/>
      <c r="H19" s="257">
        <f>1+1</f>
        <v>2</v>
      </c>
      <c r="I19" s="257"/>
      <c r="J19" s="257"/>
      <c r="K19" s="257"/>
      <c r="L19" s="257"/>
      <c r="M19" s="257"/>
      <c r="N19" s="257"/>
      <c r="O19" s="257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>
      <c r="A20" s="25" t="s">
        <v>50</v>
      </c>
      <c r="B20" s="26" t="s">
        <v>13</v>
      </c>
      <c r="C20" s="36">
        <f t="shared" si="0"/>
        <v>1</v>
      </c>
      <c r="D20" s="257"/>
      <c r="E20" s="257"/>
      <c r="F20" s="257"/>
      <c r="G20" s="257"/>
      <c r="H20" s="257"/>
      <c r="I20" s="257">
        <v>1</v>
      </c>
      <c r="J20" s="257"/>
      <c r="K20" s="257"/>
      <c r="L20" s="257"/>
      <c r="M20" s="257"/>
      <c r="N20" s="257"/>
      <c r="O20" s="257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>
      <c r="A21" s="25" t="s">
        <v>51</v>
      </c>
      <c r="B21" s="26" t="s">
        <v>13</v>
      </c>
      <c r="C21" s="36">
        <f t="shared" si="0"/>
        <v>1</v>
      </c>
      <c r="D21" s="257"/>
      <c r="E21" s="257"/>
      <c r="F21" s="257"/>
      <c r="G21" s="257"/>
      <c r="H21" s="257"/>
      <c r="I21" s="257">
        <v>1</v>
      </c>
      <c r="J21" s="257"/>
      <c r="K21" s="257"/>
      <c r="L21" s="257"/>
      <c r="M21" s="257"/>
      <c r="N21" s="257"/>
      <c r="O21" s="257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>
      <c r="A22" s="22" t="s">
        <v>52</v>
      </c>
      <c r="B22" s="23" t="s">
        <v>15</v>
      </c>
      <c r="C22" s="36">
        <f t="shared" si="0"/>
        <v>0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>
      <c r="A23" s="22" t="s">
        <v>53</v>
      </c>
      <c r="B23" s="23" t="s">
        <v>13</v>
      </c>
      <c r="C23" s="36">
        <f t="shared" si="0"/>
        <v>2</v>
      </c>
      <c r="D23" s="257">
        <v>2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>
      <c r="A24" s="22" t="s">
        <v>54</v>
      </c>
      <c r="B24" s="23" t="s">
        <v>16</v>
      </c>
      <c r="C24" s="36">
        <f t="shared" si="0"/>
        <v>0</v>
      </c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>
      <c r="A25" s="22" t="s">
        <v>55</v>
      </c>
      <c r="B25" s="23" t="s">
        <v>14</v>
      </c>
      <c r="C25" s="36">
        <f t="shared" si="0"/>
        <v>1</v>
      </c>
      <c r="D25" s="257">
        <f>1</f>
        <v>1</v>
      </c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>
      <c r="A26" s="22" t="s">
        <v>56</v>
      </c>
      <c r="B26" s="23" t="s">
        <v>13</v>
      </c>
      <c r="C26" s="36">
        <f t="shared" si="0"/>
        <v>0</v>
      </c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>
      <c r="A27" s="22" t="s">
        <v>57</v>
      </c>
      <c r="B27" s="23" t="s">
        <v>13</v>
      </c>
      <c r="C27" s="36">
        <f t="shared" si="0"/>
        <v>3</v>
      </c>
      <c r="D27" s="257">
        <v>2</v>
      </c>
      <c r="E27" s="257"/>
      <c r="F27" s="257"/>
      <c r="G27" s="257"/>
      <c r="H27" s="257">
        <v>1</v>
      </c>
      <c r="I27" s="257"/>
      <c r="J27" s="257"/>
      <c r="K27" s="257"/>
      <c r="L27" s="257"/>
      <c r="M27" s="257"/>
      <c r="N27" s="257"/>
      <c r="O27" s="257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>
      <c r="A28" s="22" t="s">
        <v>58</v>
      </c>
      <c r="B28" s="23" t="s">
        <v>13</v>
      </c>
      <c r="C28" s="36">
        <f t="shared" si="0"/>
        <v>0</v>
      </c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>
      <c r="A29" s="27" t="s">
        <v>59</v>
      </c>
      <c r="B29" s="23" t="s">
        <v>13</v>
      </c>
      <c r="C29" s="36">
        <f t="shared" si="0"/>
        <v>0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>
      <c r="A30" s="27" t="s">
        <v>60</v>
      </c>
      <c r="B30" s="23" t="s">
        <v>13</v>
      </c>
      <c r="C30" s="36">
        <f t="shared" si="0"/>
        <v>0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>
      <c r="A31" s="27" t="s">
        <v>61</v>
      </c>
      <c r="B31" s="23" t="s">
        <v>13</v>
      </c>
      <c r="C31" s="36">
        <f t="shared" si="0"/>
        <v>0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>
      <c r="A32" s="27" t="s">
        <v>62</v>
      </c>
      <c r="B32" s="23" t="s">
        <v>13</v>
      </c>
      <c r="C32" s="36">
        <f t="shared" si="0"/>
        <v>0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>
      <c r="A33" s="22" t="s">
        <v>63</v>
      </c>
      <c r="B33" s="23" t="s">
        <v>13</v>
      </c>
      <c r="C33" s="36">
        <f t="shared" si="0"/>
        <v>0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>
      <c r="A34" s="22" t="s">
        <v>142</v>
      </c>
      <c r="B34" s="23" t="s">
        <v>14</v>
      </c>
      <c r="C34" s="36">
        <f t="shared" si="0"/>
        <v>8</v>
      </c>
      <c r="D34" s="257">
        <v>1</v>
      </c>
      <c r="E34" s="257"/>
      <c r="F34" s="257"/>
      <c r="G34" s="257">
        <v>1</v>
      </c>
      <c r="H34" s="257">
        <f>1+1</f>
        <v>2</v>
      </c>
      <c r="I34" s="257"/>
      <c r="J34" s="257"/>
      <c r="K34" s="257"/>
      <c r="L34" s="257"/>
      <c r="M34" s="257">
        <f>1+3</f>
        <v>4</v>
      </c>
      <c r="N34" s="257"/>
      <c r="O34" s="257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>
      <c r="A35" s="22" t="s">
        <v>143</v>
      </c>
      <c r="B35" s="23" t="s">
        <v>14</v>
      </c>
      <c r="C35" s="36">
        <f t="shared" si="0"/>
        <v>9</v>
      </c>
      <c r="D35" s="257">
        <v>1</v>
      </c>
      <c r="E35" s="257"/>
      <c r="F35" s="257"/>
      <c r="G35" s="257">
        <v>1</v>
      </c>
      <c r="H35" s="257">
        <f>1+1</f>
        <v>2</v>
      </c>
      <c r="I35" s="257"/>
      <c r="J35" s="257"/>
      <c r="K35" s="257"/>
      <c r="L35" s="257"/>
      <c r="M35" s="257">
        <f>2+3</f>
        <v>5</v>
      </c>
      <c r="N35" s="257"/>
      <c r="O35" s="257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>
      <c r="A36" s="22" t="s">
        <v>66</v>
      </c>
      <c r="B36" s="23" t="s">
        <v>13</v>
      </c>
      <c r="C36" s="36">
        <f t="shared" si="0"/>
        <v>4</v>
      </c>
      <c r="D36" s="257"/>
      <c r="E36" s="257"/>
      <c r="F36" s="257"/>
      <c r="G36" s="257">
        <v>1</v>
      </c>
      <c r="H36" s="257">
        <f>1+1</f>
        <v>2</v>
      </c>
      <c r="I36" s="257"/>
      <c r="J36" s="257"/>
      <c r="K36" s="257"/>
      <c r="L36" s="257"/>
      <c r="M36" s="257"/>
      <c r="N36" s="257"/>
      <c r="O36" s="257">
        <v>1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>
      <c r="A37" s="22" t="s">
        <v>67</v>
      </c>
      <c r="B37" s="23" t="s">
        <v>13</v>
      </c>
      <c r="C37" s="36">
        <f t="shared" si="0"/>
        <v>0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>
      <c r="A38" s="25" t="s">
        <v>68</v>
      </c>
      <c r="B38" s="26" t="s">
        <v>13</v>
      </c>
      <c r="C38" s="36">
        <f t="shared" si="0"/>
        <v>1</v>
      </c>
      <c r="D38" s="257"/>
      <c r="E38" s="257"/>
      <c r="F38" s="257"/>
      <c r="G38" s="257"/>
      <c r="H38" s="257"/>
      <c r="I38" s="257"/>
      <c r="J38" s="257"/>
      <c r="K38" s="257"/>
      <c r="L38" s="257"/>
      <c r="M38" s="257">
        <v>1</v>
      </c>
      <c r="N38" s="257"/>
      <c r="O38" s="257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>
      <c r="A39" s="22" t="s">
        <v>69</v>
      </c>
      <c r="B39" s="23" t="s">
        <v>13</v>
      </c>
      <c r="C39" s="36">
        <f t="shared" si="0"/>
        <v>0</v>
      </c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>
      <c r="A40" s="22" t="s">
        <v>70</v>
      </c>
      <c r="B40" s="23" t="s">
        <v>18</v>
      </c>
      <c r="C40" s="36">
        <f t="shared" si="0"/>
        <v>1</v>
      </c>
      <c r="D40" s="257"/>
      <c r="E40" s="257"/>
      <c r="F40" s="257"/>
      <c r="G40" s="257"/>
      <c r="H40" s="257">
        <v>1</v>
      </c>
      <c r="I40" s="257"/>
      <c r="J40" s="257"/>
      <c r="K40" s="257"/>
      <c r="L40" s="257"/>
      <c r="M40" s="257"/>
      <c r="N40" s="257"/>
      <c r="O40" s="257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28">
      <c r="A41" s="22" t="s">
        <v>71</v>
      </c>
      <c r="B41" s="23" t="s">
        <v>16</v>
      </c>
      <c r="C41" s="36">
        <f t="shared" ref="C41:C73" si="1">SUM(D41:AB41)</f>
        <v>2</v>
      </c>
      <c r="D41" s="257"/>
      <c r="E41" s="257"/>
      <c r="F41" s="257"/>
      <c r="G41" s="257"/>
      <c r="H41" s="257">
        <f>1+1</f>
        <v>2</v>
      </c>
      <c r="I41" s="257"/>
      <c r="J41" s="257"/>
      <c r="K41" s="257"/>
      <c r="L41" s="257"/>
      <c r="M41" s="257"/>
      <c r="N41" s="257"/>
      <c r="O41" s="257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>
      <c r="A42" s="22" t="s">
        <v>72</v>
      </c>
      <c r="B42" s="23" t="s">
        <v>16</v>
      </c>
      <c r="C42" s="36">
        <f t="shared" si="1"/>
        <v>1</v>
      </c>
      <c r="D42" s="257"/>
      <c r="E42" s="257"/>
      <c r="F42" s="257"/>
      <c r="G42" s="257"/>
      <c r="H42" s="257"/>
      <c r="I42" s="257"/>
      <c r="J42" s="257">
        <v>1</v>
      </c>
      <c r="K42" s="257"/>
      <c r="L42" s="257"/>
      <c r="M42" s="257"/>
      <c r="N42" s="257"/>
      <c r="O42" s="257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:28">
      <c r="A43" s="22" t="s">
        <v>73</v>
      </c>
      <c r="B43" s="23" t="s">
        <v>16</v>
      </c>
      <c r="C43" s="36">
        <f t="shared" si="1"/>
        <v>1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>
        <v>1</v>
      </c>
      <c r="N43" s="257"/>
      <c r="O43" s="257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>
      <c r="A44" s="22" t="s">
        <v>74</v>
      </c>
      <c r="B44" s="23" t="s">
        <v>18</v>
      </c>
      <c r="C44" s="36">
        <f t="shared" si="1"/>
        <v>0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>
      <c r="A45" s="22" t="s">
        <v>75</v>
      </c>
      <c r="B45" s="23" t="s">
        <v>14</v>
      </c>
      <c r="C45" s="36">
        <f t="shared" si="1"/>
        <v>3</v>
      </c>
      <c r="D45" s="257"/>
      <c r="E45" s="257"/>
      <c r="F45" s="257"/>
      <c r="G45" s="257"/>
      <c r="H45" s="257">
        <v>1</v>
      </c>
      <c r="I45" s="257"/>
      <c r="J45" s="257"/>
      <c r="K45" s="257">
        <v>1</v>
      </c>
      <c r="L45" s="257">
        <v>1</v>
      </c>
      <c r="M45" s="257"/>
      <c r="N45" s="257"/>
      <c r="O45" s="257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>
      <c r="A46" s="22" t="s">
        <v>32</v>
      </c>
      <c r="B46" s="23" t="s">
        <v>13</v>
      </c>
      <c r="C46" s="36">
        <f t="shared" si="1"/>
        <v>2</v>
      </c>
      <c r="D46" s="257"/>
      <c r="E46" s="257"/>
      <c r="F46" s="257"/>
      <c r="G46" s="257"/>
      <c r="H46" s="257">
        <v>2</v>
      </c>
      <c r="I46" s="257"/>
      <c r="J46" s="257"/>
      <c r="K46" s="257"/>
      <c r="L46" s="257"/>
      <c r="M46" s="257"/>
      <c r="N46" s="257"/>
      <c r="O46" s="257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>
      <c r="A47" s="22" t="s">
        <v>76</v>
      </c>
      <c r="B47" s="23" t="s">
        <v>13</v>
      </c>
      <c r="C47" s="36">
        <f t="shared" si="1"/>
        <v>0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:28">
      <c r="A48" s="22" t="s">
        <v>77</v>
      </c>
      <c r="B48" s="23" t="s">
        <v>14</v>
      </c>
      <c r="C48" s="36">
        <f t="shared" si="1"/>
        <v>3</v>
      </c>
      <c r="D48" s="257"/>
      <c r="E48" s="257"/>
      <c r="F48" s="257"/>
      <c r="G48" s="257">
        <f>1+1</f>
        <v>2</v>
      </c>
      <c r="H48" s="257"/>
      <c r="I48" s="257"/>
      <c r="J48" s="257"/>
      <c r="K48" s="257">
        <v>1</v>
      </c>
      <c r="L48" s="257"/>
      <c r="M48" s="257"/>
      <c r="N48" s="257"/>
      <c r="O48" s="257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>
      <c r="A49" s="22" t="s">
        <v>33</v>
      </c>
      <c r="B49" s="23" t="s">
        <v>14</v>
      </c>
      <c r="C49" s="36">
        <f t="shared" si="1"/>
        <v>0</v>
      </c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s="45" customFormat="1">
      <c r="A50" s="22" t="s">
        <v>78</v>
      </c>
      <c r="B50" s="23" t="s">
        <v>13</v>
      </c>
      <c r="C50" s="36">
        <f t="shared" si="1"/>
        <v>10</v>
      </c>
      <c r="D50" s="257"/>
      <c r="E50" s="257"/>
      <c r="F50" s="257">
        <v>2</v>
      </c>
      <c r="G50" s="257">
        <v>4</v>
      </c>
      <c r="H50" s="257">
        <v>2</v>
      </c>
      <c r="I50" s="257">
        <v>2</v>
      </c>
      <c r="J50" s="257"/>
      <c r="K50" s="257"/>
      <c r="L50" s="257"/>
      <c r="M50" s="257"/>
      <c r="N50" s="257"/>
      <c r="O50" s="257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s="72" customFormat="1">
      <c r="A51" s="68" t="s">
        <v>79</v>
      </c>
      <c r="B51" s="69" t="s">
        <v>13</v>
      </c>
      <c r="C51" s="70">
        <f t="shared" si="1"/>
        <v>39</v>
      </c>
      <c r="D51" s="257"/>
      <c r="E51" s="257">
        <f>3</f>
        <v>3</v>
      </c>
      <c r="F51" s="257"/>
      <c r="G51" s="257"/>
      <c r="H51" s="257">
        <f>3+3+6+4+2+6</f>
        <v>24</v>
      </c>
      <c r="I51" s="257"/>
      <c r="J51" s="257"/>
      <c r="K51" s="257"/>
      <c r="L51" s="257"/>
      <c r="M51" s="257">
        <v>12</v>
      </c>
      <c r="N51" s="257"/>
      <c r="O51" s="257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</row>
    <row r="52" spans="1:28">
      <c r="A52" s="22" t="s">
        <v>80</v>
      </c>
      <c r="B52" s="23" t="s">
        <v>13</v>
      </c>
      <c r="C52" s="36">
        <f t="shared" si="1"/>
        <v>0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>
      <c r="A53" s="22" t="s">
        <v>81</v>
      </c>
      <c r="B53" s="23" t="s">
        <v>13</v>
      </c>
      <c r="C53" s="36">
        <f t="shared" si="1"/>
        <v>21</v>
      </c>
      <c r="D53" s="257"/>
      <c r="E53" s="257"/>
      <c r="F53" s="257"/>
      <c r="G53" s="257"/>
      <c r="H53" s="257">
        <v>10</v>
      </c>
      <c r="I53" s="257">
        <v>8</v>
      </c>
      <c r="J53" s="257"/>
      <c r="K53" s="257"/>
      <c r="L53" s="257"/>
      <c r="M53" s="257">
        <v>2</v>
      </c>
      <c r="N53" s="257"/>
      <c r="O53" s="257">
        <v>1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>
      <c r="A54" s="29" t="s">
        <v>82</v>
      </c>
      <c r="B54" s="23" t="s">
        <v>18</v>
      </c>
      <c r="C54" s="36">
        <f t="shared" si="1"/>
        <v>5</v>
      </c>
      <c r="D54" s="257">
        <v>1</v>
      </c>
      <c r="E54" s="257"/>
      <c r="F54" s="257">
        <v>2</v>
      </c>
      <c r="G54" s="257"/>
      <c r="H54" s="257">
        <v>2</v>
      </c>
      <c r="I54" s="257"/>
      <c r="J54" s="257"/>
      <c r="K54" s="257"/>
      <c r="L54" s="257"/>
      <c r="M54" s="257"/>
      <c r="N54" s="257"/>
      <c r="O54" s="257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>
      <c r="A55" s="22" t="s">
        <v>83</v>
      </c>
      <c r="B55" s="23" t="s">
        <v>13</v>
      </c>
      <c r="C55" s="36">
        <f t="shared" si="1"/>
        <v>0</v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>
      <c r="A56" s="29" t="s">
        <v>34</v>
      </c>
      <c r="B56" s="23" t="s">
        <v>13</v>
      </c>
      <c r="C56" s="36">
        <f t="shared" si="1"/>
        <v>2</v>
      </c>
      <c r="D56" s="257"/>
      <c r="E56" s="257">
        <f>2</f>
        <v>2</v>
      </c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>
      <c r="A57" s="22" t="s">
        <v>146</v>
      </c>
      <c r="B57" s="23" t="s">
        <v>19</v>
      </c>
      <c r="C57" s="36">
        <f t="shared" si="1"/>
        <v>30</v>
      </c>
      <c r="D57" s="257">
        <f>1+3</f>
        <v>4</v>
      </c>
      <c r="E57" s="257"/>
      <c r="F57" s="257">
        <v>1</v>
      </c>
      <c r="G57" s="257">
        <f>2+2</f>
        <v>4</v>
      </c>
      <c r="H57" s="257">
        <f>1+1+1+1+1+1+1</f>
        <v>7</v>
      </c>
      <c r="I57" s="257">
        <f>1+1</f>
        <v>2</v>
      </c>
      <c r="J57" s="257">
        <v>1</v>
      </c>
      <c r="K57" s="257"/>
      <c r="L57" s="257"/>
      <c r="M57" s="257">
        <f>2+1+1+1+1</f>
        <v>6</v>
      </c>
      <c r="N57" s="257">
        <f>1+1</f>
        <v>2</v>
      </c>
      <c r="O57" s="257">
        <f>1+1+1</f>
        <v>3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>
      <c r="A58" s="22" t="s">
        <v>85</v>
      </c>
      <c r="B58" s="23" t="s">
        <v>19</v>
      </c>
      <c r="C58" s="36">
        <f t="shared" si="1"/>
        <v>1</v>
      </c>
      <c r="D58" s="257"/>
      <c r="E58" s="257"/>
      <c r="F58" s="257"/>
      <c r="G58" s="257"/>
      <c r="H58" s="257"/>
      <c r="I58" s="257"/>
      <c r="J58" s="257"/>
      <c r="K58" s="257"/>
      <c r="L58" s="257"/>
      <c r="M58" s="257">
        <v>1</v>
      </c>
      <c r="N58" s="257"/>
      <c r="O58" s="257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>
      <c r="A59" s="22" t="s">
        <v>86</v>
      </c>
      <c r="B59" s="23" t="s">
        <v>19</v>
      </c>
      <c r="C59" s="36">
        <f t="shared" si="1"/>
        <v>3</v>
      </c>
      <c r="D59" s="257"/>
      <c r="E59" s="257"/>
      <c r="F59" s="257"/>
      <c r="G59" s="257"/>
      <c r="H59" s="257">
        <v>3</v>
      </c>
      <c r="I59" s="257"/>
      <c r="J59" s="257"/>
      <c r="K59" s="257"/>
      <c r="L59" s="257"/>
      <c r="M59" s="257"/>
      <c r="N59" s="257"/>
      <c r="O59" s="257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28">
      <c r="A60" s="22" t="s">
        <v>87</v>
      </c>
      <c r="B60" s="23" t="s">
        <v>14</v>
      </c>
      <c r="C60" s="36">
        <f t="shared" si="1"/>
        <v>0</v>
      </c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:28">
      <c r="A61" s="22" t="s">
        <v>88</v>
      </c>
      <c r="B61" s="23" t="s">
        <v>13</v>
      </c>
      <c r="C61" s="36">
        <f t="shared" si="1"/>
        <v>17</v>
      </c>
      <c r="D61" s="257"/>
      <c r="E61" s="257"/>
      <c r="F61" s="257"/>
      <c r="G61" s="257"/>
      <c r="H61" s="257">
        <f>4+5</f>
        <v>9</v>
      </c>
      <c r="I61" s="257">
        <v>2</v>
      </c>
      <c r="J61" s="257"/>
      <c r="K61" s="257"/>
      <c r="L61" s="257"/>
      <c r="M61" s="257"/>
      <c r="N61" s="257"/>
      <c r="O61" s="257">
        <v>6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s="45" customFormat="1">
      <c r="A62" s="22" t="s">
        <v>95</v>
      </c>
      <c r="B62" s="23" t="s">
        <v>19</v>
      </c>
      <c r="C62" s="36">
        <f>SUM(D62:AB62)</f>
        <v>0</v>
      </c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28">
      <c r="A63" s="22" t="s">
        <v>147</v>
      </c>
      <c r="B63" s="23" t="s">
        <v>19</v>
      </c>
      <c r="C63" s="36">
        <f t="shared" si="1"/>
        <v>0</v>
      </c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:28">
      <c r="A64" s="22" t="s">
        <v>89</v>
      </c>
      <c r="B64" s="23" t="s">
        <v>16</v>
      </c>
      <c r="C64" s="36">
        <f t="shared" si="1"/>
        <v>0</v>
      </c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:28">
      <c r="A65" s="22" t="s">
        <v>90</v>
      </c>
      <c r="B65" s="23" t="s">
        <v>13</v>
      </c>
      <c r="C65" s="36">
        <f t="shared" si="1"/>
        <v>0</v>
      </c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>
      <c r="A66" s="22" t="s">
        <v>91</v>
      </c>
      <c r="B66" s="23" t="s">
        <v>19</v>
      </c>
      <c r="C66" s="36">
        <f t="shared" si="1"/>
        <v>0</v>
      </c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:28">
      <c r="A67" s="22" t="s">
        <v>92</v>
      </c>
      <c r="B67" s="23" t="s">
        <v>18</v>
      </c>
      <c r="C67" s="36">
        <f t="shared" si="1"/>
        <v>0</v>
      </c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spans="1:28">
      <c r="A68" s="22" t="s">
        <v>93</v>
      </c>
      <c r="B68" s="23" t="s">
        <v>19</v>
      </c>
      <c r="C68" s="36">
        <f t="shared" si="1"/>
        <v>0</v>
      </c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>
      <c r="A69" s="22" t="s">
        <v>94</v>
      </c>
      <c r="B69" s="23" t="s">
        <v>19</v>
      </c>
      <c r="C69" s="36">
        <f t="shared" si="1"/>
        <v>0</v>
      </c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>
      <c r="A70" s="30" t="s">
        <v>145</v>
      </c>
      <c r="B70" s="31" t="s">
        <v>13</v>
      </c>
      <c r="C70" s="36">
        <f t="shared" si="1"/>
        <v>1</v>
      </c>
      <c r="D70" s="257"/>
      <c r="E70" s="257"/>
      <c r="F70" s="257"/>
      <c r="G70" s="257"/>
      <c r="H70" s="257">
        <v>1</v>
      </c>
      <c r="I70" s="257"/>
      <c r="J70" s="257"/>
      <c r="K70" s="257"/>
      <c r="L70" s="257"/>
      <c r="M70" s="257"/>
      <c r="N70" s="257"/>
      <c r="O70" s="257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:28">
      <c r="A71" s="22" t="s">
        <v>96</v>
      </c>
      <c r="B71" s="23" t="s">
        <v>13</v>
      </c>
      <c r="C71" s="36">
        <f t="shared" si="1"/>
        <v>0</v>
      </c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28">
      <c r="A72" s="22" t="s">
        <v>35</v>
      </c>
      <c r="B72" s="23" t="s">
        <v>13</v>
      </c>
      <c r="C72" s="36">
        <f t="shared" si="1"/>
        <v>1</v>
      </c>
      <c r="D72" s="257"/>
      <c r="E72" s="257"/>
      <c r="F72" s="257"/>
      <c r="G72" s="257"/>
      <c r="H72" s="257"/>
      <c r="I72" s="257"/>
      <c r="J72" s="257"/>
      <c r="K72" s="257"/>
      <c r="L72" s="257"/>
      <c r="M72" s="257">
        <v>1</v>
      </c>
      <c r="N72" s="257"/>
      <c r="O72" s="257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>
      <c r="A73" s="22" t="s">
        <v>97</v>
      </c>
      <c r="B73" s="23" t="s">
        <v>13</v>
      </c>
      <c r="C73" s="36">
        <f t="shared" si="1"/>
        <v>0</v>
      </c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spans="1:28">
      <c r="A74" s="22" t="s">
        <v>98</v>
      </c>
      <c r="B74" s="23" t="s">
        <v>18</v>
      </c>
      <c r="C74" s="36">
        <f t="shared" ref="C74:C122" si="2">SUM(D74:AB74)</f>
        <v>0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spans="1:28">
      <c r="A75" s="22" t="s">
        <v>99</v>
      </c>
      <c r="B75" s="23" t="s">
        <v>18</v>
      </c>
      <c r="C75" s="36">
        <f t="shared" si="2"/>
        <v>0</v>
      </c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:28">
      <c r="A76" s="22" t="s">
        <v>100</v>
      </c>
      <c r="B76" s="23" t="s">
        <v>13</v>
      </c>
      <c r="C76" s="36">
        <f t="shared" si="2"/>
        <v>0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1:28">
      <c r="A77" s="22" t="s">
        <v>101</v>
      </c>
      <c r="B77" s="23" t="s">
        <v>13</v>
      </c>
      <c r="C77" s="36">
        <f t="shared" si="2"/>
        <v>0</v>
      </c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>
      <c r="A78" s="22" t="s">
        <v>102</v>
      </c>
      <c r="B78" s="23" t="s">
        <v>13</v>
      </c>
      <c r="C78" s="36">
        <f t="shared" si="2"/>
        <v>9</v>
      </c>
      <c r="D78" s="257"/>
      <c r="E78" s="257"/>
      <c r="F78" s="257"/>
      <c r="G78" s="257"/>
      <c r="H78" s="257">
        <v>3</v>
      </c>
      <c r="I78" s="257"/>
      <c r="J78" s="257"/>
      <c r="K78" s="257"/>
      <c r="L78" s="257"/>
      <c r="M78" s="257"/>
      <c r="N78" s="257">
        <v>3</v>
      </c>
      <c r="O78" s="257">
        <v>3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1:28">
      <c r="A79" s="22" t="s">
        <v>36</v>
      </c>
      <c r="B79" s="23" t="s">
        <v>13</v>
      </c>
      <c r="C79" s="36">
        <f t="shared" si="2"/>
        <v>1</v>
      </c>
      <c r="D79" s="257">
        <v>1</v>
      </c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>
      <c r="A80" s="22" t="s">
        <v>103</v>
      </c>
      <c r="B80" s="23" t="s">
        <v>13</v>
      </c>
      <c r="C80" s="36">
        <f t="shared" si="2"/>
        <v>0</v>
      </c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1:28">
      <c r="A81" s="22" t="s">
        <v>104</v>
      </c>
      <c r="B81" s="23" t="s">
        <v>13</v>
      </c>
      <c r="C81" s="36">
        <f t="shared" si="2"/>
        <v>0</v>
      </c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1:28">
      <c r="A82" s="22" t="s">
        <v>37</v>
      </c>
      <c r="B82" s="23" t="s">
        <v>13</v>
      </c>
      <c r="C82" s="36">
        <f t="shared" si="2"/>
        <v>0</v>
      </c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1:28">
      <c r="A83" s="22" t="s">
        <v>106</v>
      </c>
      <c r="B83" s="23" t="s">
        <v>13</v>
      </c>
      <c r="C83" s="36">
        <f>SUM(D83:AB83)</f>
        <v>70</v>
      </c>
      <c r="D83" s="257"/>
      <c r="E83" s="257"/>
      <c r="F83" s="257"/>
      <c r="G83" s="257"/>
      <c r="H83" s="257"/>
      <c r="I83" s="257"/>
      <c r="J83" s="257"/>
      <c r="K83" s="257"/>
      <c r="L83" s="257"/>
      <c r="M83" s="257">
        <f>20+50</f>
        <v>70</v>
      </c>
      <c r="N83" s="257"/>
      <c r="O83" s="257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>
      <c r="A84" s="22" t="s">
        <v>107</v>
      </c>
      <c r="B84" s="23" t="s">
        <v>13</v>
      </c>
      <c r="C84" s="36">
        <f>SUM(D84:AB84)</f>
        <v>68</v>
      </c>
      <c r="D84" s="257">
        <f>6</f>
        <v>6</v>
      </c>
      <c r="E84" s="257"/>
      <c r="F84" s="257"/>
      <c r="G84" s="257"/>
      <c r="H84" s="257">
        <v>12</v>
      </c>
      <c r="I84" s="257"/>
      <c r="J84" s="257"/>
      <c r="K84" s="257"/>
      <c r="L84" s="257"/>
      <c r="M84" s="257">
        <v>25</v>
      </c>
      <c r="N84" s="257"/>
      <c r="O84" s="257">
        <v>25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28">
      <c r="A85" s="22" t="s">
        <v>105</v>
      </c>
      <c r="B85" s="23" t="s">
        <v>13</v>
      </c>
      <c r="C85" s="36">
        <f t="shared" si="2"/>
        <v>0</v>
      </c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>
      <c r="A86" s="29" t="s">
        <v>108</v>
      </c>
      <c r="B86" s="23" t="s">
        <v>13</v>
      </c>
      <c r="C86" s="36">
        <f t="shared" si="2"/>
        <v>0</v>
      </c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1:28">
      <c r="A87" s="29" t="s">
        <v>109</v>
      </c>
      <c r="B87" s="23" t="s">
        <v>13</v>
      </c>
      <c r="C87" s="36">
        <f t="shared" si="2"/>
        <v>0</v>
      </c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1:28">
      <c r="A88" s="22" t="s">
        <v>110</v>
      </c>
      <c r="B88" s="23" t="s">
        <v>13</v>
      </c>
      <c r="C88" s="36">
        <f t="shared" si="2"/>
        <v>0</v>
      </c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>
      <c r="A89" s="22" t="s">
        <v>111</v>
      </c>
      <c r="B89" s="23" t="s">
        <v>13</v>
      </c>
      <c r="C89" s="36">
        <f t="shared" si="2"/>
        <v>3</v>
      </c>
      <c r="D89" s="257"/>
      <c r="E89" s="257"/>
      <c r="F89" s="257"/>
      <c r="G89" s="257"/>
      <c r="H89" s="257">
        <f>1+1</f>
        <v>2</v>
      </c>
      <c r="I89" s="257"/>
      <c r="J89" s="257"/>
      <c r="K89" s="257"/>
      <c r="L89" s="257"/>
      <c r="M89" s="257">
        <v>1</v>
      </c>
      <c r="N89" s="257"/>
      <c r="O89" s="257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>
      <c r="A90" s="22" t="s">
        <v>112</v>
      </c>
      <c r="B90" s="23" t="s">
        <v>13</v>
      </c>
      <c r="C90" s="36">
        <f t="shared" si="2"/>
        <v>4</v>
      </c>
      <c r="D90" s="257">
        <v>1</v>
      </c>
      <c r="E90" s="257"/>
      <c r="F90" s="257"/>
      <c r="G90" s="257"/>
      <c r="H90" s="257">
        <f>1+1</f>
        <v>2</v>
      </c>
      <c r="I90" s="257"/>
      <c r="J90" s="257"/>
      <c r="K90" s="257"/>
      <c r="L90" s="257"/>
      <c r="M90" s="257">
        <v>1</v>
      </c>
      <c r="N90" s="257"/>
      <c r="O90" s="257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1:28">
      <c r="A91" s="22" t="s">
        <v>224</v>
      </c>
      <c r="B91" s="23" t="s">
        <v>13</v>
      </c>
      <c r="C91" s="36">
        <f t="shared" si="2"/>
        <v>3</v>
      </c>
      <c r="D91" s="257"/>
      <c r="E91" s="257"/>
      <c r="F91" s="257"/>
      <c r="G91" s="257"/>
      <c r="H91" s="257">
        <f>1+1</f>
        <v>2</v>
      </c>
      <c r="I91" s="257"/>
      <c r="J91" s="257"/>
      <c r="K91" s="257"/>
      <c r="L91" s="257"/>
      <c r="M91" s="257">
        <v>1</v>
      </c>
      <c r="N91" s="257"/>
      <c r="O91" s="257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>
      <c r="A92" s="22" t="s">
        <v>113</v>
      </c>
      <c r="B92" s="23" t="s">
        <v>13</v>
      </c>
      <c r="C92" s="36">
        <f t="shared" si="2"/>
        <v>3</v>
      </c>
      <c r="D92" s="257">
        <v>1</v>
      </c>
      <c r="E92" s="257"/>
      <c r="F92" s="257"/>
      <c r="G92" s="257"/>
      <c r="H92" s="257">
        <v>1</v>
      </c>
      <c r="I92" s="257"/>
      <c r="J92" s="257"/>
      <c r="K92" s="257"/>
      <c r="L92" s="257"/>
      <c r="M92" s="257">
        <v>1</v>
      </c>
      <c r="N92" s="257"/>
      <c r="O92" s="257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1:28">
      <c r="A93" s="22" t="s">
        <v>114</v>
      </c>
      <c r="B93" s="23" t="s">
        <v>13</v>
      </c>
      <c r="C93" s="36">
        <f t="shared" si="2"/>
        <v>3</v>
      </c>
      <c r="D93" s="257"/>
      <c r="E93" s="257"/>
      <c r="F93" s="257"/>
      <c r="G93" s="257"/>
      <c r="H93" s="257">
        <f>1+1+1</f>
        <v>3</v>
      </c>
      <c r="I93" s="257"/>
      <c r="J93" s="257"/>
      <c r="K93" s="257"/>
      <c r="L93" s="257"/>
      <c r="M93" s="257"/>
      <c r="N93" s="257"/>
      <c r="O93" s="257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1:28">
      <c r="A94" s="29" t="s">
        <v>115</v>
      </c>
      <c r="B94" s="26" t="s">
        <v>13</v>
      </c>
      <c r="C94" s="36">
        <f t="shared" si="2"/>
        <v>0</v>
      </c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1:28">
      <c r="A95" s="156" t="s">
        <v>241</v>
      </c>
      <c r="B95" s="26" t="s">
        <v>13</v>
      </c>
      <c r="C95" s="36">
        <f t="shared" si="2"/>
        <v>1</v>
      </c>
      <c r="D95" s="257"/>
      <c r="E95" s="257"/>
      <c r="F95" s="257"/>
      <c r="G95" s="257"/>
      <c r="H95" s="257"/>
      <c r="I95" s="257"/>
      <c r="J95" s="257"/>
      <c r="K95" s="257"/>
      <c r="L95" s="257"/>
      <c r="M95" s="257">
        <v>1</v>
      </c>
      <c r="N95" s="257"/>
      <c r="O95" s="257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1:28">
      <c r="A96" s="156" t="s">
        <v>240</v>
      </c>
      <c r="B96" s="26" t="s">
        <v>13</v>
      </c>
      <c r="C96" s="36">
        <f t="shared" si="2"/>
        <v>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1:28">
      <c r="A97" s="156" t="s">
        <v>242</v>
      </c>
      <c r="B97" s="26" t="s">
        <v>13</v>
      </c>
      <c r="C97" s="36">
        <f t="shared" si="2"/>
        <v>0</v>
      </c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1:28">
      <c r="A98" s="156" t="s">
        <v>243</v>
      </c>
      <c r="B98" s="26" t="s">
        <v>13</v>
      </c>
      <c r="C98" s="36">
        <f t="shared" si="2"/>
        <v>1</v>
      </c>
      <c r="D98" s="257"/>
      <c r="E98" s="257"/>
      <c r="F98" s="257"/>
      <c r="G98" s="257"/>
      <c r="H98" s="257"/>
      <c r="I98" s="257"/>
      <c r="J98" s="257"/>
      <c r="K98" s="257"/>
      <c r="L98" s="257"/>
      <c r="M98" s="257">
        <v>1</v>
      </c>
      <c r="N98" s="257"/>
      <c r="O98" s="257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1:28">
      <c r="A99" s="29" t="s">
        <v>130</v>
      </c>
      <c r="B99" s="26"/>
      <c r="C99" s="36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>
      <c r="A100" s="25" t="s">
        <v>117</v>
      </c>
      <c r="B100" s="26" t="s">
        <v>13</v>
      </c>
      <c r="C100" s="36">
        <f t="shared" ref="C100" si="3">SUM(D100:AB100)</f>
        <v>1</v>
      </c>
      <c r="D100" s="257"/>
      <c r="E100" s="257"/>
      <c r="F100" s="257"/>
      <c r="G100" s="257"/>
      <c r="H100" s="257"/>
      <c r="I100" s="257"/>
      <c r="J100" s="257"/>
      <c r="K100" s="257"/>
      <c r="L100" s="257"/>
      <c r="M100" s="257">
        <v>1</v>
      </c>
      <c r="N100" s="257"/>
      <c r="O100" s="257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1:28">
      <c r="A101" s="22" t="s">
        <v>116</v>
      </c>
      <c r="B101" s="23" t="s">
        <v>13</v>
      </c>
      <c r="C101" s="36">
        <f t="shared" si="2"/>
        <v>2</v>
      </c>
      <c r="D101" s="257"/>
      <c r="E101" s="257"/>
      <c r="F101" s="257"/>
      <c r="G101" s="257"/>
      <c r="H101" s="257">
        <f>1+1</f>
        <v>2</v>
      </c>
      <c r="I101" s="257"/>
      <c r="J101" s="257"/>
      <c r="K101" s="257"/>
      <c r="L101" s="257"/>
      <c r="M101" s="257"/>
      <c r="N101" s="257"/>
      <c r="O101" s="257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28">
      <c r="A102" s="25" t="s">
        <v>20</v>
      </c>
      <c r="B102" s="26" t="s">
        <v>13</v>
      </c>
      <c r="C102" s="36">
        <f t="shared" si="2"/>
        <v>0</v>
      </c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>
      <c r="A103" s="22" t="s">
        <v>118</v>
      </c>
      <c r="B103" s="23" t="s">
        <v>13</v>
      </c>
      <c r="C103" s="36">
        <f t="shared" si="2"/>
        <v>1</v>
      </c>
      <c r="D103" s="257"/>
      <c r="E103" s="257"/>
      <c r="F103" s="257"/>
      <c r="G103" s="257"/>
      <c r="H103" s="257">
        <v>1</v>
      </c>
      <c r="I103" s="257"/>
      <c r="J103" s="257"/>
      <c r="K103" s="257"/>
      <c r="L103" s="257"/>
      <c r="M103" s="257"/>
      <c r="N103" s="257"/>
      <c r="O103" s="257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1:28">
      <c r="A104" s="22" t="s">
        <v>119</v>
      </c>
      <c r="B104" s="23" t="s">
        <v>13</v>
      </c>
      <c r="C104" s="36">
        <f t="shared" si="2"/>
        <v>7</v>
      </c>
      <c r="D104" s="257"/>
      <c r="E104" s="257"/>
      <c r="F104" s="257"/>
      <c r="G104" s="257"/>
      <c r="H104" s="257">
        <f>1+1+1+1</f>
        <v>4</v>
      </c>
      <c r="I104" s="257"/>
      <c r="J104" s="257"/>
      <c r="K104" s="257"/>
      <c r="L104" s="257"/>
      <c r="M104" s="257">
        <v>1</v>
      </c>
      <c r="N104" s="257"/>
      <c r="O104" s="257">
        <f>1+1</f>
        <v>2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1:28">
      <c r="A105" s="32" t="s">
        <v>21</v>
      </c>
      <c r="B105" s="24" t="s">
        <v>13</v>
      </c>
      <c r="C105" s="36">
        <f>SUM(D105:AB105)</f>
        <v>0</v>
      </c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>
      <c r="A106" s="32" t="s">
        <v>120</v>
      </c>
      <c r="B106" s="24" t="s">
        <v>13</v>
      </c>
      <c r="C106" s="36">
        <f>SUM(D106:AB106)</f>
        <v>0</v>
      </c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1:28">
      <c r="A107" s="32" t="s">
        <v>22</v>
      </c>
      <c r="B107" s="24" t="s">
        <v>13</v>
      </c>
      <c r="C107" s="36">
        <f>SUM(D107:AB107)</f>
        <v>0</v>
      </c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spans="1:28">
      <c r="A108" s="30" t="s">
        <v>121</v>
      </c>
      <c r="B108" s="24" t="s">
        <v>13</v>
      </c>
      <c r="C108" s="36">
        <f t="shared" si="2"/>
        <v>2</v>
      </c>
      <c r="D108" s="257"/>
      <c r="E108" s="257"/>
      <c r="F108" s="257"/>
      <c r="G108" s="257"/>
      <c r="H108" s="257">
        <f>1+1</f>
        <v>2</v>
      </c>
      <c r="I108" s="257"/>
      <c r="J108" s="257"/>
      <c r="K108" s="257"/>
      <c r="L108" s="257"/>
      <c r="M108" s="257"/>
      <c r="N108" s="257"/>
      <c r="O108" s="257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:28">
      <c r="A109" s="30" t="s">
        <v>122</v>
      </c>
      <c r="B109" s="31" t="s">
        <v>13</v>
      </c>
      <c r="C109" s="36">
        <f t="shared" si="2"/>
        <v>0</v>
      </c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1:28">
      <c r="A110" s="30" t="s">
        <v>123</v>
      </c>
      <c r="B110" s="31" t="s">
        <v>13</v>
      </c>
      <c r="C110" s="36">
        <f t="shared" si="2"/>
        <v>2</v>
      </c>
      <c r="D110" s="257"/>
      <c r="E110" s="257"/>
      <c r="F110" s="257"/>
      <c r="G110" s="257"/>
      <c r="H110" s="257">
        <v>1</v>
      </c>
      <c r="I110" s="257"/>
      <c r="J110" s="257">
        <v>1</v>
      </c>
      <c r="K110" s="257"/>
      <c r="L110" s="257"/>
      <c r="M110" s="257"/>
      <c r="N110" s="257"/>
      <c r="O110" s="257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>
      <c r="A111" s="30" t="s">
        <v>124</v>
      </c>
      <c r="B111" s="31" t="s">
        <v>13</v>
      </c>
      <c r="C111" s="36">
        <f t="shared" si="2"/>
        <v>0</v>
      </c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spans="1:28">
      <c r="A112" s="30" t="s">
        <v>125</v>
      </c>
      <c r="B112" s="31" t="s">
        <v>13</v>
      </c>
      <c r="C112" s="36">
        <f t="shared" si="2"/>
        <v>0</v>
      </c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</row>
    <row r="113" spans="1:16382">
      <c r="A113" s="30" t="s">
        <v>126</v>
      </c>
      <c r="B113" s="31" t="s">
        <v>13</v>
      </c>
      <c r="C113" s="36">
        <f t="shared" si="2"/>
        <v>0</v>
      </c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</row>
    <row r="114" spans="1:16382">
      <c r="A114" s="30" t="s">
        <v>127</v>
      </c>
      <c r="B114" s="31" t="s">
        <v>13</v>
      </c>
      <c r="C114" s="36">
        <f t="shared" si="2"/>
        <v>0</v>
      </c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</row>
    <row r="115" spans="1:16382">
      <c r="A115" s="159" t="s">
        <v>249</v>
      </c>
      <c r="B115" s="31" t="s">
        <v>13</v>
      </c>
      <c r="C115" s="36">
        <f t="shared" si="2"/>
        <v>1</v>
      </c>
      <c r="D115" s="258"/>
      <c r="E115" s="258"/>
      <c r="F115" s="258"/>
      <c r="G115" s="258"/>
      <c r="H115" s="258"/>
      <c r="I115" s="258"/>
      <c r="J115" s="258"/>
      <c r="K115" s="258"/>
      <c r="L115" s="258"/>
      <c r="M115" s="258">
        <v>1</v>
      </c>
      <c r="N115" s="258"/>
      <c r="O115" s="258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2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77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59"/>
      <c r="DB115" s="159"/>
      <c r="DC115" s="159"/>
      <c r="DD115" s="159"/>
      <c r="DE115" s="159"/>
      <c r="DF115" s="159"/>
      <c r="DG115" s="159"/>
      <c r="DH115" s="159"/>
      <c r="DI115" s="159"/>
      <c r="DJ115" s="159"/>
      <c r="DK115" s="159"/>
      <c r="DL115" s="159"/>
      <c r="DM115" s="159"/>
      <c r="DN115" s="159"/>
      <c r="DO115" s="159"/>
      <c r="DP115" s="159"/>
      <c r="DQ115" s="159"/>
      <c r="DR115" s="159"/>
      <c r="DS115" s="159"/>
      <c r="DT115" s="159"/>
      <c r="DU115" s="159"/>
      <c r="DV115" s="159"/>
      <c r="DW115" s="159"/>
      <c r="DX115" s="159"/>
      <c r="DY115" s="159"/>
      <c r="DZ115" s="159"/>
      <c r="EA115" s="159"/>
      <c r="EB115" s="159"/>
      <c r="EC115" s="159"/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159"/>
      <c r="EO115" s="159"/>
      <c r="EP115" s="159"/>
      <c r="EQ115" s="159"/>
      <c r="ER115" s="159"/>
      <c r="ES115" s="159"/>
      <c r="ET115" s="159"/>
      <c r="EU115" s="159"/>
      <c r="EV115" s="159"/>
      <c r="EW115" s="159"/>
      <c r="EX115" s="159"/>
      <c r="EY115" s="159"/>
      <c r="EZ115" s="159"/>
      <c r="FA115" s="159"/>
      <c r="FB115" s="159"/>
      <c r="FC115" s="159"/>
      <c r="FD115" s="159"/>
      <c r="FE115" s="159"/>
      <c r="FF115" s="159"/>
      <c r="FG115" s="159"/>
      <c r="FH115" s="159"/>
      <c r="FI115" s="159"/>
      <c r="FJ115" s="159"/>
      <c r="FK115" s="159"/>
      <c r="FL115" s="159"/>
      <c r="FM115" s="159"/>
      <c r="FN115" s="159"/>
      <c r="FO115" s="159"/>
      <c r="FP115" s="159"/>
      <c r="FQ115" s="159"/>
      <c r="FR115" s="159"/>
      <c r="FS115" s="159"/>
      <c r="FT115" s="159"/>
      <c r="FU115" s="159"/>
      <c r="FV115" s="159"/>
      <c r="FW115" s="159"/>
      <c r="FX115" s="159"/>
      <c r="FY115" s="159"/>
      <c r="FZ115" s="159"/>
      <c r="GA115" s="159"/>
      <c r="GB115" s="159"/>
      <c r="GC115" s="159"/>
      <c r="GD115" s="159"/>
      <c r="GE115" s="159"/>
      <c r="GF115" s="159"/>
      <c r="GG115" s="159"/>
      <c r="GH115" s="159"/>
      <c r="GI115" s="152"/>
      <c r="GJ115" s="157"/>
      <c r="GK115" s="157"/>
      <c r="GL115" s="157"/>
      <c r="GM115" s="157"/>
      <c r="GN115" s="157"/>
      <c r="GO115" s="157"/>
      <c r="GP115" s="157"/>
      <c r="GQ115" s="157"/>
      <c r="GR115" s="157"/>
      <c r="GS115" s="157"/>
      <c r="GT115" s="157"/>
      <c r="GU115" s="157"/>
      <c r="GV115" s="157"/>
      <c r="GW115" s="157"/>
      <c r="GX115" s="157"/>
      <c r="GY115" s="157"/>
      <c r="GZ115" s="157"/>
      <c r="HA115" s="157"/>
      <c r="HB115" s="157"/>
      <c r="HC115" s="157"/>
      <c r="HD115" s="157"/>
      <c r="HE115" s="157"/>
      <c r="HF115" s="157"/>
      <c r="HG115" s="157"/>
      <c r="HH115" s="157"/>
      <c r="HI115" s="157"/>
      <c r="HJ115" s="157"/>
      <c r="HK115" s="157"/>
      <c r="HL115" s="157"/>
      <c r="HM115" s="157"/>
      <c r="HN115" s="157"/>
      <c r="HO115" s="157"/>
      <c r="HP115" s="157"/>
      <c r="HQ115" s="157"/>
      <c r="HR115" s="157"/>
      <c r="HS115" s="157"/>
      <c r="HT115" s="157"/>
      <c r="HU115" s="157"/>
      <c r="HV115" s="157"/>
      <c r="HW115" s="157"/>
      <c r="HX115" s="157"/>
      <c r="HY115" s="157"/>
      <c r="HZ115" s="157"/>
      <c r="IA115" s="157"/>
      <c r="IB115" s="157"/>
      <c r="IC115" s="157"/>
      <c r="ID115" s="157"/>
      <c r="IE115" s="157"/>
      <c r="IF115" s="157"/>
      <c r="IG115" s="157"/>
      <c r="IH115" s="157"/>
      <c r="II115" s="157"/>
      <c r="IJ115" s="157"/>
      <c r="IK115" s="157"/>
      <c r="IL115" s="157"/>
      <c r="IM115" s="157"/>
      <c r="IN115" s="157"/>
      <c r="IO115" s="157"/>
      <c r="IP115" s="157"/>
      <c r="IQ115" s="157"/>
      <c r="IR115" s="157"/>
      <c r="IS115" s="157"/>
      <c r="IT115" s="157"/>
      <c r="IU115" s="157"/>
      <c r="IV115" s="157"/>
      <c r="IW115" s="157"/>
      <c r="IX115" s="157"/>
      <c r="IY115" s="157"/>
      <c r="IZ115" s="157"/>
      <c r="JA115" s="157"/>
      <c r="JB115" s="157"/>
      <c r="JC115" s="157"/>
      <c r="JD115" s="157"/>
      <c r="JE115" s="157"/>
      <c r="JF115" s="157"/>
      <c r="JG115" s="157"/>
      <c r="JH115" s="157"/>
      <c r="JI115" s="157"/>
      <c r="JJ115" s="157"/>
      <c r="JK115" s="157"/>
      <c r="JL115" s="157"/>
      <c r="JM115" s="157"/>
      <c r="JN115" s="157"/>
      <c r="JO115" s="157"/>
      <c r="JP115" s="157"/>
      <c r="JQ115" s="157"/>
      <c r="JR115" s="157"/>
      <c r="JS115" s="157"/>
      <c r="JT115" s="157"/>
      <c r="JU115" s="157"/>
      <c r="JV115" s="157"/>
      <c r="JW115" s="157"/>
      <c r="JX115" s="157"/>
      <c r="JY115" s="157"/>
      <c r="JZ115" s="157"/>
      <c r="KA115" s="157"/>
      <c r="KB115" s="157"/>
      <c r="KC115" s="157"/>
      <c r="KD115" s="157"/>
      <c r="KE115" s="157"/>
      <c r="KF115" s="157"/>
      <c r="KG115" s="157"/>
      <c r="KH115" s="157"/>
      <c r="KI115" s="157"/>
      <c r="KJ115" s="157"/>
      <c r="KK115" s="157"/>
      <c r="KL115" s="157"/>
      <c r="KM115" s="157"/>
      <c r="KN115" s="157"/>
      <c r="KO115" s="157"/>
      <c r="KP115" s="157"/>
      <c r="KQ115" s="157"/>
      <c r="KR115" s="157"/>
      <c r="KS115" s="157"/>
      <c r="KT115" s="157"/>
      <c r="KU115" s="157"/>
      <c r="KV115" s="157"/>
      <c r="KW115" s="157"/>
      <c r="KX115" s="157"/>
      <c r="KY115" s="157"/>
      <c r="KZ115" s="157"/>
      <c r="LA115" s="157"/>
      <c r="LB115" s="157"/>
      <c r="LC115" s="157"/>
      <c r="LD115" s="157"/>
      <c r="LE115" s="157"/>
      <c r="LF115" s="157"/>
      <c r="LG115" s="157"/>
      <c r="LH115" s="157"/>
      <c r="LI115" s="157"/>
      <c r="LJ115" s="157"/>
      <c r="LK115" s="157"/>
      <c r="LL115" s="157"/>
      <c r="LM115" s="157"/>
      <c r="LN115" s="157"/>
      <c r="LO115" s="157"/>
      <c r="LP115" s="157"/>
      <c r="LQ115" s="157"/>
      <c r="LR115" s="157"/>
      <c r="LS115" s="157"/>
      <c r="LT115" s="157"/>
      <c r="LU115" s="157"/>
      <c r="LV115" s="177" t="s">
        <v>249</v>
      </c>
      <c r="LW115" s="159" t="s">
        <v>249</v>
      </c>
      <c r="LX115" s="159" t="s">
        <v>249</v>
      </c>
      <c r="LY115" s="159" t="s">
        <v>249</v>
      </c>
      <c r="LZ115" s="159" t="s">
        <v>249</v>
      </c>
      <c r="MA115" s="159" t="s">
        <v>249</v>
      </c>
      <c r="MB115" s="159" t="s">
        <v>249</v>
      </c>
      <c r="MC115" s="159" t="s">
        <v>249</v>
      </c>
      <c r="MD115" s="159" t="s">
        <v>249</v>
      </c>
      <c r="ME115" s="159" t="s">
        <v>249</v>
      </c>
      <c r="MF115" s="159" t="s">
        <v>249</v>
      </c>
      <c r="MG115" s="159" t="s">
        <v>249</v>
      </c>
      <c r="MH115" s="159" t="s">
        <v>249</v>
      </c>
      <c r="MI115" s="159" t="s">
        <v>249</v>
      </c>
      <c r="MJ115" s="159" t="s">
        <v>249</v>
      </c>
      <c r="MK115" s="159" t="s">
        <v>249</v>
      </c>
      <c r="ML115" s="159" t="s">
        <v>249</v>
      </c>
      <c r="MM115" s="159" t="s">
        <v>249</v>
      </c>
      <c r="MN115" s="159" t="s">
        <v>249</v>
      </c>
      <c r="MO115" s="159" t="s">
        <v>249</v>
      </c>
      <c r="MP115" s="159" t="s">
        <v>249</v>
      </c>
      <c r="MQ115" s="159" t="s">
        <v>249</v>
      </c>
      <c r="MR115" s="159" t="s">
        <v>249</v>
      </c>
      <c r="MS115" s="159" t="s">
        <v>249</v>
      </c>
      <c r="MT115" s="159" t="s">
        <v>249</v>
      </c>
      <c r="MU115" s="159" t="s">
        <v>249</v>
      </c>
      <c r="MV115" s="159" t="s">
        <v>249</v>
      </c>
      <c r="MW115" s="159" t="s">
        <v>249</v>
      </c>
      <c r="MX115" s="159" t="s">
        <v>249</v>
      </c>
      <c r="MY115" s="159" t="s">
        <v>249</v>
      </c>
      <c r="MZ115" s="159" t="s">
        <v>249</v>
      </c>
      <c r="NA115" s="159" t="s">
        <v>249</v>
      </c>
      <c r="NB115" s="159" t="s">
        <v>249</v>
      </c>
      <c r="NC115" s="159" t="s">
        <v>249</v>
      </c>
      <c r="ND115" s="159" t="s">
        <v>249</v>
      </c>
      <c r="NE115" s="159" t="s">
        <v>249</v>
      </c>
      <c r="NF115" s="159" t="s">
        <v>249</v>
      </c>
      <c r="NG115" s="159" t="s">
        <v>249</v>
      </c>
      <c r="NH115" s="159" t="s">
        <v>249</v>
      </c>
      <c r="NI115" s="159" t="s">
        <v>249</v>
      </c>
      <c r="NJ115" s="159" t="s">
        <v>249</v>
      </c>
      <c r="NK115" s="159" t="s">
        <v>249</v>
      </c>
      <c r="NL115" s="159" t="s">
        <v>249</v>
      </c>
      <c r="NM115" s="159" t="s">
        <v>249</v>
      </c>
      <c r="NN115" s="159" t="s">
        <v>249</v>
      </c>
      <c r="NO115" s="159" t="s">
        <v>249</v>
      </c>
      <c r="NP115" s="159" t="s">
        <v>249</v>
      </c>
      <c r="NQ115" s="159" t="s">
        <v>249</v>
      </c>
      <c r="NR115" s="159" t="s">
        <v>249</v>
      </c>
      <c r="NS115" s="159" t="s">
        <v>249</v>
      </c>
      <c r="NT115" s="159" t="s">
        <v>249</v>
      </c>
      <c r="NU115" s="159" t="s">
        <v>249</v>
      </c>
      <c r="NV115" s="159" t="s">
        <v>249</v>
      </c>
      <c r="NW115" s="159" t="s">
        <v>249</v>
      </c>
      <c r="NX115" s="159" t="s">
        <v>249</v>
      </c>
      <c r="NY115" s="159" t="s">
        <v>249</v>
      </c>
      <c r="NZ115" s="159" t="s">
        <v>249</v>
      </c>
      <c r="OA115" s="159" t="s">
        <v>249</v>
      </c>
      <c r="OB115" s="159" t="s">
        <v>249</v>
      </c>
      <c r="OC115" s="159" t="s">
        <v>249</v>
      </c>
      <c r="OD115" s="159" t="s">
        <v>249</v>
      </c>
      <c r="OE115" s="159" t="s">
        <v>249</v>
      </c>
      <c r="OF115" s="159" t="s">
        <v>249</v>
      </c>
      <c r="OG115" s="159" t="s">
        <v>249</v>
      </c>
      <c r="OH115" s="159" t="s">
        <v>249</v>
      </c>
      <c r="OI115" s="159" t="s">
        <v>249</v>
      </c>
      <c r="OJ115" s="159" t="s">
        <v>249</v>
      </c>
      <c r="OK115" s="159" t="s">
        <v>249</v>
      </c>
      <c r="OL115" s="159" t="s">
        <v>249</v>
      </c>
      <c r="OM115" s="159" t="s">
        <v>249</v>
      </c>
      <c r="ON115" s="159" t="s">
        <v>249</v>
      </c>
      <c r="OO115" s="159" t="s">
        <v>249</v>
      </c>
      <c r="OP115" s="159" t="s">
        <v>249</v>
      </c>
      <c r="OQ115" s="159" t="s">
        <v>249</v>
      </c>
      <c r="OR115" s="159" t="s">
        <v>249</v>
      </c>
      <c r="OS115" s="159" t="s">
        <v>249</v>
      </c>
      <c r="OT115" s="159" t="s">
        <v>249</v>
      </c>
      <c r="OU115" s="159" t="s">
        <v>249</v>
      </c>
      <c r="OV115" s="159" t="s">
        <v>249</v>
      </c>
      <c r="OW115" s="159" t="s">
        <v>249</v>
      </c>
      <c r="OX115" s="159" t="s">
        <v>249</v>
      </c>
      <c r="OY115" s="159" t="s">
        <v>249</v>
      </c>
      <c r="OZ115" s="159" t="s">
        <v>249</v>
      </c>
      <c r="PA115" s="159" t="s">
        <v>249</v>
      </c>
      <c r="PB115" s="159" t="s">
        <v>249</v>
      </c>
      <c r="PC115" s="159" t="s">
        <v>249</v>
      </c>
      <c r="PD115" s="159" t="s">
        <v>249</v>
      </c>
      <c r="PE115" s="159" t="s">
        <v>249</v>
      </c>
      <c r="PF115" s="159" t="s">
        <v>249</v>
      </c>
      <c r="PG115" s="159" t="s">
        <v>249</v>
      </c>
      <c r="PH115" s="159" t="s">
        <v>249</v>
      </c>
      <c r="PI115" s="159" t="s">
        <v>249</v>
      </c>
      <c r="PJ115" s="159" t="s">
        <v>249</v>
      </c>
      <c r="PK115" s="159" t="s">
        <v>249</v>
      </c>
      <c r="PL115" s="159" t="s">
        <v>249</v>
      </c>
      <c r="PM115" s="159" t="s">
        <v>249</v>
      </c>
      <c r="PN115" s="159" t="s">
        <v>249</v>
      </c>
      <c r="PO115" s="159" t="s">
        <v>249</v>
      </c>
      <c r="PP115" s="159" t="s">
        <v>249</v>
      </c>
      <c r="PQ115" s="159" t="s">
        <v>249</v>
      </c>
      <c r="PR115" s="159" t="s">
        <v>249</v>
      </c>
      <c r="PS115" s="159" t="s">
        <v>249</v>
      </c>
      <c r="PT115" s="159" t="s">
        <v>249</v>
      </c>
      <c r="PU115" s="159" t="s">
        <v>249</v>
      </c>
      <c r="PV115" s="159" t="s">
        <v>249</v>
      </c>
      <c r="PW115" s="159" t="s">
        <v>249</v>
      </c>
      <c r="PX115" s="159" t="s">
        <v>249</v>
      </c>
      <c r="PY115" s="159" t="s">
        <v>249</v>
      </c>
      <c r="PZ115" s="159" t="s">
        <v>249</v>
      </c>
      <c r="QA115" s="159" t="s">
        <v>249</v>
      </c>
      <c r="QB115" s="159" t="s">
        <v>249</v>
      </c>
      <c r="QC115" s="159" t="s">
        <v>249</v>
      </c>
      <c r="QD115" s="159" t="s">
        <v>249</v>
      </c>
      <c r="QE115" s="159" t="s">
        <v>249</v>
      </c>
      <c r="QF115" s="159" t="s">
        <v>249</v>
      </c>
      <c r="QG115" s="159" t="s">
        <v>249</v>
      </c>
      <c r="QH115" s="159" t="s">
        <v>249</v>
      </c>
      <c r="QI115" s="159" t="s">
        <v>249</v>
      </c>
      <c r="QJ115" s="159" t="s">
        <v>249</v>
      </c>
      <c r="QK115" s="159" t="s">
        <v>249</v>
      </c>
      <c r="QL115" s="159" t="s">
        <v>249</v>
      </c>
      <c r="QM115" s="159" t="s">
        <v>249</v>
      </c>
      <c r="QN115" s="159" t="s">
        <v>249</v>
      </c>
      <c r="QO115" s="159" t="s">
        <v>249</v>
      </c>
      <c r="QP115" s="159" t="s">
        <v>249</v>
      </c>
      <c r="QQ115" s="159" t="s">
        <v>249</v>
      </c>
      <c r="QR115" s="159" t="s">
        <v>249</v>
      </c>
      <c r="QS115" s="159" t="s">
        <v>249</v>
      </c>
      <c r="QT115" s="159" t="s">
        <v>249</v>
      </c>
      <c r="QU115" s="159" t="s">
        <v>249</v>
      </c>
      <c r="QV115" s="159" t="s">
        <v>249</v>
      </c>
      <c r="QW115" s="159" t="s">
        <v>249</v>
      </c>
      <c r="QX115" s="159" t="s">
        <v>249</v>
      </c>
      <c r="QY115" s="159" t="s">
        <v>249</v>
      </c>
      <c r="QZ115" s="159" t="s">
        <v>249</v>
      </c>
      <c r="RA115" s="159" t="s">
        <v>249</v>
      </c>
      <c r="RB115" s="159" t="s">
        <v>249</v>
      </c>
      <c r="RC115" s="159" t="s">
        <v>249</v>
      </c>
      <c r="RD115" s="159" t="s">
        <v>249</v>
      </c>
      <c r="RE115" s="159" t="s">
        <v>249</v>
      </c>
      <c r="RF115" s="159" t="s">
        <v>249</v>
      </c>
      <c r="RG115" s="159" t="s">
        <v>249</v>
      </c>
      <c r="RH115" s="159" t="s">
        <v>249</v>
      </c>
      <c r="RI115" s="159" t="s">
        <v>249</v>
      </c>
      <c r="RJ115" s="159" t="s">
        <v>249</v>
      </c>
      <c r="RK115" s="159" t="s">
        <v>249</v>
      </c>
      <c r="RL115" s="159" t="s">
        <v>249</v>
      </c>
      <c r="RM115" s="159" t="s">
        <v>249</v>
      </c>
      <c r="RN115" s="159" t="s">
        <v>249</v>
      </c>
      <c r="RO115" s="159" t="s">
        <v>249</v>
      </c>
      <c r="RP115" s="159" t="s">
        <v>249</v>
      </c>
      <c r="RQ115" s="159" t="s">
        <v>249</v>
      </c>
      <c r="RR115" s="159" t="s">
        <v>249</v>
      </c>
      <c r="RS115" s="159" t="s">
        <v>249</v>
      </c>
      <c r="RT115" s="159" t="s">
        <v>249</v>
      </c>
      <c r="RU115" s="159" t="s">
        <v>249</v>
      </c>
      <c r="RV115" s="159" t="s">
        <v>249</v>
      </c>
      <c r="RW115" s="159" t="s">
        <v>249</v>
      </c>
      <c r="RX115" s="159" t="s">
        <v>249</v>
      </c>
      <c r="RY115" s="159" t="s">
        <v>249</v>
      </c>
      <c r="RZ115" s="159" t="s">
        <v>249</v>
      </c>
      <c r="SA115" s="159" t="s">
        <v>249</v>
      </c>
      <c r="SB115" s="159" t="s">
        <v>249</v>
      </c>
      <c r="SC115" s="159" t="s">
        <v>249</v>
      </c>
      <c r="SD115" s="159" t="s">
        <v>249</v>
      </c>
      <c r="SE115" s="159" t="s">
        <v>249</v>
      </c>
      <c r="SF115" s="159" t="s">
        <v>249</v>
      </c>
      <c r="SG115" s="159" t="s">
        <v>249</v>
      </c>
      <c r="SH115" s="159" t="s">
        <v>249</v>
      </c>
      <c r="SI115" s="159" t="s">
        <v>249</v>
      </c>
      <c r="SJ115" s="159" t="s">
        <v>249</v>
      </c>
      <c r="SK115" s="159" t="s">
        <v>249</v>
      </c>
      <c r="SL115" s="159" t="s">
        <v>249</v>
      </c>
      <c r="SM115" s="159" t="s">
        <v>249</v>
      </c>
      <c r="SN115" s="159" t="s">
        <v>249</v>
      </c>
      <c r="SO115" s="159" t="s">
        <v>249</v>
      </c>
      <c r="SP115" s="159" t="s">
        <v>249</v>
      </c>
      <c r="SQ115" s="159" t="s">
        <v>249</v>
      </c>
      <c r="SR115" s="159" t="s">
        <v>249</v>
      </c>
      <c r="SS115" s="159" t="s">
        <v>249</v>
      </c>
      <c r="ST115" s="159" t="s">
        <v>249</v>
      </c>
      <c r="SU115" s="159" t="s">
        <v>249</v>
      </c>
      <c r="SV115" s="159" t="s">
        <v>249</v>
      </c>
      <c r="SW115" s="159" t="s">
        <v>249</v>
      </c>
      <c r="SX115" s="159" t="s">
        <v>249</v>
      </c>
      <c r="SY115" s="159" t="s">
        <v>249</v>
      </c>
      <c r="SZ115" s="159" t="s">
        <v>249</v>
      </c>
      <c r="TA115" s="159" t="s">
        <v>249</v>
      </c>
      <c r="TB115" s="159" t="s">
        <v>249</v>
      </c>
      <c r="TC115" s="159" t="s">
        <v>249</v>
      </c>
      <c r="TD115" s="159" t="s">
        <v>249</v>
      </c>
      <c r="TE115" s="159" t="s">
        <v>249</v>
      </c>
      <c r="TF115" s="159" t="s">
        <v>249</v>
      </c>
      <c r="TG115" s="159" t="s">
        <v>249</v>
      </c>
      <c r="TH115" s="159" t="s">
        <v>249</v>
      </c>
      <c r="TI115" s="159" t="s">
        <v>249</v>
      </c>
      <c r="TJ115" s="159" t="s">
        <v>249</v>
      </c>
      <c r="TK115" s="159" t="s">
        <v>249</v>
      </c>
      <c r="TL115" s="159" t="s">
        <v>249</v>
      </c>
      <c r="TM115" s="159" t="s">
        <v>249</v>
      </c>
      <c r="TN115" s="159" t="s">
        <v>249</v>
      </c>
      <c r="TO115" s="159" t="s">
        <v>249</v>
      </c>
      <c r="TP115" s="159" t="s">
        <v>249</v>
      </c>
      <c r="TQ115" s="159" t="s">
        <v>249</v>
      </c>
      <c r="TR115" s="159" t="s">
        <v>249</v>
      </c>
      <c r="TS115" s="159" t="s">
        <v>249</v>
      </c>
      <c r="TT115" s="159" t="s">
        <v>249</v>
      </c>
      <c r="TU115" s="159" t="s">
        <v>249</v>
      </c>
      <c r="TV115" s="159" t="s">
        <v>249</v>
      </c>
      <c r="TW115" s="159" t="s">
        <v>249</v>
      </c>
      <c r="TX115" s="159" t="s">
        <v>249</v>
      </c>
      <c r="TY115" s="159" t="s">
        <v>249</v>
      </c>
      <c r="TZ115" s="159" t="s">
        <v>249</v>
      </c>
      <c r="UA115" s="159" t="s">
        <v>249</v>
      </c>
      <c r="UB115" s="159" t="s">
        <v>249</v>
      </c>
      <c r="UC115" s="159" t="s">
        <v>249</v>
      </c>
      <c r="UD115" s="159" t="s">
        <v>249</v>
      </c>
      <c r="UE115" s="159" t="s">
        <v>249</v>
      </c>
      <c r="UF115" s="159" t="s">
        <v>249</v>
      </c>
      <c r="UG115" s="159" t="s">
        <v>249</v>
      </c>
      <c r="UH115" s="159" t="s">
        <v>249</v>
      </c>
      <c r="UI115" s="159" t="s">
        <v>249</v>
      </c>
      <c r="UJ115" s="159" t="s">
        <v>249</v>
      </c>
      <c r="UK115" s="159" t="s">
        <v>249</v>
      </c>
      <c r="UL115" s="159" t="s">
        <v>249</v>
      </c>
      <c r="UM115" s="159" t="s">
        <v>249</v>
      </c>
      <c r="UN115" s="159" t="s">
        <v>249</v>
      </c>
      <c r="UO115" s="159" t="s">
        <v>249</v>
      </c>
      <c r="UP115" s="159" t="s">
        <v>249</v>
      </c>
      <c r="UQ115" s="159" t="s">
        <v>249</v>
      </c>
      <c r="UR115" s="159" t="s">
        <v>249</v>
      </c>
      <c r="US115" s="159" t="s">
        <v>249</v>
      </c>
      <c r="UT115" s="159" t="s">
        <v>249</v>
      </c>
      <c r="UU115" s="159" t="s">
        <v>249</v>
      </c>
      <c r="UV115" s="159" t="s">
        <v>249</v>
      </c>
      <c r="UW115" s="159" t="s">
        <v>249</v>
      </c>
      <c r="UX115" s="159" t="s">
        <v>249</v>
      </c>
      <c r="UY115" s="159" t="s">
        <v>249</v>
      </c>
      <c r="UZ115" s="159" t="s">
        <v>249</v>
      </c>
      <c r="VA115" s="159" t="s">
        <v>249</v>
      </c>
      <c r="VB115" s="159" t="s">
        <v>249</v>
      </c>
      <c r="VC115" s="159" t="s">
        <v>249</v>
      </c>
      <c r="VD115" s="159" t="s">
        <v>249</v>
      </c>
      <c r="VE115" s="159" t="s">
        <v>249</v>
      </c>
      <c r="VF115" s="159" t="s">
        <v>249</v>
      </c>
      <c r="VG115" s="159" t="s">
        <v>249</v>
      </c>
      <c r="VH115" s="159" t="s">
        <v>249</v>
      </c>
      <c r="VI115" s="159" t="s">
        <v>249</v>
      </c>
      <c r="VJ115" s="159" t="s">
        <v>249</v>
      </c>
      <c r="VK115" s="159" t="s">
        <v>249</v>
      </c>
      <c r="VL115" s="159" t="s">
        <v>249</v>
      </c>
      <c r="VM115" s="159" t="s">
        <v>249</v>
      </c>
      <c r="VN115" s="159" t="s">
        <v>249</v>
      </c>
      <c r="VO115" s="159" t="s">
        <v>249</v>
      </c>
      <c r="VP115" s="159" t="s">
        <v>249</v>
      </c>
      <c r="VQ115" s="159" t="s">
        <v>249</v>
      </c>
      <c r="VR115" s="159" t="s">
        <v>249</v>
      </c>
      <c r="VS115" s="159" t="s">
        <v>249</v>
      </c>
      <c r="VT115" s="159" t="s">
        <v>249</v>
      </c>
      <c r="VU115" s="159" t="s">
        <v>249</v>
      </c>
      <c r="VV115" s="159" t="s">
        <v>249</v>
      </c>
      <c r="VW115" s="159" t="s">
        <v>249</v>
      </c>
      <c r="VX115" s="159" t="s">
        <v>249</v>
      </c>
      <c r="VY115" s="159" t="s">
        <v>249</v>
      </c>
      <c r="VZ115" s="159" t="s">
        <v>249</v>
      </c>
      <c r="WA115" s="159" t="s">
        <v>249</v>
      </c>
      <c r="WB115" s="159" t="s">
        <v>249</v>
      </c>
      <c r="WC115" s="159" t="s">
        <v>249</v>
      </c>
      <c r="WD115" s="159" t="s">
        <v>249</v>
      </c>
      <c r="WE115" s="159" t="s">
        <v>249</v>
      </c>
      <c r="WF115" s="159" t="s">
        <v>249</v>
      </c>
      <c r="WG115" s="159" t="s">
        <v>249</v>
      </c>
      <c r="WH115" s="159" t="s">
        <v>249</v>
      </c>
      <c r="WI115" s="159" t="s">
        <v>249</v>
      </c>
      <c r="WJ115" s="159" t="s">
        <v>249</v>
      </c>
      <c r="WK115" s="159" t="s">
        <v>249</v>
      </c>
      <c r="WL115" s="159" t="s">
        <v>249</v>
      </c>
      <c r="WM115" s="159" t="s">
        <v>249</v>
      </c>
      <c r="WN115" s="159" t="s">
        <v>249</v>
      </c>
      <c r="WO115" s="159" t="s">
        <v>249</v>
      </c>
      <c r="WP115" s="159" t="s">
        <v>249</v>
      </c>
      <c r="WQ115" s="159" t="s">
        <v>249</v>
      </c>
      <c r="WR115" s="159" t="s">
        <v>249</v>
      </c>
      <c r="WS115" s="159" t="s">
        <v>249</v>
      </c>
      <c r="WT115" s="159" t="s">
        <v>249</v>
      </c>
      <c r="WU115" s="159" t="s">
        <v>249</v>
      </c>
      <c r="WV115" s="159" t="s">
        <v>249</v>
      </c>
      <c r="WW115" s="159" t="s">
        <v>249</v>
      </c>
      <c r="WX115" s="159" t="s">
        <v>249</v>
      </c>
      <c r="WY115" s="159" t="s">
        <v>249</v>
      </c>
      <c r="WZ115" s="159" t="s">
        <v>249</v>
      </c>
      <c r="XA115" s="159" t="s">
        <v>249</v>
      </c>
      <c r="XB115" s="159" t="s">
        <v>249</v>
      </c>
      <c r="XC115" s="159" t="s">
        <v>249</v>
      </c>
      <c r="XD115" s="159" t="s">
        <v>249</v>
      </c>
      <c r="XE115" s="159" t="s">
        <v>249</v>
      </c>
      <c r="XF115" s="159" t="s">
        <v>249</v>
      </c>
      <c r="XG115" s="159" t="s">
        <v>249</v>
      </c>
      <c r="XH115" s="159" t="s">
        <v>249</v>
      </c>
      <c r="XI115" s="159" t="s">
        <v>249</v>
      </c>
      <c r="XJ115" s="159" t="s">
        <v>249</v>
      </c>
      <c r="XK115" s="159" t="s">
        <v>249</v>
      </c>
      <c r="XL115" s="159" t="s">
        <v>249</v>
      </c>
      <c r="XM115" s="159" t="s">
        <v>249</v>
      </c>
      <c r="XN115" s="159" t="s">
        <v>249</v>
      </c>
      <c r="XO115" s="159" t="s">
        <v>249</v>
      </c>
      <c r="XP115" s="159" t="s">
        <v>249</v>
      </c>
      <c r="XQ115" s="159" t="s">
        <v>249</v>
      </c>
      <c r="XR115" s="159" t="s">
        <v>249</v>
      </c>
      <c r="XS115" s="159" t="s">
        <v>249</v>
      </c>
      <c r="XT115" s="159" t="s">
        <v>249</v>
      </c>
      <c r="XU115" s="159" t="s">
        <v>249</v>
      </c>
      <c r="XV115" s="159" t="s">
        <v>249</v>
      </c>
      <c r="XW115" s="159" t="s">
        <v>249</v>
      </c>
      <c r="XX115" s="159" t="s">
        <v>249</v>
      </c>
      <c r="XY115" s="159" t="s">
        <v>249</v>
      </c>
      <c r="XZ115" s="159" t="s">
        <v>249</v>
      </c>
      <c r="YA115" s="159" t="s">
        <v>249</v>
      </c>
      <c r="YB115" s="159" t="s">
        <v>249</v>
      </c>
      <c r="YC115" s="159" t="s">
        <v>249</v>
      </c>
      <c r="YD115" s="159" t="s">
        <v>249</v>
      </c>
      <c r="YE115" s="159" t="s">
        <v>249</v>
      </c>
      <c r="YF115" s="159" t="s">
        <v>249</v>
      </c>
      <c r="YG115" s="159" t="s">
        <v>249</v>
      </c>
      <c r="YH115" s="159" t="s">
        <v>249</v>
      </c>
      <c r="YI115" s="159" t="s">
        <v>249</v>
      </c>
      <c r="YJ115" s="159" t="s">
        <v>249</v>
      </c>
      <c r="YK115" s="159" t="s">
        <v>249</v>
      </c>
      <c r="YL115" s="159" t="s">
        <v>249</v>
      </c>
      <c r="YM115" s="159" t="s">
        <v>249</v>
      </c>
      <c r="YN115" s="159" t="s">
        <v>249</v>
      </c>
      <c r="YO115" s="159" t="s">
        <v>249</v>
      </c>
      <c r="YP115" s="159" t="s">
        <v>249</v>
      </c>
      <c r="YQ115" s="159" t="s">
        <v>249</v>
      </c>
      <c r="YR115" s="159" t="s">
        <v>249</v>
      </c>
      <c r="YS115" s="159" t="s">
        <v>249</v>
      </c>
      <c r="YT115" s="159" t="s">
        <v>249</v>
      </c>
      <c r="YU115" s="159" t="s">
        <v>249</v>
      </c>
      <c r="YV115" s="159" t="s">
        <v>249</v>
      </c>
      <c r="YW115" s="159" t="s">
        <v>249</v>
      </c>
      <c r="YX115" s="159" t="s">
        <v>249</v>
      </c>
      <c r="YY115" s="159" t="s">
        <v>249</v>
      </c>
      <c r="YZ115" s="159" t="s">
        <v>249</v>
      </c>
      <c r="ZA115" s="159" t="s">
        <v>249</v>
      </c>
      <c r="ZB115" s="159" t="s">
        <v>249</v>
      </c>
      <c r="ZC115" s="159" t="s">
        <v>249</v>
      </c>
      <c r="ZD115" s="159" t="s">
        <v>249</v>
      </c>
      <c r="ZE115" s="159" t="s">
        <v>249</v>
      </c>
      <c r="ZF115" s="159" t="s">
        <v>249</v>
      </c>
      <c r="ZG115" s="159" t="s">
        <v>249</v>
      </c>
      <c r="ZH115" s="159" t="s">
        <v>249</v>
      </c>
      <c r="ZI115" s="159" t="s">
        <v>249</v>
      </c>
      <c r="ZJ115" s="159" t="s">
        <v>249</v>
      </c>
      <c r="ZK115" s="159" t="s">
        <v>249</v>
      </c>
      <c r="ZL115" s="159" t="s">
        <v>249</v>
      </c>
      <c r="ZM115" s="159" t="s">
        <v>249</v>
      </c>
      <c r="ZN115" s="159" t="s">
        <v>249</v>
      </c>
      <c r="ZO115" s="159" t="s">
        <v>249</v>
      </c>
      <c r="ZP115" s="159" t="s">
        <v>249</v>
      </c>
      <c r="ZQ115" s="159" t="s">
        <v>249</v>
      </c>
      <c r="ZR115" s="159" t="s">
        <v>249</v>
      </c>
      <c r="ZS115" s="159" t="s">
        <v>249</v>
      </c>
      <c r="ZT115" s="159" t="s">
        <v>249</v>
      </c>
      <c r="ZU115" s="159" t="s">
        <v>249</v>
      </c>
      <c r="ZV115" s="159" t="s">
        <v>249</v>
      </c>
      <c r="ZW115" s="159" t="s">
        <v>249</v>
      </c>
      <c r="ZX115" s="159" t="s">
        <v>249</v>
      </c>
      <c r="ZY115" s="159" t="s">
        <v>249</v>
      </c>
      <c r="ZZ115" s="159" t="s">
        <v>249</v>
      </c>
      <c r="AAA115" s="159" t="s">
        <v>249</v>
      </c>
      <c r="AAB115" s="159" t="s">
        <v>249</v>
      </c>
      <c r="AAC115" s="159" t="s">
        <v>249</v>
      </c>
      <c r="AAD115" s="159" t="s">
        <v>249</v>
      </c>
      <c r="AAE115" s="159" t="s">
        <v>249</v>
      </c>
      <c r="AAF115" s="159" t="s">
        <v>249</v>
      </c>
      <c r="AAG115" s="159" t="s">
        <v>249</v>
      </c>
      <c r="AAH115" s="159" t="s">
        <v>249</v>
      </c>
      <c r="AAI115" s="159" t="s">
        <v>249</v>
      </c>
      <c r="AAJ115" s="159" t="s">
        <v>249</v>
      </c>
      <c r="AAK115" s="159" t="s">
        <v>249</v>
      </c>
      <c r="AAL115" s="159" t="s">
        <v>249</v>
      </c>
      <c r="AAM115" s="159" t="s">
        <v>249</v>
      </c>
      <c r="AAN115" s="159" t="s">
        <v>249</v>
      </c>
      <c r="AAO115" s="159" t="s">
        <v>249</v>
      </c>
      <c r="AAP115" s="159" t="s">
        <v>249</v>
      </c>
      <c r="AAQ115" s="159" t="s">
        <v>249</v>
      </c>
      <c r="AAR115" s="159" t="s">
        <v>249</v>
      </c>
      <c r="AAS115" s="159" t="s">
        <v>249</v>
      </c>
      <c r="AAT115" s="159" t="s">
        <v>249</v>
      </c>
      <c r="AAU115" s="159" t="s">
        <v>249</v>
      </c>
      <c r="AAV115" s="159" t="s">
        <v>249</v>
      </c>
      <c r="AAW115" s="159" t="s">
        <v>249</v>
      </c>
      <c r="AAX115" s="159" t="s">
        <v>249</v>
      </c>
      <c r="AAY115" s="159" t="s">
        <v>249</v>
      </c>
      <c r="AAZ115" s="159" t="s">
        <v>249</v>
      </c>
      <c r="ABA115" s="159" t="s">
        <v>249</v>
      </c>
      <c r="ABB115" s="159" t="s">
        <v>249</v>
      </c>
      <c r="ABC115" s="159" t="s">
        <v>249</v>
      </c>
      <c r="ABD115" s="159" t="s">
        <v>249</v>
      </c>
      <c r="ABE115" s="159" t="s">
        <v>249</v>
      </c>
      <c r="ABF115" s="159" t="s">
        <v>249</v>
      </c>
      <c r="ABG115" s="159" t="s">
        <v>249</v>
      </c>
      <c r="ABH115" s="159" t="s">
        <v>249</v>
      </c>
      <c r="ABI115" s="159" t="s">
        <v>249</v>
      </c>
      <c r="ABJ115" s="159" t="s">
        <v>249</v>
      </c>
      <c r="ABK115" s="159" t="s">
        <v>249</v>
      </c>
      <c r="ABL115" s="159" t="s">
        <v>249</v>
      </c>
      <c r="ABM115" s="159" t="s">
        <v>249</v>
      </c>
      <c r="ABN115" s="159" t="s">
        <v>249</v>
      </c>
      <c r="ABO115" s="159" t="s">
        <v>249</v>
      </c>
      <c r="ABP115" s="159" t="s">
        <v>249</v>
      </c>
      <c r="ABQ115" s="159" t="s">
        <v>249</v>
      </c>
      <c r="ABR115" s="159" t="s">
        <v>249</v>
      </c>
      <c r="ABS115" s="159" t="s">
        <v>249</v>
      </c>
      <c r="ABT115" s="159" t="s">
        <v>249</v>
      </c>
      <c r="ABU115" s="159" t="s">
        <v>249</v>
      </c>
      <c r="ABV115" s="159" t="s">
        <v>249</v>
      </c>
      <c r="ABW115" s="159" t="s">
        <v>249</v>
      </c>
      <c r="ABX115" s="159" t="s">
        <v>249</v>
      </c>
      <c r="ABY115" s="159" t="s">
        <v>249</v>
      </c>
      <c r="ABZ115" s="159" t="s">
        <v>249</v>
      </c>
      <c r="ACA115" s="159" t="s">
        <v>249</v>
      </c>
      <c r="ACB115" s="159" t="s">
        <v>249</v>
      </c>
      <c r="ACC115" s="159" t="s">
        <v>249</v>
      </c>
      <c r="ACD115" s="159" t="s">
        <v>249</v>
      </c>
      <c r="ACE115" s="159" t="s">
        <v>249</v>
      </c>
      <c r="ACF115" s="159" t="s">
        <v>249</v>
      </c>
      <c r="ACG115" s="159" t="s">
        <v>249</v>
      </c>
      <c r="ACH115" s="159" t="s">
        <v>249</v>
      </c>
      <c r="ACI115" s="159" t="s">
        <v>249</v>
      </c>
      <c r="ACJ115" s="159" t="s">
        <v>249</v>
      </c>
      <c r="ACK115" s="159" t="s">
        <v>249</v>
      </c>
      <c r="ACL115" s="159" t="s">
        <v>249</v>
      </c>
      <c r="ACM115" s="159" t="s">
        <v>249</v>
      </c>
      <c r="ACN115" s="159" t="s">
        <v>249</v>
      </c>
      <c r="ACO115" s="159" t="s">
        <v>249</v>
      </c>
      <c r="ACP115" s="159" t="s">
        <v>249</v>
      </c>
      <c r="ACQ115" s="159" t="s">
        <v>249</v>
      </c>
      <c r="ACR115" s="159" t="s">
        <v>249</v>
      </c>
      <c r="ACS115" s="159" t="s">
        <v>249</v>
      </c>
      <c r="ACT115" s="159" t="s">
        <v>249</v>
      </c>
      <c r="ACU115" s="159" t="s">
        <v>249</v>
      </c>
      <c r="ACV115" s="159" t="s">
        <v>249</v>
      </c>
      <c r="ACW115" s="159" t="s">
        <v>249</v>
      </c>
      <c r="ACX115" s="159" t="s">
        <v>249</v>
      </c>
      <c r="ACY115" s="159" t="s">
        <v>249</v>
      </c>
      <c r="ACZ115" s="159" t="s">
        <v>249</v>
      </c>
      <c r="ADA115" s="159" t="s">
        <v>249</v>
      </c>
      <c r="ADB115" s="159" t="s">
        <v>249</v>
      </c>
      <c r="ADC115" s="159" t="s">
        <v>249</v>
      </c>
      <c r="ADD115" s="159" t="s">
        <v>249</v>
      </c>
      <c r="ADE115" s="159" t="s">
        <v>249</v>
      </c>
      <c r="ADF115" s="159" t="s">
        <v>249</v>
      </c>
      <c r="ADG115" s="159" t="s">
        <v>249</v>
      </c>
      <c r="ADH115" s="159" t="s">
        <v>249</v>
      </c>
      <c r="ADI115" s="159" t="s">
        <v>249</v>
      </c>
      <c r="ADJ115" s="159" t="s">
        <v>249</v>
      </c>
      <c r="ADK115" s="159" t="s">
        <v>249</v>
      </c>
      <c r="ADL115" s="159" t="s">
        <v>249</v>
      </c>
      <c r="ADM115" s="159" t="s">
        <v>249</v>
      </c>
      <c r="ADN115" s="159" t="s">
        <v>249</v>
      </c>
      <c r="ADO115" s="159" t="s">
        <v>249</v>
      </c>
      <c r="ADP115" s="159" t="s">
        <v>249</v>
      </c>
      <c r="ADQ115" s="159" t="s">
        <v>249</v>
      </c>
      <c r="ADR115" s="159" t="s">
        <v>249</v>
      </c>
      <c r="ADS115" s="159" t="s">
        <v>249</v>
      </c>
      <c r="ADT115" s="159" t="s">
        <v>249</v>
      </c>
      <c r="ADU115" s="159" t="s">
        <v>249</v>
      </c>
      <c r="ADV115" s="159" t="s">
        <v>249</v>
      </c>
      <c r="ADW115" s="159" t="s">
        <v>249</v>
      </c>
      <c r="ADX115" s="159" t="s">
        <v>249</v>
      </c>
      <c r="ADY115" s="159" t="s">
        <v>249</v>
      </c>
      <c r="ADZ115" s="159" t="s">
        <v>249</v>
      </c>
      <c r="AEA115" s="159" t="s">
        <v>249</v>
      </c>
      <c r="AEB115" s="159" t="s">
        <v>249</v>
      </c>
      <c r="AEC115" s="159" t="s">
        <v>249</v>
      </c>
      <c r="AED115" s="159" t="s">
        <v>249</v>
      </c>
      <c r="AEE115" s="159" t="s">
        <v>249</v>
      </c>
      <c r="AEF115" s="159" t="s">
        <v>249</v>
      </c>
      <c r="AEG115" s="159" t="s">
        <v>249</v>
      </c>
      <c r="AEH115" s="159" t="s">
        <v>249</v>
      </c>
      <c r="AEI115" s="159" t="s">
        <v>249</v>
      </c>
      <c r="AEJ115" s="159" t="s">
        <v>249</v>
      </c>
      <c r="AEK115" s="159" t="s">
        <v>249</v>
      </c>
      <c r="AEL115" s="159" t="s">
        <v>249</v>
      </c>
      <c r="AEM115" s="159" t="s">
        <v>249</v>
      </c>
      <c r="AEN115" s="159" t="s">
        <v>249</v>
      </c>
      <c r="AEO115" s="159" t="s">
        <v>249</v>
      </c>
      <c r="AEP115" s="159" t="s">
        <v>249</v>
      </c>
      <c r="AEQ115" s="159" t="s">
        <v>249</v>
      </c>
      <c r="AER115" s="159" t="s">
        <v>249</v>
      </c>
      <c r="AES115" s="159" t="s">
        <v>249</v>
      </c>
      <c r="AET115" s="159" t="s">
        <v>249</v>
      </c>
      <c r="AEU115" s="159" t="s">
        <v>249</v>
      </c>
      <c r="AEV115" s="159" t="s">
        <v>249</v>
      </c>
      <c r="AEW115" s="159" t="s">
        <v>249</v>
      </c>
      <c r="AEX115" s="159" t="s">
        <v>249</v>
      </c>
      <c r="AEY115" s="159" t="s">
        <v>249</v>
      </c>
      <c r="AEZ115" s="159" t="s">
        <v>249</v>
      </c>
      <c r="AFA115" s="159" t="s">
        <v>249</v>
      </c>
      <c r="AFB115" s="159" t="s">
        <v>249</v>
      </c>
      <c r="AFC115" s="159" t="s">
        <v>249</v>
      </c>
      <c r="AFD115" s="159" t="s">
        <v>249</v>
      </c>
      <c r="AFE115" s="159" t="s">
        <v>249</v>
      </c>
      <c r="AFF115" s="159" t="s">
        <v>249</v>
      </c>
      <c r="AFG115" s="159" t="s">
        <v>249</v>
      </c>
      <c r="AFH115" s="159" t="s">
        <v>249</v>
      </c>
      <c r="AFI115" s="159" t="s">
        <v>249</v>
      </c>
      <c r="AFJ115" s="159" t="s">
        <v>249</v>
      </c>
      <c r="AFK115" s="159" t="s">
        <v>249</v>
      </c>
      <c r="AFL115" s="159" t="s">
        <v>249</v>
      </c>
      <c r="AFM115" s="159" t="s">
        <v>249</v>
      </c>
      <c r="AFN115" s="159" t="s">
        <v>249</v>
      </c>
      <c r="AFO115" s="159" t="s">
        <v>249</v>
      </c>
      <c r="AFP115" s="159" t="s">
        <v>249</v>
      </c>
      <c r="AFQ115" s="159" t="s">
        <v>249</v>
      </c>
      <c r="AFR115" s="159" t="s">
        <v>249</v>
      </c>
      <c r="AFS115" s="159" t="s">
        <v>249</v>
      </c>
      <c r="AFT115" s="159" t="s">
        <v>249</v>
      </c>
      <c r="AFU115" s="159" t="s">
        <v>249</v>
      </c>
      <c r="AFV115" s="159" t="s">
        <v>249</v>
      </c>
      <c r="AFW115" s="159" t="s">
        <v>249</v>
      </c>
      <c r="AFX115" s="159" t="s">
        <v>249</v>
      </c>
      <c r="AFY115" s="159" t="s">
        <v>249</v>
      </c>
      <c r="AFZ115" s="159" t="s">
        <v>249</v>
      </c>
      <c r="AGA115" s="159" t="s">
        <v>249</v>
      </c>
      <c r="AGB115" s="159" t="s">
        <v>249</v>
      </c>
      <c r="AGC115" s="159" t="s">
        <v>249</v>
      </c>
      <c r="AGD115" s="159" t="s">
        <v>249</v>
      </c>
      <c r="AGE115" s="159" t="s">
        <v>249</v>
      </c>
      <c r="AGF115" s="159" t="s">
        <v>249</v>
      </c>
      <c r="AGG115" s="159" t="s">
        <v>249</v>
      </c>
      <c r="AGH115" s="159" t="s">
        <v>249</v>
      </c>
      <c r="AGI115" s="159" t="s">
        <v>249</v>
      </c>
      <c r="AGJ115" s="159" t="s">
        <v>249</v>
      </c>
      <c r="AGK115" s="159" t="s">
        <v>249</v>
      </c>
      <c r="AGL115" s="159" t="s">
        <v>249</v>
      </c>
      <c r="AGM115" s="159" t="s">
        <v>249</v>
      </c>
      <c r="AGN115" s="159" t="s">
        <v>249</v>
      </c>
      <c r="AGO115" s="159" t="s">
        <v>249</v>
      </c>
      <c r="AGP115" s="159" t="s">
        <v>249</v>
      </c>
      <c r="AGQ115" s="159" t="s">
        <v>249</v>
      </c>
      <c r="AGR115" s="159" t="s">
        <v>249</v>
      </c>
      <c r="AGS115" s="159" t="s">
        <v>249</v>
      </c>
      <c r="AGT115" s="159" t="s">
        <v>249</v>
      </c>
      <c r="AGU115" s="159" t="s">
        <v>249</v>
      </c>
      <c r="AGV115" s="159" t="s">
        <v>249</v>
      </c>
      <c r="AGW115" s="159" t="s">
        <v>249</v>
      </c>
      <c r="AGX115" s="159" t="s">
        <v>249</v>
      </c>
      <c r="AGY115" s="159" t="s">
        <v>249</v>
      </c>
      <c r="AGZ115" s="159" t="s">
        <v>249</v>
      </c>
      <c r="AHA115" s="159" t="s">
        <v>249</v>
      </c>
      <c r="AHB115" s="159" t="s">
        <v>249</v>
      </c>
      <c r="AHC115" s="159" t="s">
        <v>249</v>
      </c>
      <c r="AHD115" s="159" t="s">
        <v>249</v>
      </c>
      <c r="AHE115" s="159" t="s">
        <v>249</v>
      </c>
      <c r="AHF115" s="159" t="s">
        <v>249</v>
      </c>
      <c r="AHG115" s="159" t="s">
        <v>249</v>
      </c>
      <c r="AHH115" s="159" t="s">
        <v>249</v>
      </c>
      <c r="AHI115" s="159" t="s">
        <v>249</v>
      </c>
      <c r="AHJ115" s="159" t="s">
        <v>249</v>
      </c>
      <c r="AHK115" s="159" t="s">
        <v>249</v>
      </c>
      <c r="AHL115" s="159" t="s">
        <v>249</v>
      </c>
      <c r="AHM115" s="159" t="s">
        <v>249</v>
      </c>
      <c r="AHN115" s="159" t="s">
        <v>249</v>
      </c>
      <c r="AHO115" s="159" t="s">
        <v>249</v>
      </c>
      <c r="AHP115" s="159" t="s">
        <v>249</v>
      </c>
      <c r="AHQ115" s="159" t="s">
        <v>249</v>
      </c>
      <c r="AHR115" s="159" t="s">
        <v>249</v>
      </c>
      <c r="AHS115" s="159" t="s">
        <v>249</v>
      </c>
      <c r="AHT115" s="159" t="s">
        <v>249</v>
      </c>
      <c r="AHU115" s="159" t="s">
        <v>249</v>
      </c>
      <c r="AHV115" s="159" t="s">
        <v>249</v>
      </c>
      <c r="AHW115" s="159" t="s">
        <v>249</v>
      </c>
      <c r="AHX115" s="159" t="s">
        <v>249</v>
      </c>
      <c r="AHY115" s="159" t="s">
        <v>249</v>
      </c>
      <c r="AHZ115" s="159" t="s">
        <v>249</v>
      </c>
      <c r="AIA115" s="159" t="s">
        <v>249</v>
      </c>
      <c r="AIB115" s="159" t="s">
        <v>249</v>
      </c>
      <c r="AIC115" s="159" t="s">
        <v>249</v>
      </c>
      <c r="AID115" s="159" t="s">
        <v>249</v>
      </c>
      <c r="AIE115" s="159" t="s">
        <v>249</v>
      </c>
      <c r="AIF115" s="159" t="s">
        <v>249</v>
      </c>
      <c r="AIG115" s="159" t="s">
        <v>249</v>
      </c>
      <c r="AIH115" s="159" t="s">
        <v>249</v>
      </c>
      <c r="AII115" s="159" t="s">
        <v>249</v>
      </c>
      <c r="AIJ115" s="159" t="s">
        <v>249</v>
      </c>
      <c r="AIK115" s="159" t="s">
        <v>249</v>
      </c>
      <c r="AIL115" s="159" t="s">
        <v>249</v>
      </c>
      <c r="AIM115" s="159" t="s">
        <v>249</v>
      </c>
      <c r="AIN115" s="159" t="s">
        <v>249</v>
      </c>
      <c r="AIO115" s="159" t="s">
        <v>249</v>
      </c>
      <c r="AIP115" s="159" t="s">
        <v>249</v>
      </c>
      <c r="AIQ115" s="159" t="s">
        <v>249</v>
      </c>
      <c r="AIR115" s="159" t="s">
        <v>249</v>
      </c>
      <c r="AIS115" s="159" t="s">
        <v>249</v>
      </c>
      <c r="AIT115" s="159" t="s">
        <v>249</v>
      </c>
      <c r="AIU115" s="159" t="s">
        <v>249</v>
      </c>
      <c r="AIV115" s="159" t="s">
        <v>249</v>
      </c>
      <c r="AIW115" s="159" t="s">
        <v>249</v>
      </c>
      <c r="AIX115" s="159" t="s">
        <v>249</v>
      </c>
      <c r="AIY115" s="159" t="s">
        <v>249</v>
      </c>
      <c r="AIZ115" s="159" t="s">
        <v>249</v>
      </c>
      <c r="AJA115" s="159" t="s">
        <v>249</v>
      </c>
      <c r="AJB115" s="159" t="s">
        <v>249</v>
      </c>
      <c r="AJC115" s="159" t="s">
        <v>249</v>
      </c>
      <c r="AJD115" s="159" t="s">
        <v>249</v>
      </c>
      <c r="AJE115" s="159" t="s">
        <v>249</v>
      </c>
      <c r="AJF115" s="159" t="s">
        <v>249</v>
      </c>
      <c r="AJG115" s="159" t="s">
        <v>249</v>
      </c>
      <c r="AJH115" s="159" t="s">
        <v>249</v>
      </c>
      <c r="AJI115" s="159" t="s">
        <v>249</v>
      </c>
      <c r="AJJ115" s="159" t="s">
        <v>249</v>
      </c>
      <c r="AJK115" s="159" t="s">
        <v>249</v>
      </c>
      <c r="AJL115" s="159" t="s">
        <v>249</v>
      </c>
      <c r="AJM115" s="159" t="s">
        <v>249</v>
      </c>
      <c r="AJN115" s="159" t="s">
        <v>249</v>
      </c>
      <c r="AJO115" s="159" t="s">
        <v>249</v>
      </c>
      <c r="AJP115" s="159" t="s">
        <v>249</v>
      </c>
      <c r="AJQ115" s="159" t="s">
        <v>249</v>
      </c>
      <c r="AJR115" s="159" t="s">
        <v>249</v>
      </c>
      <c r="AJS115" s="159" t="s">
        <v>249</v>
      </c>
      <c r="AJT115" s="159" t="s">
        <v>249</v>
      </c>
      <c r="AJU115" s="159" t="s">
        <v>249</v>
      </c>
      <c r="AJV115" s="159" t="s">
        <v>249</v>
      </c>
      <c r="AJW115" s="159" t="s">
        <v>249</v>
      </c>
      <c r="AJX115" s="159" t="s">
        <v>249</v>
      </c>
      <c r="AJY115" s="159" t="s">
        <v>249</v>
      </c>
      <c r="AJZ115" s="159" t="s">
        <v>249</v>
      </c>
      <c r="AKA115" s="159" t="s">
        <v>249</v>
      </c>
      <c r="AKB115" s="159" t="s">
        <v>249</v>
      </c>
      <c r="AKC115" s="159" t="s">
        <v>249</v>
      </c>
      <c r="AKD115" s="159" t="s">
        <v>249</v>
      </c>
      <c r="AKE115" s="159" t="s">
        <v>249</v>
      </c>
      <c r="AKF115" s="159" t="s">
        <v>249</v>
      </c>
      <c r="AKG115" s="159" t="s">
        <v>249</v>
      </c>
      <c r="AKH115" s="159" t="s">
        <v>249</v>
      </c>
      <c r="AKI115" s="159" t="s">
        <v>249</v>
      </c>
      <c r="AKJ115" s="159" t="s">
        <v>249</v>
      </c>
      <c r="AKK115" s="159" t="s">
        <v>249</v>
      </c>
      <c r="AKL115" s="159" t="s">
        <v>249</v>
      </c>
      <c r="AKM115" s="159" t="s">
        <v>249</v>
      </c>
      <c r="AKN115" s="159" t="s">
        <v>249</v>
      </c>
      <c r="AKO115" s="159" t="s">
        <v>249</v>
      </c>
      <c r="AKP115" s="159" t="s">
        <v>249</v>
      </c>
      <c r="AKQ115" s="159" t="s">
        <v>249</v>
      </c>
      <c r="AKR115" s="159" t="s">
        <v>249</v>
      </c>
      <c r="AKS115" s="159" t="s">
        <v>249</v>
      </c>
      <c r="AKT115" s="159" t="s">
        <v>249</v>
      </c>
      <c r="AKU115" s="159" t="s">
        <v>249</v>
      </c>
      <c r="AKV115" s="159" t="s">
        <v>249</v>
      </c>
      <c r="AKW115" s="159" t="s">
        <v>249</v>
      </c>
      <c r="AKX115" s="159" t="s">
        <v>249</v>
      </c>
      <c r="AKY115" s="159" t="s">
        <v>249</v>
      </c>
      <c r="AKZ115" s="159" t="s">
        <v>249</v>
      </c>
      <c r="ALA115" s="159" t="s">
        <v>249</v>
      </c>
      <c r="ALB115" s="159" t="s">
        <v>249</v>
      </c>
      <c r="ALC115" s="159" t="s">
        <v>249</v>
      </c>
      <c r="ALD115" s="159" t="s">
        <v>249</v>
      </c>
      <c r="ALE115" s="159" t="s">
        <v>249</v>
      </c>
      <c r="ALF115" s="159" t="s">
        <v>249</v>
      </c>
      <c r="ALG115" s="159" t="s">
        <v>249</v>
      </c>
      <c r="ALH115" s="159" t="s">
        <v>249</v>
      </c>
      <c r="ALI115" s="159" t="s">
        <v>249</v>
      </c>
      <c r="ALJ115" s="159" t="s">
        <v>249</v>
      </c>
      <c r="ALK115" s="159" t="s">
        <v>249</v>
      </c>
      <c r="ALL115" s="159" t="s">
        <v>249</v>
      </c>
      <c r="ALM115" s="159" t="s">
        <v>249</v>
      </c>
      <c r="ALN115" s="159" t="s">
        <v>249</v>
      </c>
      <c r="ALO115" s="159" t="s">
        <v>249</v>
      </c>
      <c r="ALP115" s="159" t="s">
        <v>249</v>
      </c>
      <c r="ALQ115" s="159" t="s">
        <v>249</v>
      </c>
      <c r="ALR115" s="159" t="s">
        <v>249</v>
      </c>
      <c r="ALS115" s="159" t="s">
        <v>249</v>
      </c>
      <c r="ALT115" s="159" t="s">
        <v>249</v>
      </c>
      <c r="ALU115" s="159" t="s">
        <v>249</v>
      </c>
      <c r="ALV115" s="159" t="s">
        <v>249</v>
      </c>
      <c r="ALW115" s="159" t="s">
        <v>249</v>
      </c>
      <c r="ALX115" s="159" t="s">
        <v>249</v>
      </c>
      <c r="ALY115" s="159" t="s">
        <v>249</v>
      </c>
      <c r="ALZ115" s="159" t="s">
        <v>249</v>
      </c>
      <c r="AMA115" s="159" t="s">
        <v>249</v>
      </c>
      <c r="AMB115" s="159" t="s">
        <v>249</v>
      </c>
      <c r="AMC115" s="159" t="s">
        <v>249</v>
      </c>
      <c r="AMD115" s="159" t="s">
        <v>249</v>
      </c>
      <c r="AME115" s="159" t="s">
        <v>249</v>
      </c>
      <c r="AMF115" s="159" t="s">
        <v>249</v>
      </c>
      <c r="AMG115" s="159" t="s">
        <v>249</v>
      </c>
      <c r="AMH115" s="159" t="s">
        <v>249</v>
      </c>
      <c r="AMI115" s="159" t="s">
        <v>249</v>
      </c>
      <c r="AMJ115" s="159" t="s">
        <v>249</v>
      </c>
      <c r="AMK115" s="159" t="s">
        <v>249</v>
      </c>
      <c r="AML115" s="159" t="s">
        <v>249</v>
      </c>
      <c r="AMM115" s="159" t="s">
        <v>249</v>
      </c>
      <c r="AMN115" s="159" t="s">
        <v>249</v>
      </c>
      <c r="AMO115" s="159" t="s">
        <v>249</v>
      </c>
      <c r="AMP115" s="159" t="s">
        <v>249</v>
      </c>
      <c r="AMQ115" s="159" t="s">
        <v>249</v>
      </c>
      <c r="AMR115" s="159" t="s">
        <v>249</v>
      </c>
      <c r="AMS115" s="159" t="s">
        <v>249</v>
      </c>
      <c r="AMT115" s="159" t="s">
        <v>249</v>
      </c>
      <c r="AMU115" s="159" t="s">
        <v>249</v>
      </c>
      <c r="AMV115" s="159" t="s">
        <v>249</v>
      </c>
      <c r="AMW115" s="159" t="s">
        <v>249</v>
      </c>
      <c r="AMX115" s="159" t="s">
        <v>249</v>
      </c>
      <c r="AMY115" s="159" t="s">
        <v>249</v>
      </c>
      <c r="AMZ115" s="159" t="s">
        <v>249</v>
      </c>
      <c r="ANA115" s="159" t="s">
        <v>249</v>
      </c>
      <c r="ANB115" s="159" t="s">
        <v>249</v>
      </c>
      <c r="ANC115" s="159" t="s">
        <v>249</v>
      </c>
      <c r="AND115" s="159" t="s">
        <v>249</v>
      </c>
      <c r="ANE115" s="159" t="s">
        <v>249</v>
      </c>
      <c r="ANF115" s="159" t="s">
        <v>249</v>
      </c>
      <c r="ANG115" s="159" t="s">
        <v>249</v>
      </c>
      <c r="ANH115" s="159" t="s">
        <v>249</v>
      </c>
      <c r="ANI115" s="159" t="s">
        <v>249</v>
      </c>
      <c r="ANJ115" s="159" t="s">
        <v>249</v>
      </c>
      <c r="ANK115" s="159" t="s">
        <v>249</v>
      </c>
      <c r="ANL115" s="159" t="s">
        <v>249</v>
      </c>
      <c r="ANM115" s="159" t="s">
        <v>249</v>
      </c>
      <c r="ANN115" s="159" t="s">
        <v>249</v>
      </c>
      <c r="ANO115" s="159" t="s">
        <v>249</v>
      </c>
      <c r="ANP115" s="159" t="s">
        <v>249</v>
      </c>
      <c r="ANQ115" s="159" t="s">
        <v>249</v>
      </c>
      <c r="ANR115" s="159" t="s">
        <v>249</v>
      </c>
      <c r="ANS115" s="159" t="s">
        <v>249</v>
      </c>
      <c r="ANT115" s="159" t="s">
        <v>249</v>
      </c>
      <c r="ANU115" s="159" t="s">
        <v>249</v>
      </c>
      <c r="ANV115" s="159" t="s">
        <v>249</v>
      </c>
      <c r="ANW115" s="159" t="s">
        <v>249</v>
      </c>
      <c r="ANX115" s="159" t="s">
        <v>249</v>
      </c>
      <c r="ANY115" s="159" t="s">
        <v>249</v>
      </c>
      <c r="ANZ115" s="159" t="s">
        <v>249</v>
      </c>
      <c r="AOA115" s="159" t="s">
        <v>249</v>
      </c>
      <c r="AOB115" s="159" t="s">
        <v>249</v>
      </c>
      <c r="AOC115" s="159" t="s">
        <v>249</v>
      </c>
      <c r="AOD115" s="159" t="s">
        <v>249</v>
      </c>
      <c r="AOE115" s="159" t="s">
        <v>249</v>
      </c>
      <c r="AOF115" s="159" t="s">
        <v>249</v>
      </c>
      <c r="AOG115" s="159" t="s">
        <v>249</v>
      </c>
      <c r="AOH115" s="159" t="s">
        <v>249</v>
      </c>
      <c r="AOI115" s="159" t="s">
        <v>249</v>
      </c>
      <c r="AOJ115" s="159" t="s">
        <v>249</v>
      </c>
      <c r="AOK115" s="159" t="s">
        <v>249</v>
      </c>
      <c r="AOL115" s="159" t="s">
        <v>249</v>
      </c>
      <c r="AOM115" s="159" t="s">
        <v>249</v>
      </c>
      <c r="AON115" s="159" t="s">
        <v>249</v>
      </c>
      <c r="AOO115" s="159" t="s">
        <v>249</v>
      </c>
      <c r="AOP115" s="159" t="s">
        <v>249</v>
      </c>
      <c r="AOQ115" s="159" t="s">
        <v>249</v>
      </c>
      <c r="AOR115" s="159" t="s">
        <v>249</v>
      </c>
      <c r="AOS115" s="159" t="s">
        <v>249</v>
      </c>
      <c r="AOT115" s="159" t="s">
        <v>249</v>
      </c>
      <c r="AOU115" s="159" t="s">
        <v>249</v>
      </c>
      <c r="AOV115" s="159" t="s">
        <v>249</v>
      </c>
      <c r="AOW115" s="159" t="s">
        <v>249</v>
      </c>
      <c r="AOX115" s="159" t="s">
        <v>249</v>
      </c>
      <c r="AOY115" s="159" t="s">
        <v>249</v>
      </c>
      <c r="AOZ115" s="159" t="s">
        <v>249</v>
      </c>
      <c r="APA115" s="159" t="s">
        <v>249</v>
      </c>
      <c r="APB115" s="159" t="s">
        <v>249</v>
      </c>
      <c r="APC115" s="159" t="s">
        <v>249</v>
      </c>
      <c r="APD115" s="159" t="s">
        <v>249</v>
      </c>
      <c r="APE115" s="159" t="s">
        <v>249</v>
      </c>
      <c r="APF115" s="159" t="s">
        <v>249</v>
      </c>
      <c r="APG115" s="159" t="s">
        <v>249</v>
      </c>
      <c r="APH115" s="159" t="s">
        <v>249</v>
      </c>
      <c r="API115" s="159" t="s">
        <v>249</v>
      </c>
      <c r="APJ115" s="159" t="s">
        <v>249</v>
      </c>
      <c r="APK115" s="159" t="s">
        <v>249</v>
      </c>
      <c r="APL115" s="159" t="s">
        <v>249</v>
      </c>
      <c r="APM115" s="159" t="s">
        <v>249</v>
      </c>
      <c r="APN115" s="159" t="s">
        <v>249</v>
      </c>
      <c r="APO115" s="159" t="s">
        <v>249</v>
      </c>
      <c r="APP115" s="159" t="s">
        <v>249</v>
      </c>
      <c r="APQ115" s="159" t="s">
        <v>249</v>
      </c>
      <c r="APR115" s="159" t="s">
        <v>249</v>
      </c>
      <c r="APS115" s="159" t="s">
        <v>249</v>
      </c>
      <c r="APT115" s="159" t="s">
        <v>249</v>
      </c>
      <c r="APU115" s="159" t="s">
        <v>249</v>
      </c>
      <c r="APV115" s="159" t="s">
        <v>249</v>
      </c>
      <c r="APW115" s="159" t="s">
        <v>249</v>
      </c>
      <c r="APX115" s="159" t="s">
        <v>249</v>
      </c>
      <c r="APY115" s="159" t="s">
        <v>249</v>
      </c>
      <c r="APZ115" s="159" t="s">
        <v>249</v>
      </c>
      <c r="AQA115" s="159" t="s">
        <v>249</v>
      </c>
      <c r="AQB115" s="159" t="s">
        <v>249</v>
      </c>
      <c r="AQC115" s="159" t="s">
        <v>249</v>
      </c>
      <c r="AQD115" s="159" t="s">
        <v>249</v>
      </c>
      <c r="AQE115" s="159" t="s">
        <v>249</v>
      </c>
      <c r="AQF115" s="159" t="s">
        <v>249</v>
      </c>
      <c r="AQG115" s="159" t="s">
        <v>249</v>
      </c>
      <c r="AQH115" s="159" t="s">
        <v>249</v>
      </c>
      <c r="AQI115" s="159" t="s">
        <v>249</v>
      </c>
      <c r="AQJ115" s="159" t="s">
        <v>249</v>
      </c>
      <c r="AQK115" s="159" t="s">
        <v>249</v>
      </c>
      <c r="AQL115" s="159" t="s">
        <v>249</v>
      </c>
      <c r="AQM115" s="159" t="s">
        <v>249</v>
      </c>
      <c r="AQN115" s="159" t="s">
        <v>249</v>
      </c>
      <c r="AQO115" s="159" t="s">
        <v>249</v>
      </c>
      <c r="AQP115" s="159" t="s">
        <v>249</v>
      </c>
      <c r="AQQ115" s="159" t="s">
        <v>249</v>
      </c>
      <c r="AQR115" s="159" t="s">
        <v>249</v>
      </c>
      <c r="AQS115" s="159" t="s">
        <v>249</v>
      </c>
      <c r="AQT115" s="159" t="s">
        <v>249</v>
      </c>
      <c r="AQU115" s="159" t="s">
        <v>249</v>
      </c>
      <c r="AQV115" s="159" t="s">
        <v>249</v>
      </c>
      <c r="AQW115" s="159" t="s">
        <v>249</v>
      </c>
      <c r="AQX115" s="159" t="s">
        <v>249</v>
      </c>
      <c r="AQY115" s="159" t="s">
        <v>249</v>
      </c>
      <c r="AQZ115" s="159" t="s">
        <v>249</v>
      </c>
      <c r="ARA115" s="159" t="s">
        <v>249</v>
      </c>
      <c r="ARB115" s="159" t="s">
        <v>249</v>
      </c>
      <c r="ARC115" s="159" t="s">
        <v>249</v>
      </c>
      <c r="ARD115" s="159" t="s">
        <v>249</v>
      </c>
      <c r="ARE115" s="159" t="s">
        <v>249</v>
      </c>
      <c r="ARF115" s="159" t="s">
        <v>249</v>
      </c>
      <c r="ARG115" s="159" t="s">
        <v>249</v>
      </c>
      <c r="ARH115" s="159" t="s">
        <v>249</v>
      </c>
      <c r="ARI115" s="159" t="s">
        <v>249</v>
      </c>
      <c r="ARJ115" s="159" t="s">
        <v>249</v>
      </c>
      <c r="ARK115" s="159" t="s">
        <v>249</v>
      </c>
      <c r="ARL115" s="159" t="s">
        <v>249</v>
      </c>
      <c r="ARM115" s="159" t="s">
        <v>249</v>
      </c>
      <c r="ARN115" s="159" t="s">
        <v>249</v>
      </c>
      <c r="ARO115" s="159" t="s">
        <v>249</v>
      </c>
      <c r="ARP115" s="159" t="s">
        <v>249</v>
      </c>
      <c r="ARQ115" s="159" t="s">
        <v>249</v>
      </c>
      <c r="ARR115" s="159" t="s">
        <v>249</v>
      </c>
      <c r="ARS115" s="159" t="s">
        <v>249</v>
      </c>
      <c r="ART115" s="159" t="s">
        <v>249</v>
      </c>
      <c r="ARU115" s="159" t="s">
        <v>249</v>
      </c>
      <c r="ARV115" s="159" t="s">
        <v>249</v>
      </c>
      <c r="ARW115" s="159" t="s">
        <v>249</v>
      </c>
      <c r="ARX115" s="159" t="s">
        <v>249</v>
      </c>
      <c r="ARY115" s="159" t="s">
        <v>249</v>
      </c>
      <c r="ARZ115" s="159" t="s">
        <v>249</v>
      </c>
      <c r="ASA115" s="159" t="s">
        <v>249</v>
      </c>
      <c r="ASB115" s="159" t="s">
        <v>249</v>
      </c>
      <c r="ASC115" s="159" t="s">
        <v>249</v>
      </c>
      <c r="ASD115" s="159" t="s">
        <v>249</v>
      </c>
      <c r="ASE115" s="159" t="s">
        <v>249</v>
      </c>
      <c r="ASF115" s="159" t="s">
        <v>249</v>
      </c>
      <c r="ASG115" s="159" t="s">
        <v>249</v>
      </c>
      <c r="ASH115" s="159" t="s">
        <v>249</v>
      </c>
      <c r="ASI115" s="159" t="s">
        <v>249</v>
      </c>
      <c r="ASJ115" s="159" t="s">
        <v>249</v>
      </c>
      <c r="ASK115" s="159" t="s">
        <v>249</v>
      </c>
      <c r="ASL115" s="159" t="s">
        <v>249</v>
      </c>
      <c r="ASM115" s="159" t="s">
        <v>249</v>
      </c>
      <c r="ASN115" s="159" t="s">
        <v>249</v>
      </c>
      <c r="ASO115" s="159" t="s">
        <v>249</v>
      </c>
      <c r="ASP115" s="159" t="s">
        <v>249</v>
      </c>
      <c r="ASQ115" s="159" t="s">
        <v>249</v>
      </c>
      <c r="ASR115" s="159" t="s">
        <v>249</v>
      </c>
      <c r="ASS115" s="159" t="s">
        <v>249</v>
      </c>
      <c r="AST115" s="159" t="s">
        <v>249</v>
      </c>
      <c r="ASU115" s="159" t="s">
        <v>249</v>
      </c>
      <c r="ASV115" s="159" t="s">
        <v>249</v>
      </c>
      <c r="ASW115" s="159" t="s">
        <v>249</v>
      </c>
      <c r="ASX115" s="159" t="s">
        <v>249</v>
      </c>
      <c r="ASY115" s="159" t="s">
        <v>249</v>
      </c>
      <c r="ASZ115" s="159" t="s">
        <v>249</v>
      </c>
      <c r="ATA115" s="159" t="s">
        <v>249</v>
      </c>
      <c r="ATB115" s="159" t="s">
        <v>249</v>
      </c>
      <c r="ATC115" s="159" t="s">
        <v>249</v>
      </c>
      <c r="ATD115" s="159" t="s">
        <v>249</v>
      </c>
      <c r="ATE115" s="159" t="s">
        <v>249</v>
      </c>
      <c r="ATF115" s="159" t="s">
        <v>249</v>
      </c>
      <c r="ATG115" s="159" t="s">
        <v>249</v>
      </c>
      <c r="ATH115" s="159" t="s">
        <v>249</v>
      </c>
      <c r="ATI115" s="159" t="s">
        <v>249</v>
      </c>
      <c r="ATJ115" s="159" t="s">
        <v>249</v>
      </c>
      <c r="ATK115" s="159" t="s">
        <v>249</v>
      </c>
      <c r="ATL115" s="159" t="s">
        <v>249</v>
      </c>
      <c r="ATM115" s="159" t="s">
        <v>249</v>
      </c>
      <c r="ATN115" s="159" t="s">
        <v>249</v>
      </c>
      <c r="ATO115" s="159" t="s">
        <v>249</v>
      </c>
      <c r="ATP115" s="159" t="s">
        <v>249</v>
      </c>
      <c r="ATQ115" s="159" t="s">
        <v>249</v>
      </c>
      <c r="ATR115" s="159" t="s">
        <v>249</v>
      </c>
      <c r="ATS115" s="159" t="s">
        <v>249</v>
      </c>
      <c r="ATT115" s="159" t="s">
        <v>249</v>
      </c>
      <c r="ATU115" s="159" t="s">
        <v>249</v>
      </c>
      <c r="ATV115" s="159" t="s">
        <v>249</v>
      </c>
      <c r="ATW115" s="159" t="s">
        <v>249</v>
      </c>
      <c r="ATX115" s="159" t="s">
        <v>249</v>
      </c>
      <c r="ATY115" s="159" t="s">
        <v>249</v>
      </c>
      <c r="ATZ115" s="159" t="s">
        <v>249</v>
      </c>
      <c r="AUA115" s="159" t="s">
        <v>249</v>
      </c>
      <c r="AUB115" s="159" t="s">
        <v>249</v>
      </c>
      <c r="AUC115" s="159" t="s">
        <v>249</v>
      </c>
      <c r="AUD115" s="159" t="s">
        <v>249</v>
      </c>
      <c r="AUE115" s="159" t="s">
        <v>249</v>
      </c>
      <c r="AUF115" s="159" t="s">
        <v>249</v>
      </c>
      <c r="AUG115" s="159" t="s">
        <v>249</v>
      </c>
      <c r="AUH115" s="159" t="s">
        <v>249</v>
      </c>
      <c r="AUI115" s="159" t="s">
        <v>249</v>
      </c>
      <c r="AUJ115" s="159" t="s">
        <v>249</v>
      </c>
      <c r="AUK115" s="159" t="s">
        <v>249</v>
      </c>
      <c r="AUL115" s="159" t="s">
        <v>249</v>
      </c>
      <c r="AUM115" s="159" t="s">
        <v>249</v>
      </c>
      <c r="AUN115" s="159" t="s">
        <v>249</v>
      </c>
      <c r="AUO115" s="159" t="s">
        <v>249</v>
      </c>
      <c r="AUP115" s="159" t="s">
        <v>249</v>
      </c>
      <c r="AUQ115" s="159" t="s">
        <v>249</v>
      </c>
      <c r="AUR115" s="159" t="s">
        <v>249</v>
      </c>
      <c r="AUS115" s="159" t="s">
        <v>249</v>
      </c>
      <c r="AUT115" s="159" t="s">
        <v>249</v>
      </c>
      <c r="AUU115" s="159" t="s">
        <v>249</v>
      </c>
      <c r="AUV115" s="159" t="s">
        <v>249</v>
      </c>
      <c r="AUW115" s="159" t="s">
        <v>249</v>
      </c>
      <c r="AUX115" s="159" t="s">
        <v>249</v>
      </c>
      <c r="AUY115" s="159" t="s">
        <v>249</v>
      </c>
      <c r="AUZ115" s="159" t="s">
        <v>249</v>
      </c>
      <c r="AVA115" s="159" t="s">
        <v>249</v>
      </c>
      <c r="AVB115" s="159" t="s">
        <v>249</v>
      </c>
      <c r="AVC115" s="159" t="s">
        <v>249</v>
      </c>
      <c r="AVD115" s="159" t="s">
        <v>249</v>
      </c>
      <c r="AVE115" s="159" t="s">
        <v>249</v>
      </c>
      <c r="AVF115" s="159" t="s">
        <v>249</v>
      </c>
      <c r="AVG115" s="159" t="s">
        <v>249</v>
      </c>
      <c r="AVH115" s="159" t="s">
        <v>249</v>
      </c>
      <c r="AVI115" s="159" t="s">
        <v>249</v>
      </c>
      <c r="AVJ115" s="159" t="s">
        <v>249</v>
      </c>
      <c r="AVK115" s="159" t="s">
        <v>249</v>
      </c>
      <c r="AVL115" s="159" t="s">
        <v>249</v>
      </c>
      <c r="AVM115" s="159" t="s">
        <v>249</v>
      </c>
      <c r="AVN115" s="159" t="s">
        <v>249</v>
      </c>
      <c r="AVO115" s="159" t="s">
        <v>249</v>
      </c>
      <c r="AVP115" s="159" t="s">
        <v>249</v>
      </c>
      <c r="AVQ115" s="159" t="s">
        <v>249</v>
      </c>
      <c r="AVR115" s="159" t="s">
        <v>249</v>
      </c>
      <c r="AVS115" s="159" t="s">
        <v>249</v>
      </c>
      <c r="AVT115" s="159" t="s">
        <v>249</v>
      </c>
      <c r="AVU115" s="159" t="s">
        <v>249</v>
      </c>
      <c r="AVV115" s="159" t="s">
        <v>249</v>
      </c>
      <c r="AVW115" s="159" t="s">
        <v>249</v>
      </c>
      <c r="AVX115" s="159" t="s">
        <v>249</v>
      </c>
      <c r="AVY115" s="159" t="s">
        <v>249</v>
      </c>
      <c r="AVZ115" s="159" t="s">
        <v>249</v>
      </c>
      <c r="AWA115" s="159" t="s">
        <v>249</v>
      </c>
      <c r="AWB115" s="159" t="s">
        <v>249</v>
      </c>
      <c r="AWC115" s="159" t="s">
        <v>249</v>
      </c>
      <c r="AWD115" s="159" t="s">
        <v>249</v>
      </c>
      <c r="AWE115" s="159" t="s">
        <v>249</v>
      </c>
      <c r="AWF115" s="159" t="s">
        <v>249</v>
      </c>
      <c r="AWG115" s="159" t="s">
        <v>249</v>
      </c>
      <c r="AWH115" s="159" t="s">
        <v>249</v>
      </c>
      <c r="AWI115" s="159" t="s">
        <v>249</v>
      </c>
      <c r="AWJ115" s="159" t="s">
        <v>249</v>
      </c>
      <c r="AWK115" s="159" t="s">
        <v>249</v>
      </c>
      <c r="AWL115" s="159" t="s">
        <v>249</v>
      </c>
      <c r="AWM115" s="159" t="s">
        <v>249</v>
      </c>
      <c r="AWN115" s="159" t="s">
        <v>249</v>
      </c>
      <c r="AWO115" s="159" t="s">
        <v>249</v>
      </c>
      <c r="AWP115" s="159" t="s">
        <v>249</v>
      </c>
      <c r="AWQ115" s="159" t="s">
        <v>249</v>
      </c>
      <c r="AWR115" s="159" t="s">
        <v>249</v>
      </c>
      <c r="AWS115" s="159" t="s">
        <v>249</v>
      </c>
      <c r="AWT115" s="159" t="s">
        <v>249</v>
      </c>
      <c r="AWU115" s="159" t="s">
        <v>249</v>
      </c>
      <c r="AWV115" s="159" t="s">
        <v>249</v>
      </c>
      <c r="AWW115" s="159" t="s">
        <v>249</v>
      </c>
      <c r="AWX115" s="159" t="s">
        <v>249</v>
      </c>
      <c r="AWY115" s="159" t="s">
        <v>249</v>
      </c>
      <c r="AWZ115" s="159" t="s">
        <v>249</v>
      </c>
      <c r="AXA115" s="159" t="s">
        <v>249</v>
      </c>
      <c r="AXB115" s="159" t="s">
        <v>249</v>
      </c>
      <c r="AXC115" s="159" t="s">
        <v>249</v>
      </c>
      <c r="AXD115" s="159" t="s">
        <v>249</v>
      </c>
      <c r="AXE115" s="159" t="s">
        <v>249</v>
      </c>
      <c r="AXF115" s="159" t="s">
        <v>249</v>
      </c>
      <c r="AXG115" s="159" t="s">
        <v>249</v>
      </c>
      <c r="AXH115" s="159" t="s">
        <v>249</v>
      </c>
      <c r="AXI115" s="159" t="s">
        <v>249</v>
      </c>
      <c r="AXJ115" s="159" t="s">
        <v>249</v>
      </c>
      <c r="AXK115" s="159" t="s">
        <v>249</v>
      </c>
      <c r="AXL115" s="159" t="s">
        <v>249</v>
      </c>
      <c r="AXM115" s="159" t="s">
        <v>249</v>
      </c>
      <c r="AXN115" s="159" t="s">
        <v>249</v>
      </c>
      <c r="AXO115" s="159" t="s">
        <v>249</v>
      </c>
      <c r="AXP115" s="159" t="s">
        <v>249</v>
      </c>
      <c r="AXQ115" s="159" t="s">
        <v>249</v>
      </c>
      <c r="AXR115" s="159" t="s">
        <v>249</v>
      </c>
      <c r="AXS115" s="159" t="s">
        <v>249</v>
      </c>
      <c r="AXT115" s="159" t="s">
        <v>249</v>
      </c>
      <c r="AXU115" s="159" t="s">
        <v>249</v>
      </c>
      <c r="AXV115" s="159" t="s">
        <v>249</v>
      </c>
      <c r="AXW115" s="159" t="s">
        <v>249</v>
      </c>
      <c r="AXX115" s="159" t="s">
        <v>249</v>
      </c>
      <c r="AXY115" s="159" t="s">
        <v>249</v>
      </c>
      <c r="AXZ115" s="159" t="s">
        <v>249</v>
      </c>
      <c r="AYA115" s="159" t="s">
        <v>249</v>
      </c>
      <c r="AYB115" s="159" t="s">
        <v>249</v>
      </c>
      <c r="AYC115" s="159" t="s">
        <v>249</v>
      </c>
      <c r="AYD115" s="159" t="s">
        <v>249</v>
      </c>
      <c r="AYE115" s="159" t="s">
        <v>249</v>
      </c>
      <c r="AYF115" s="159" t="s">
        <v>249</v>
      </c>
      <c r="AYG115" s="159" t="s">
        <v>249</v>
      </c>
      <c r="AYH115" s="159" t="s">
        <v>249</v>
      </c>
      <c r="AYI115" s="159" t="s">
        <v>249</v>
      </c>
      <c r="AYJ115" s="159" t="s">
        <v>249</v>
      </c>
      <c r="AYK115" s="159" t="s">
        <v>249</v>
      </c>
      <c r="AYL115" s="159" t="s">
        <v>249</v>
      </c>
      <c r="AYM115" s="159" t="s">
        <v>249</v>
      </c>
      <c r="AYN115" s="159" t="s">
        <v>249</v>
      </c>
      <c r="AYO115" s="159" t="s">
        <v>249</v>
      </c>
      <c r="AYP115" s="159" t="s">
        <v>249</v>
      </c>
      <c r="AYQ115" s="159" t="s">
        <v>249</v>
      </c>
      <c r="AYR115" s="159" t="s">
        <v>249</v>
      </c>
      <c r="AYS115" s="159" t="s">
        <v>249</v>
      </c>
      <c r="AYT115" s="159" t="s">
        <v>249</v>
      </c>
      <c r="AYU115" s="159" t="s">
        <v>249</v>
      </c>
      <c r="AYV115" s="159" t="s">
        <v>249</v>
      </c>
      <c r="AYW115" s="159" t="s">
        <v>249</v>
      </c>
      <c r="AYX115" s="159" t="s">
        <v>249</v>
      </c>
      <c r="AYY115" s="159" t="s">
        <v>249</v>
      </c>
      <c r="AYZ115" s="159" t="s">
        <v>249</v>
      </c>
      <c r="AZA115" s="159" t="s">
        <v>249</v>
      </c>
      <c r="AZB115" s="159" t="s">
        <v>249</v>
      </c>
      <c r="AZC115" s="159" t="s">
        <v>249</v>
      </c>
      <c r="AZD115" s="159" t="s">
        <v>249</v>
      </c>
      <c r="AZE115" s="159" t="s">
        <v>249</v>
      </c>
      <c r="AZF115" s="159" t="s">
        <v>249</v>
      </c>
      <c r="AZG115" s="159" t="s">
        <v>249</v>
      </c>
      <c r="AZH115" s="159" t="s">
        <v>249</v>
      </c>
      <c r="AZI115" s="159" t="s">
        <v>249</v>
      </c>
      <c r="AZJ115" s="159" t="s">
        <v>249</v>
      </c>
      <c r="AZK115" s="159" t="s">
        <v>249</v>
      </c>
      <c r="AZL115" s="159" t="s">
        <v>249</v>
      </c>
      <c r="AZM115" s="159" t="s">
        <v>249</v>
      </c>
      <c r="AZN115" s="159" t="s">
        <v>249</v>
      </c>
      <c r="AZO115" s="159" t="s">
        <v>249</v>
      </c>
      <c r="AZP115" s="159" t="s">
        <v>249</v>
      </c>
      <c r="AZQ115" s="159" t="s">
        <v>249</v>
      </c>
      <c r="AZR115" s="159" t="s">
        <v>249</v>
      </c>
      <c r="AZS115" s="159" t="s">
        <v>249</v>
      </c>
      <c r="AZT115" s="159" t="s">
        <v>249</v>
      </c>
      <c r="AZU115" s="159" t="s">
        <v>249</v>
      </c>
      <c r="AZV115" s="159" t="s">
        <v>249</v>
      </c>
      <c r="AZW115" s="159" t="s">
        <v>249</v>
      </c>
      <c r="AZX115" s="159" t="s">
        <v>249</v>
      </c>
      <c r="AZY115" s="159" t="s">
        <v>249</v>
      </c>
      <c r="AZZ115" s="159" t="s">
        <v>249</v>
      </c>
      <c r="BAA115" s="159" t="s">
        <v>249</v>
      </c>
      <c r="BAB115" s="159" t="s">
        <v>249</v>
      </c>
      <c r="BAC115" s="159" t="s">
        <v>249</v>
      </c>
      <c r="BAD115" s="159" t="s">
        <v>249</v>
      </c>
      <c r="BAE115" s="159" t="s">
        <v>249</v>
      </c>
      <c r="BAF115" s="159" t="s">
        <v>249</v>
      </c>
      <c r="BAG115" s="159" t="s">
        <v>249</v>
      </c>
      <c r="BAH115" s="159" t="s">
        <v>249</v>
      </c>
      <c r="BAI115" s="159" t="s">
        <v>249</v>
      </c>
      <c r="BAJ115" s="159" t="s">
        <v>249</v>
      </c>
      <c r="BAK115" s="159" t="s">
        <v>249</v>
      </c>
      <c r="BAL115" s="159" t="s">
        <v>249</v>
      </c>
      <c r="BAM115" s="159" t="s">
        <v>249</v>
      </c>
      <c r="BAN115" s="159" t="s">
        <v>249</v>
      </c>
      <c r="BAO115" s="159" t="s">
        <v>249</v>
      </c>
      <c r="BAP115" s="159" t="s">
        <v>249</v>
      </c>
      <c r="BAQ115" s="159" t="s">
        <v>249</v>
      </c>
      <c r="BAR115" s="159" t="s">
        <v>249</v>
      </c>
      <c r="BAS115" s="159" t="s">
        <v>249</v>
      </c>
      <c r="BAT115" s="159" t="s">
        <v>249</v>
      </c>
      <c r="BAU115" s="159" t="s">
        <v>249</v>
      </c>
      <c r="BAV115" s="159" t="s">
        <v>249</v>
      </c>
      <c r="BAW115" s="159" t="s">
        <v>249</v>
      </c>
      <c r="BAX115" s="159" t="s">
        <v>249</v>
      </c>
      <c r="BAY115" s="159" t="s">
        <v>249</v>
      </c>
      <c r="BAZ115" s="159" t="s">
        <v>249</v>
      </c>
      <c r="BBA115" s="159" t="s">
        <v>249</v>
      </c>
      <c r="BBB115" s="159" t="s">
        <v>249</v>
      </c>
      <c r="BBC115" s="159" t="s">
        <v>249</v>
      </c>
      <c r="BBD115" s="159" t="s">
        <v>249</v>
      </c>
      <c r="BBE115" s="159" t="s">
        <v>249</v>
      </c>
      <c r="BBF115" s="159" t="s">
        <v>249</v>
      </c>
      <c r="BBG115" s="159" t="s">
        <v>249</v>
      </c>
      <c r="BBH115" s="159" t="s">
        <v>249</v>
      </c>
      <c r="BBI115" s="159" t="s">
        <v>249</v>
      </c>
      <c r="BBJ115" s="159" t="s">
        <v>249</v>
      </c>
      <c r="BBK115" s="159" t="s">
        <v>249</v>
      </c>
      <c r="BBL115" s="159" t="s">
        <v>249</v>
      </c>
      <c r="BBM115" s="159" t="s">
        <v>249</v>
      </c>
      <c r="BBN115" s="159" t="s">
        <v>249</v>
      </c>
      <c r="BBO115" s="159" t="s">
        <v>249</v>
      </c>
      <c r="BBP115" s="159" t="s">
        <v>249</v>
      </c>
      <c r="BBQ115" s="159" t="s">
        <v>249</v>
      </c>
      <c r="BBR115" s="159" t="s">
        <v>249</v>
      </c>
      <c r="BBS115" s="159" t="s">
        <v>249</v>
      </c>
      <c r="BBT115" s="159" t="s">
        <v>249</v>
      </c>
      <c r="BBU115" s="159" t="s">
        <v>249</v>
      </c>
      <c r="BBV115" s="159" t="s">
        <v>249</v>
      </c>
      <c r="BBW115" s="159" t="s">
        <v>249</v>
      </c>
      <c r="BBX115" s="159" t="s">
        <v>249</v>
      </c>
      <c r="BBY115" s="159" t="s">
        <v>249</v>
      </c>
      <c r="BBZ115" s="159" t="s">
        <v>249</v>
      </c>
      <c r="BCA115" s="159" t="s">
        <v>249</v>
      </c>
      <c r="BCB115" s="159" t="s">
        <v>249</v>
      </c>
      <c r="BCC115" s="159" t="s">
        <v>249</v>
      </c>
      <c r="BCD115" s="159" t="s">
        <v>249</v>
      </c>
      <c r="BCE115" s="159" t="s">
        <v>249</v>
      </c>
      <c r="BCF115" s="159" t="s">
        <v>249</v>
      </c>
      <c r="BCG115" s="159" t="s">
        <v>249</v>
      </c>
      <c r="BCH115" s="159" t="s">
        <v>249</v>
      </c>
      <c r="BCI115" s="159" t="s">
        <v>249</v>
      </c>
      <c r="BCJ115" s="159" t="s">
        <v>249</v>
      </c>
      <c r="BCK115" s="159" t="s">
        <v>249</v>
      </c>
      <c r="BCL115" s="159" t="s">
        <v>249</v>
      </c>
      <c r="BCM115" s="159" t="s">
        <v>249</v>
      </c>
      <c r="BCN115" s="159" t="s">
        <v>249</v>
      </c>
      <c r="BCO115" s="159" t="s">
        <v>249</v>
      </c>
      <c r="BCP115" s="159" t="s">
        <v>249</v>
      </c>
      <c r="BCQ115" s="159" t="s">
        <v>249</v>
      </c>
      <c r="BCR115" s="159" t="s">
        <v>249</v>
      </c>
      <c r="BCS115" s="159" t="s">
        <v>249</v>
      </c>
      <c r="BCT115" s="159" t="s">
        <v>249</v>
      </c>
      <c r="BCU115" s="159" t="s">
        <v>249</v>
      </c>
      <c r="BCV115" s="159" t="s">
        <v>249</v>
      </c>
      <c r="BCW115" s="159" t="s">
        <v>249</v>
      </c>
      <c r="BCX115" s="159" t="s">
        <v>249</v>
      </c>
      <c r="BCY115" s="159" t="s">
        <v>249</v>
      </c>
      <c r="BCZ115" s="159" t="s">
        <v>249</v>
      </c>
      <c r="BDA115" s="159" t="s">
        <v>249</v>
      </c>
      <c r="BDB115" s="159" t="s">
        <v>249</v>
      </c>
      <c r="BDC115" s="159" t="s">
        <v>249</v>
      </c>
      <c r="BDD115" s="159" t="s">
        <v>249</v>
      </c>
      <c r="BDE115" s="159" t="s">
        <v>249</v>
      </c>
      <c r="BDF115" s="159" t="s">
        <v>249</v>
      </c>
      <c r="BDG115" s="159" t="s">
        <v>249</v>
      </c>
      <c r="BDH115" s="159" t="s">
        <v>249</v>
      </c>
      <c r="BDI115" s="159" t="s">
        <v>249</v>
      </c>
      <c r="BDJ115" s="159" t="s">
        <v>249</v>
      </c>
      <c r="BDK115" s="159" t="s">
        <v>249</v>
      </c>
      <c r="BDL115" s="159" t="s">
        <v>249</v>
      </c>
      <c r="BDM115" s="159" t="s">
        <v>249</v>
      </c>
      <c r="BDN115" s="159" t="s">
        <v>249</v>
      </c>
      <c r="BDO115" s="159" t="s">
        <v>249</v>
      </c>
      <c r="BDP115" s="159" t="s">
        <v>249</v>
      </c>
      <c r="BDQ115" s="159" t="s">
        <v>249</v>
      </c>
      <c r="BDR115" s="159" t="s">
        <v>249</v>
      </c>
      <c r="BDS115" s="159" t="s">
        <v>249</v>
      </c>
      <c r="BDT115" s="159" t="s">
        <v>249</v>
      </c>
      <c r="BDU115" s="159" t="s">
        <v>249</v>
      </c>
      <c r="BDV115" s="159" t="s">
        <v>249</v>
      </c>
      <c r="BDW115" s="159" t="s">
        <v>249</v>
      </c>
      <c r="BDX115" s="159" t="s">
        <v>249</v>
      </c>
      <c r="BDY115" s="159" t="s">
        <v>249</v>
      </c>
      <c r="BDZ115" s="159" t="s">
        <v>249</v>
      </c>
      <c r="BEA115" s="159" t="s">
        <v>249</v>
      </c>
      <c r="BEB115" s="159" t="s">
        <v>249</v>
      </c>
      <c r="BEC115" s="159" t="s">
        <v>249</v>
      </c>
      <c r="BED115" s="159" t="s">
        <v>249</v>
      </c>
      <c r="BEE115" s="159" t="s">
        <v>249</v>
      </c>
      <c r="BEF115" s="159" t="s">
        <v>249</v>
      </c>
      <c r="BEG115" s="159" t="s">
        <v>249</v>
      </c>
      <c r="BEH115" s="159" t="s">
        <v>249</v>
      </c>
      <c r="BEI115" s="159" t="s">
        <v>249</v>
      </c>
      <c r="BEJ115" s="159" t="s">
        <v>249</v>
      </c>
      <c r="BEK115" s="159" t="s">
        <v>249</v>
      </c>
      <c r="BEL115" s="159" t="s">
        <v>249</v>
      </c>
      <c r="BEM115" s="159" t="s">
        <v>249</v>
      </c>
      <c r="BEN115" s="159" t="s">
        <v>249</v>
      </c>
      <c r="BEO115" s="159" t="s">
        <v>249</v>
      </c>
      <c r="BEP115" s="159" t="s">
        <v>249</v>
      </c>
      <c r="BEQ115" s="159" t="s">
        <v>249</v>
      </c>
      <c r="BER115" s="159" t="s">
        <v>249</v>
      </c>
      <c r="BES115" s="159" t="s">
        <v>249</v>
      </c>
      <c r="BET115" s="159" t="s">
        <v>249</v>
      </c>
      <c r="BEU115" s="159" t="s">
        <v>249</v>
      </c>
      <c r="BEV115" s="159" t="s">
        <v>249</v>
      </c>
      <c r="BEW115" s="159" t="s">
        <v>249</v>
      </c>
      <c r="BEX115" s="159" t="s">
        <v>249</v>
      </c>
      <c r="BEY115" s="159" t="s">
        <v>249</v>
      </c>
      <c r="BEZ115" s="159" t="s">
        <v>249</v>
      </c>
      <c r="BFA115" s="159" t="s">
        <v>249</v>
      </c>
      <c r="BFB115" s="159" t="s">
        <v>249</v>
      </c>
      <c r="BFC115" s="159" t="s">
        <v>249</v>
      </c>
      <c r="BFD115" s="159" t="s">
        <v>249</v>
      </c>
      <c r="BFE115" s="159" t="s">
        <v>249</v>
      </c>
      <c r="BFF115" s="159" t="s">
        <v>249</v>
      </c>
      <c r="BFG115" s="159" t="s">
        <v>249</v>
      </c>
      <c r="BFH115" s="159" t="s">
        <v>249</v>
      </c>
      <c r="BFI115" s="159" t="s">
        <v>249</v>
      </c>
      <c r="BFJ115" s="159" t="s">
        <v>249</v>
      </c>
      <c r="BFK115" s="159" t="s">
        <v>249</v>
      </c>
      <c r="BFL115" s="159" t="s">
        <v>249</v>
      </c>
      <c r="BFM115" s="159" t="s">
        <v>249</v>
      </c>
      <c r="BFN115" s="159" t="s">
        <v>249</v>
      </c>
      <c r="BFO115" s="159" t="s">
        <v>249</v>
      </c>
      <c r="BFP115" s="159" t="s">
        <v>249</v>
      </c>
      <c r="BFQ115" s="159" t="s">
        <v>249</v>
      </c>
      <c r="BFR115" s="159" t="s">
        <v>249</v>
      </c>
      <c r="BFS115" s="159" t="s">
        <v>249</v>
      </c>
      <c r="BFT115" s="159" t="s">
        <v>249</v>
      </c>
      <c r="BFU115" s="159" t="s">
        <v>249</v>
      </c>
      <c r="BFV115" s="159" t="s">
        <v>249</v>
      </c>
      <c r="BFW115" s="159" t="s">
        <v>249</v>
      </c>
      <c r="BFX115" s="159" t="s">
        <v>249</v>
      </c>
      <c r="BFY115" s="159" t="s">
        <v>249</v>
      </c>
      <c r="BFZ115" s="159" t="s">
        <v>249</v>
      </c>
      <c r="BGA115" s="159" t="s">
        <v>249</v>
      </c>
      <c r="BGB115" s="159" t="s">
        <v>249</v>
      </c>
      <c r="BGC115" s="159" t="s">
        <v>249</v>
      </c>
      <c r="BGD115" s="159" t="s">
        <v>249</v>
      </c>
      <c r="BGE115" s="159" t="s">
        <v>249</v>
      </c>
      <c r="BGF115" s="159" t="s">
        <v>249</v>
      </c>
      <c r="BGG115" s="159" t="s">
        <v>249</v>
      </c>
      <c r="BGH115" s="159" t="s">
        <v>249</v>
      </c>
      <c r="BGI115" s="159" t="s">
        <v>249</v>
      </c>
      <c r="BGJ115" s="159" t="s">
        <v>249</v>
      </c>
      <c r="BGK115" s="159" t="s">
        <v>249</v>
      </c>
      <c r="BGL115" s="159" t="s">
        <v>249</v>
      </c>
      <c r="BGM115" s="159" t="s">
        <v>249</v>
      </c>
      <c r="BGN115" s="159" t="s">
        <v>249</v>
      </c>
      <c r="BGO115" s="159" t="s">
        <v>249</v>
      </c>
      <c r="BGP115" s="159" t="s">
        <v>249</v>
      </c>
      <c r="BGQ115" s="159" t="s">
        <v>249</v>
      </c>
      <c r="BGR115" s="159" t="s">
        <v>249</v>
      </c>
      <c r="BGS115" s="159" t="s">
        <v>249</v>
      </c>
      <c r="BGT115" s="159" t="s">
        <v>249</v>
      </c>
      <c r="BGU115" s="159" t="s">
        <v>249</v>
      </c>
      <c r="BGV115" s="159" t="s">
        <v>249</v>
      </c>
      <c r="BGW115" s="159" t="s">
        <v>249</v>
      </c>
      <c r="BGX115" s="159" t="s">
        <v>249</v>
      </c>
      <c r="BGY115" s="159" t="s">
        <v>249</v>
      </c>
      <c r="BGZ115" s="159" t="s">
        <v>249</v>
      </c>
      <c r="BHA115" s="159" t="s">
        <v>249</v>
      </c>
      <c r="BHB115" s="159" t="s">
        <v>249</v>
      </c>
      <c r="BHC115" s="159" t="s">
        <v>249</v>
      </c>
      <c r="BHD115" s="159" t="s">
        <v>249</v>
      </c>
      <c r="BHE115" s="159" t="s">
        <v>249</v>
      </c>
      <c r="BHF115" s="159" t="s">
        <v>249</v>
      </c>
      <c r="BHG115" s="159" t="s">
        <v>249</v>
      </c>
      <c r="BHH115" s="159" t="s">
        <v>249</v>
      </c>
      <c r="BHI115" s="159" t="s">
        <v>249</v>
      </c>
      <c r="BHJ115" s="159" t="s">
        <v>249</v>
      </c>
      <c r="BHK115" s="159" t="s">
        <v>249</v>
      </c>
      <c r="BHL115" s="159" t="s">
        <v>249</v>
      </c>
      <c r="BHM115" s="159" t="s">
        <v>249</v>
      </c>
      <c r="BHN115" s="159" t="s">
        <v>249</v>
      </c>
      <c r="BHO115" s="159" t="s">
        <v>249</v>
      </c>
      <c r="BHP115" s="159" t="s">
        <v>249</v>
      </c>
      <c r="BHQ115" s="159" t="s">
        <v>249</v>
      </c>
      <c r="BHR115" s="159" t="s">
        <v>249</v>
      </c>
      <c r="BHS115" s="159" t="s">
        <v>249</v>
      </c>
      <c r="BHT115" s="159" t="s">
        <v>249</v>
      </c>
      <c r="BHU115" s="159" t="s">
        <v>249</v>
      </c>
      <c r="BHV115" s="159" t="s">
        <v>249</v>
      </c>
      <c r="BHW115" s="159" t="s">
        <v>249</v>
      </c>
      <c r="BHX115" s="159" t="s">
        <v>249</v>
      </c>
      <c r="BHY115" s="159" t="s">
        <v>249</v>
      </c>
      <c r="BHZ115" s="159" t="s">
        <v>249</v>
      </c>
      <c r="BIA115" s="159" t="s">
        <v>249</v>
      </c>
      <c r="BIB115" s="159" t="s">
        <v>249</v>
      </c>
      <c r="BIC115" s="159" t="s">
        <v>249</v>
      </c>
      <c r="BID115" s="159" t="s">
        <v>249</v>
      </c>
      <c r="BIE115" s="159" t="s">
        <v>249</v>
      </c>
      <c r="BIF115" s="159" t="s">
        <v>249</v>
      </c>
      <c r="BIG115" s="159" t="s">
        <v>249</v>
      </c>
      <c r="BIH115" s="159" t="s">
        <v>249</v>
      </c>
      <c r="BII115" s="159" t="s">
        <v>249</v>
      </c>
      <c r="BIJ115" s="159" t="s">
        <v>249</v>
      </c>
      <c r="BIK115" s="159" t="s">
        <v>249</v>
      </c>
      <c r="BIL115" s="159" t="s">
        <v>249</v>
      </c>
      <c r="BIM115" s="159" t="s">
        <v>249</v>
      </c>
      <c r="BIN115" s="159" t="s">
        <v>249</v>
      </c>
      <c r="BIO115" s="159" t="s">
        <v>249</v>
      </c>
      <c r="BIP115" s="159" t="s">
        <v>249</v>
      </c>
      <c r="BIQ115" s="159" t="s">
        <v>249</v>
      </c>
      <c r="BIR115" s="159" t="s">
        <v>249</v>
      </c>
      <c r="BIS115" s="159" t="s">
        <v>249</v>
      </c>
      <c r="BIT115" s="159" t="s">
        <v>249</v>
      </c>
      <c r="BIU115" s="159" t="s">
        <v>249</v>
      </c>
      <c r="BIV115" s="159" t="s">
        <v>249</v>
      </c>
      <c r="BIW115" s="159" t="s">
        <v>249</v>
      </c>
      <c r="BIX115" s="159" t="s">
        <v>249</v>
      </c>
      <c r="BIY115" s="159" t="s">
        <v>249</v>
      </c>
      <c r="BIZ115" s="159" t="s">
        <v>249</v>
      </c>
      <c r="BJA115" s="159" t="s">
        <v>249</v>
      </c>
      <c r="BJB115" s="159" t="s">
        <v>249</v>
      </c>
      <c r="BJC115" s="159" t="s">
        <v>249</v>
      </c>
      <c r="BJD115" s="159" t="s">
        <v>249</v>
      </c>
      <c r="BJE115" s="159" t="s">
        <v>249</v>
      </c>
      <c r="BJF115" s="159" t="s">
        <v>249</v>
      </c>
      <c r="BJG115" s="159" t="s">
        <v>249</v>
      </c>
      <c r="BJH115" s="159" t="s">
        <v>249</v>
      </c>
      <c r="BJI115" s="159" t="s">
        <v>249</v>
      </c>
      <c r="BJJ115" s="159" t="s">
        <v>249</v>
      </c>
      <c r="BJK115" s="159" t="s">
        <v>249</v>
      </c>
      <c r="BJL115" s="159" t="s">
        <v>249</v>
      </c>
      <c r="BJM115" s="159" t="s">
        <v>249</v>
      </c>
      <c r="BJN115" s="159" t="s">
        <v>249</v>
      </c>
      <c r="BJO115" s="159" t="s">
        <v>249</v>
      </c>
      <c r="BJP115" s="159" t="s">
        <v>249</v>
      </c>
      <c r="BJQ115" s="159" t="s">
        <v>249</v>
      </c>
      <c r="BJR115" s="159" t="s">
        <v>249</v>
      </c>
      <c r="BJS115" s="159" t="s">
        <v>249</v>
      </c>
      <c r="BJT115" s="159" t="s">
        <v>249</v>
      </c>
      <c r="BJU115" s="159" t="s">
        <v>249</v>
      </c>
      <c r="BJV115" s="159" t="s">
        <v>249</v>
      </c>
      <c r="BJW115" s="159" t="s">
        <v>249</v>
      </c>
      <c r="BJX115" s="159" t="s">
        <v>249</v>
      </c>
      <c r="BJY115" s="159" t="s">
        <v>249</v>
      </c>
      <c r="BJZ115" s="159" t="s">
        <v>249</v>
      </c>
      <c r="BKA115" s="159" t="s">
        <v>249</v>
      </c>
      <c r="BKB115" s="159" t="s">
        <v>249</v>
      </c>
      <c r="BKC115" s="159" t="s">
        <v>249</v>
      </c>
      <c r="BKD115" s="159" t="s">
        <v>249</v>
      </c>
      <c r="BKE115" s="159" t="s">
        <v>249</v>
      </c>
      <c r="BKF115" s="159" t="s">
        <v>249</v>
      </c>
      <c r="BKG115" s="159" t="s">
        <v>249</v>
      </c>
      <c r="BKH115" s="159" t="s">
        <v>249</v>
      </c>
      <c r="BKI115" s="159" t="s">
        <v>249</v>
      </c>
      <c r="BKJ115" s="159" t="s">
        <v>249</v>
      </c>
      <c r="BKK115" s="159" t="s">
        <v>249</v>
      </c>
      <c r="BKL115" s="159" t="s">
        <v>249</v>
      </c>
      <c r="BKM115" s="159" t="s">
        <v>249</v>
      </c>
      <c r="BKN115" s="159" t="s">
        <v>249</v>
      </c>
      <c r="BKO115" s="159" t="s">
        <v>249</v>
      </c>
      <c r="BKP115" s="159" t="s">
        <v>249</v>
      </c>
      <c r="BKQ115" s="159" t="s">
        <v>249</v>
      </c>
      <c r="BKR115" s="159" t="s">
        <v>249</v>
      </c>
      <c r="BKS115" s="159" t="s">
        <v>249</v>
      </c>
      <c r="BKT115" s="159" t="s">
        <v>249</v>
      </c>
      <c r="BKU115" s="159" t="s">
        <v>249</v>
      </c>
      <c r="BKV115" s="159" t="s">
        <v>249</v>
      </c>
      <c r="BKW115" s="159" t="s">
        <v>249</v>
      </c>
      <c r="BKX115" s="159" t="s">
        <v>249</v>
      </c>
      <c r="BKY115" s="159" t="s">
        <v>249</v>
      </c>
      <c r="BKZ115" s="159" t="s">
        <v>249</v>
      </c>
      <c r="BLA115" s="159" t="s">
        <v>249</v>
      </c>
      <c r="BLB115" s="159" t="s">
        <v>249</v>
      </c>
      <c r="BLC115" s="159" t="s">
        <v>249</v>
      </c>
      <c r="BLD115" s="159" t="s">
        <v>249</v>
      </c>
      <c r="BLE115" s="159" t="s">
        <v>249</v>
      </c>
      <c r="BLF115" s="159" t="s">
        <v>249</v>
      </c>
      <c r="BLG115" s="159" t="s">
        <v>249</v>
      </c>
      <c r="BLH115" s="159" t="s">
        <v>249</v>
      </c>
      <c r="BLI115" s="159" t="s">
        <v>249</v>
      </c>
      <c r="BLJ115" s="159" t="s">
        <v>249</v>
      </c>
      <c r="BLK115" s="159" t="s">
        <v>249</v>
      </c>
      <c r="BLL115" s="159" t="s">
        <v>249</v>
      </c>
      <c r="BLM115" s="159" t="s">
        <v>249</v>
      </c>
      <c r="BLN115" s="159" t="s">
        <v>249</v>
      </c>
      <c r="BLO115" s="159" t="s">
        <v>249</v>
      </c>
      <c r="BLP115" s="159" t="s">
        <v>249</v>
      </c>
      <c r="BLQ115" s="159" t="s">
        <v>249</v>
      </c>
      <c r="BLR115" s="159" t="s">
        <v>249</v>
      </c>
      <c r="BLS115" s="159" t="s">
        <v>249</v>
      </c>
      <c r="BLT115" s="159" t="s">
        <v>249</v>
      </c>
      <c r="BLU115" s="159" t="s">
        <v>249</v>
      </c>
      <c r="BLV115" s="159" t="s">
        <v>249</v>
      </c>
      <c r="BLW115" s="159" t="s">
        <v>249</v>
      </c>
      <c r="BLX115" s="159" t="s">
        <v>249</v>
      </c>
      <c r="BLY115" s="159" t="s">
        <v>249</v>
      </c>
      <c r="BLZ115" s="159" t="s">
        <v>249</v>
      </c>
      <c r="BMA115" s="159" t="s">
        <v>249</v>
      </c>
      <c r="BMB115" s="159" t="s">
        <v>249</v>
      </c>
      <c r="BMC115" s="159" t="s">
        <v>249</v>
      </c>
      <c r="BMD115" s="159" t="s">
        <v>249</v>
      </c>
      <c r="BME115" s="159" t="s">
        <v>249</v>
      </c>
      <c r="BMF115" s="159" t="s">
        <v>249</v>
      </c>
      <c r="BMG115" s="159" t="s">
        <v>249</v>
      </c>
      <c r="BMH115" s="159" t="s">
        <v>249</v>
      </c>
      <c r="BMI115" s="159" t="s">
        <v>249</v>
      </c>
      <c r="BMJ115" s="159" t="s">
        <v>249</v>
      </c>
      <c r="BMK115" s="159" t="s">
        <v>249</v>
      </c>
      <c r="BML115" s="159" t="s">
        <v>249</v>
      </c>
      <c r="BMM115" s="159" t="s">
        <v>249</v>
      </c>
      <c r="BMN115" s="159" t="s">
        <v>249</v>
      </c>
      <c r="BMO115" s="159" t="s">
        <v>249</v>
      </c>
      <c r="BMP115" s="159" t="s">
        <v>249</v>
      </c>
      <c r="BMQ115" s="159" t="s">
        <v>249</v>
      </c>
      <c r="BMR115" s="159" t="s">
        <v>249</v>
      </c>
      <c r="BMS115" s="159" t="s">
        <v>249</v>
      </c>
      <c r="BMT115" s="159" t="s">
        <v>249</v>
      </c>
      <c r="BMU115" s="159" t="s">
        <v>249</v>
      </c>
      <c r="BMV115" s="159" t="s">
        <v>249</v>
      </c>
      <c r="BMW115" s="159" t="s">
        <v>249</v>
      </c>
      <c r="BMX115" s="159" t="s">
        <v>249</v>
      </c>
      <c r="BMY115" s="159" t="s">
        <v>249</v>
      </c>
      <c r="BMZ115" s="159" t="s">
        <v>249</v>
      </c>
      <c r="BNA115" s="159" t="s">
        <v>249</v>
      </c>
      <c r="BNB115" s="159" t="s">
        <v>249</v>
      </c>
      <c r="BNC115" s="159" t="s">
        <v>249</v>
      </c>
      <c r="BND115" s="159" t="s">
        <v>249</v>
      </c>
      <c r="BNE115" s="159" t="s">
        <v>249</v>
      </c>
      <c r="BNF115" s="159" t="s">
        <v>249</v>
      </c>
      <c r="BNG115" s="159" t="s">
        <v>249</v>
      </c>
      <c r="BNH115" s="159" t="s">
        <v>249</v>
      </c>
      <c r="BNI115" s="159" t="s">
        <v>249</v>
      </c>
      <c r="BNJ115" s="159" t="s">
        <v>249</v>
      </c>
      <c r="BNK115" s="159" t="s">
        <v>249</v>
      </c>
      <c r="BNL115" s="159" t="s">
        <v>249</v>
      </c>
      <c r="BNM115" s="159" t="s">
        <v>249</v>
      </c>
      <c r="BNN115" s="159" t="s">
        <v>249</v>
      </c>
      <c r="BNO115" s="159" t="s">
        <v>249</v>
      </c>
      <c r="BNP115" s="159" t="s">
        <v>249</v>
      </c>
      <c r="BNQ115" s="159" t="s">
        <v>249</v>
      </c>
      <c r="BNR115" s="159" t="s">
        <v>249</v>
      </c>
      <c r="BNS115" s="159" t="s">
        <v>249</v>
      </c>
      <c r="BNT115" s="159" t="s">
        <v>249</v>
      </c>
      <c r="BNU115" s="159" t="s">
        <v>249</v>
      </c>
      <c r="BNV115" s="159" t="s">
        <v>249</v>
      </c>
      <c r="BNW115" s="159" t="s">
        <v>249</v>
      </c>
      <c r="BNX115" s="159" t="s">
        <v>249</v>
      </c>
      <c r="BNY115" s="159" t="s">
        <v>249</v>
      </c>
      <c r="BNZ115" s="159" t="s">
        <v>249</v>
      </c>
      <c r="BOA115" s="159" t="s">
        <v>249</v>
      </c>
      <c r="BOB115" s="159" t="s">
        <v>249</v>
      </c>
      <c r="BOC115" s="159" t="s">
        <v>249</v>
      </c>
      <c r="BOD115" s="159" t="s">
        <v>249</v>
      </c>
      <c r="BOE115" s="159" t="s">
        <v>249</v>
      </c>
      <c r="BOF115" s="159" t="s">
        <v>249</v>
      </c>
      <c r="BOG115" s="159" t="s">
        <v>249</v>
      </c>
      <c r="BOH115" s="159" t="s">
        <v>249</v>
      </c>
      <c r="BOI115" s="159" t="s">
        <v>249</v>
      </c>
      <c r="BOJ115" s="159" t="s">
        <v>249</v>
      </c>
      <c r="BOK115" s="159" t="s">
        <v>249</v>
      </c>
      <c r="BOL115" s="159" t="s">
        <v>249</v>
      </c>
      <c r="BOM115" s="159" t="s">
        <v>249</v>
      </c>
      <c r="BON115" s="159" t="s">
        <v>249</v>
      </c>
      <c r="BOO115" s="159" t="s">
        <v>249</v>
      </c>
      <c r="BOP115" s="159" t="s">
        <v>249</v>
      </c>
      <c r="BOQ115" s="159" t="s">
        <v>249</v>
      </c>
      <c r="BOR115" s="159" t="s">
        <v>249</v>
      </c>
      <c r="BOS115" s="159" t="s">
        <v>249</v>
      </c>
      <c r="BOT115" s="159" t="s">
        <v>249</v>
      </c>
      <c r="BOU115" s="159" t="s">
        <v>249</v>
      </c>
      <c r="BOV115" s="159" t="s">
        <v>249</v>
      </c>
      <c r="BOW115" s="159" t="s">
        <v>249</v>
      </c>
      <c r="BOX115" s="159" t="s">
        <v>249</v>
      </c>
      <c r="BOY115" s="159" t="s">
        <v>249</v>
      </c>
      <c r="BOZ115" s="159" t="s">
        <v>249</v>
      </c>
      <c r="BPA115" s="159" t="s">
        <v>249</v>
      </c>
      <c r="BPB115" s="159" t="s">
        <v>249</v>
      </c>
      <c r="BPC115" s="159" t="s">
        <v>249</v>
      </c>
      <c r="BPD115" s="159" t="s">
        <v>249</v>
      </c>
      <c r="BPE115" s="159" t="s">
        <v>249</v>
      </c>
      <c r="BPF115" s="159" t="s">
        <v>249</v>
      </c>
      <c r="BPG115" s="159" t="s">
        <v>249</v>
      </c>
      <c r="BPH115" s="159" t="s">
        <v>249</v>
      </c>
      <c r="BPI115" s="159" t="s">
        <v>249</v>
      </c>
      <c r="BPJ115" s="159" t="s">
        <v>249</v>
      </c>
      <c r="BPK115" s="159" t="s">
        <v>249</v>
      </c>
      <c r="BPL115" s="159" t="s">
        <v>249</v>
      </c>
      <c r="BPM115" s="159" t="s">
        <v>249</v>
      </c>
      <c r="BPN115" s="159" t="s">
        <v>249</v>
      </c>
      <c r="BPO115" s="159" t="s">
        <v>249</v>
      </c>
      <c r="BPP115" s="159" t="s">
        <v>249</v>
      </c>
      <c r="BPQ115" s="159" t="s">
        <v>249</v>
      </c>
      <c r="BPR115" s="159" t="s">
        <v>249</v>
      </c>
      <c r="BPS115" s="159" t="s">
        <v>249</v>
      </c>
      <c r="BPT115" s="159" t="s">
        <v>249</v>
      </c>
      <c r="BPU115" s="159" t="s">
        <v>249</v>
      </c>
      <c r="BPV115" s="159" t="s">
        <v>249</v>
      </c>
      <c r="BPW115" s="159" t="s">
        <v>249</v>
      </c>
      <c r="BPX115" s="159" t="s">
        <v>249</v>
      </c>
      <c r="BPY115" s="159" t="s">
        <v>249</v>
      </c>
      <c r="BPZ115" s="159" t="s">
        <v>249</v>
      </c>
      <c r="BQA115" s="159" t="s">
        <v>249</v>
      </c>
      <c r="BQB115" s="159" t="s">
        <v>249</v>
      </c>
      <c r="BQC115" s="159" t="s">
        <v>249</v>
      </c>
      <c r="BQD115" s="159" t="s">
        <v>249</v>
      </c>
      <c r="BQE115" s="159" t="s">
        <v>249</v>
      </c>
      <c r="BQF115" s="159" t="s">
        <v>249</v>
      </c>
      <c r="BQG115" s="159" t="s">
        <v>249</v>
      </c>
      <c r="BQH115" s="159" t="s">
        <v>249</v>
      </c>
      <c r="BQI115" s="159" t="s">
        <v>249</v>
      </c>
      <c r="BQJ115" s="159" t="s">
        <v>249</v>
      </c>
      <c r="BQK115" s="159" t="s">
        <v>249</v>
      </c>
      <c r="BQL115" s="159" t="s">
        <v>249</v>
      </c>
      <c r="BQM115" s="159" t="s">
        <v>249</v>
      </c>
      <c r="BQN115" s="159" t="s">
        <v>249</v>
      </c>
      <c r="BQO115" s="159" t="s">
        <v>249</v>
      </c>
      <c r="BQP115" s="159" t="s">
        <v>249</v>
      </c>
      <c r="BQQ115" s="159" t="s">
        <v>249</v>
      </c>
      <c r="BQR115" s="159" t="s">
        <v>249</v>
      </c>
      <c r="BQS115" s="159" t="s">
        <v>249</v>
      </c>
      <c r="BQT115" s="159" t="s">
        <v>249</v>
      </c>
      <c r="BQU115" s="159" t="s">
        <v>249</v>
      </c>
      <c r="BQV115" s="159" t="s">
        <v>249</v>
      </c>
      <c r="BQW115" s="159" t="s">
        <v>249</v>
      </c>
      <c r="BQX115" s="159" t="s">
        <v>249</v>
      </c>
      <c r="BQY115" s="159" t="s">
        <v>249</v>
      </c>
      <c r="BQZ115" s="159" t="s">
        <v>249</v>
      </c>
      <c r="BRA115" s="159" t="s">
        <v>249</v>
      </c>
      <c r="BRB115" s="159" t="s">
        <v>249</v>
      </c>
      <c r="BRC115" s="159" t="s">
        <v>249</v>
      </c>
      <c r="BRD115" s="159" t="s">
        <v>249</v>
      </c>
      <c r="BRE115" s="159" t="s">
        <v>249</v>
      </c>
      <c r="BRF115" s="159" t="s">
        <v>249</v>
      </c>
      <c r="BRG115" s="159" t="s">
        <v>249</v>
      </c>
      <c r="BRH115" s="159" t="s">
        <v>249</v>
      </c>
      <c r="BRI115" s="159" t="s">
        <v>249</v>
      </c>
      <c r="BRJ115" s="159" t="s">
        <v>249</v>
      </c>
      <c r="BRK115" s="159" t="s">
        <v>249</v>
      </c>
      <c r="BRL115" s="159" t="s">
        <v>249</v>
      </c>
      <c r="BRM115" s="159" t="s">
        <v>249</v>
      </c>
      <c r="BRN115" s="159" t="s">
        <v>249</v>
      </c>
      <c r="BRO115" s="159" t="s">
        <v>249</v>
      </c>
      <c r="BRP115" s="159" t="s">
        <v>249</v>
      </c>
      <c r="BRQ115" s="159" t="s">
        <v>249</v>
      </c>
      <c r="BRR115" s="159" t="s">
        <v>249</v>
      </c>
      <c r="BRS115" s="159" t="s">
        <v>249</v>
      </c>
      <c r="BRT115" s="159" t="s">
        <v>249</v>
      </c>
      <c r="BRU115" s="159" t="s">
        <v>249</v>
      </c>
      <c r="BRV115" s="159" t="s">
        <v>249</v>
      </c>
      <c r="BRW115" s="159" t="s">
        <v>249</v>
      </c>
      <c r="BRX115" s="159" t="s">
        <v>249</v>
      </c>
      <c r="BRY115" s="159" t="s">
        <v>249</v>
      </c>
      <c r="BRZ115" s="159" t="s">
        <v>249</v>
      </c>
      <c r="BSA115" s="159" t="s">
        <v>249</v>
      </c>
      <c r="BSB115" s="159" t="s">
        <v>249</v>
      </c>
      <c r="BSC115" s="159" t="s">
        <v>249</v>
      </c>
      <c r="BSD115" s="159" t="s">
        <v>249</v>
      </c>
      <c r="BSE115" s="159" t="s">
        <v>249</v>
      </c>
      <c r="BSF115" s="159" t="s">
        <v>249</v>
      </c>
      <c r="BSG115" s="159" t="s">
        <v>249</v>
      </c>
      <c r="BSH115" s="159" t="s">
        <v>249</v>
      </c>
      <c r="BSI115" s="159" t="s">
        <v>249</v>
      </c>
      <c r="BSJ115" s="159" t="s">
        <v>249</v>
      </c>
      <c r="BSK115" s="159" t="s">
        <v>249</v>
      </c>
      <c r="BSL115" s="159" t="s">
        <v>249</v>
      </c>
      <c r="BSM115" s="159" t="s">
        <v>249</v>
      </c>
      <c r="BSN115" s="159" t="s">
        <v>249</v>
      </c>
      <c r="BSO115" s="159" t="s">
        <v>249</v>
      </c>
      <c r="BSP115" s="159" t="s">
        <v>249</v>
      </c>
      <c r="BSQ115" s="159" t="s">
        <v>249</v>
      </c>
      <c r="BSR115" s="159" t="s">
        <v>249</v>
      </c>
      <c r="BSS115" s="159" t="s">
        <v>249</v>
      </c>
      <c r="BST115" s="159" t="s">
        <v>249</v>
      </c>
      <c r="BSU115" s="159" t="s">
        <v>249</v>
      </c>
      <c r="BSV115" s="159" t="s">
        <v>249</v>
      </c>
      <c r="BSW115" s="159" t="s">
        <v>249</v>
      </c>
      <c r="BSX115" s="159" t="s">
        <v>249</v>
      </c>
      <c r="BSY115" s="159" t="s">
        <v>249</v>
      </c>
      <c r="BSZ115" s="159" t="s">
        <v>249</v>
      </c>
      <c r="BTA115" s="159" t="s">
        <v>249</v>
      </c>
      <c r="BTB115" s="159" t="s">
        <v>249</v>
      </c>
      <c r="BTC115" s="159" t="s">
        <v>249</v>
      </c>
      <c r="BTD115" s="159" t="s">
        <v>249</v>
      </c>
      <c r="BTE115" s="159" t="s">
        <v>249</v>
      </c>
      <c r="BTF115" s="159" t="s">
        <v>249</v>
      </c>
      <c r="BTG115" s="159" t="s">
        <v>249</v>
      </c>
      <c r="BTH115" s="159" t="s">
        <v>249</v>
      </c>
      <c r="BTI115" s="159" t="s">
        <v>249</v>
      </c>
      <c r="BTJ115" s="159" t="s">
        <v>249</v>
      </c>
      <c r="BTK115" s="159" t="s">
        <v>249</v>
      </c>
      <c r="BTL115" s="159" t="s">
        <v>249</v>
      </c>
      <c r="BTM115" s="159" t="s">
        <v>249</v>
      </c>
      <c r="BTN115" s="159" t="s">
        <v>249</v>
      </c>
      <c r="BTO115" s="159" t="s">
        <v>249</v>
      </c>
      <c r="BTP115" s="159" t="s">
        <v>249</v>
      </c>
      <c r="BTQ115" s="159" t="s">
        <v>249</v>
      </c>
      <c r="BTR115" s="159" t="s">
        <v>249</v>
      </c>
      <c r="BTS115" s="159" t="s">
        <v>249</v>
      </c>
      <c r="BTT115" s="159" t="s">
        <v>249</v>
      </c>
      <c r="BTU115" s="159" t="s">
        <v>249</v>
      </c>
      <c r="BTV115" s="159" t="s">
        <v>249</v>
      </c>
      <c r="BTW115" s="159" t="s">
        <v>249</v>
      </c>
      <c r="BTX115" s="159" t="s">
        <v>249</v>
      </c>
      <c r="BTY115" s="159" t="s">
        <v>249</v>
      </c>
      <c r="BTZ115" s="159" t="s">
        <v>249</v>
      </c>
      <c r="BUA115" s="159" t="s">
        <v>249</v>
      </c>
      <c r="BUB115" s="159" t="s">
        <v>249</v>
      </c>
      <c r="BUC115" s="159" t="s">
        <v>249</v>
      </c>
      <c r="BUD115" s="159" t="s">
        <v>249</v>
      </c>
      <c r="BUE115" s="159" t="s">
        <v>249</v>
      </c>
      <c r="BUF115" s="159" t="s">
        <v>249</v>
      </c>
      <c r="BUG115" s="159" t="s">
        <v>249</v>
      </c>
      <c r="BUH115" s="159" t="s">
        <v>249</v>
      </c>
      <c r="BUI115" s="159" t="s">
        <v>249</v>
      </c>
      <c r="BUJ115" s="159" t="s">
        <v>249</v>
      </c>
      <c r="BUK115" s="159" t="s">
        <v>249</v>
      </c>
      <c r="BUL115" s="159" t="s">
        <v>249</v>
      </c>
      <c r="BUM115" s="159" t="s">
        <v>249</v>
      </c>
      <c r="BUN115" s="159" t="s">
        <v>249</v>
      </c>
      <c r="BUO115" s="159" t="s">
        <v>249</v>
      </c>
      <c r="BUP115" s="159" t="s">
        <v>249</v>
      </c>
      <c r="BUQ115" s="159" t="s">
        <v>249</v>
      </c>
      <c r="BUR115" s="159" t="s">
        <v>249</v>
      </c>
      <c r="BUS115" s="159" t="s">
        <v>249</v>
      </c>
      <c r="BUT115" s="159" t="s">
        <v>249</v>
      </c>
      <c r="BUU115" s="159" t="s">
        <v>249</v>
      </c>
      <c r="BUV115" s="159" t="s">
        <v>249</v>
      </c>
      <c r="BUW115" s="159" t="s">
        <v>249</v>
      </c>
      <c r="BUX115" s="159" t="s">
        <v>249</v>
      </c>
      <c r="BUY115" s="159" t="s">
        <v>249</v>
      </c>
      <c r="BUZ115" s="159" t="s">
        <v>249</v>
      </c>
      <c r="BVA115" s="159" t="s">
        <v>249</v>
      </c>
      <c r="BVB115" s="159" t="s">
        <v>249</v>
      </c>
      <c r="BVC115" s="159" t="s">
        <v>249</v>
      </c>
      <c r="BVD115" s="159" t="s">
        <v>249</v>
      </c>
      <c r="BVE115" s="159" t="s">
        <v>249</v>
      </c>
      <c r="BVF115" s="159" t="s">
        <v>249</v>
      </c>
      <c r="BVG115" s="159" t="s">
        <v>249</v>
      </c>
      <c r="BVH115" s="159" t="s">
        <v>249</v>
      </c>
      <c r="BVI115" s="159" t="s">
        <v>249</v>
      </c>
      <c r="BVJ115" s="159" t="s">
        <v>249</v>
      </c>
      <c r="BVK115" s="159" t="s">
        <v>249</v>
      </c>
      <c r="BVL115" s="159" t="s">
        <v>249</v>
      </c>
      <c r="BVM115" s="159" t="s">
        <v>249</v>
      </c>
      <c r="BVN115" s="159" t="s">
        <v>249</v>
      </c>
      <c r="BVO115" s="159" t="s">
        <v>249</v>
      </c>
      <c r="BVP115" s="159" t="s">
        <v>249</v>
      </c>
      <c r="BVQ115" s="159" t="s">
        <v>249</v>
      </c>
      <c r="BVR115" s="159" t="s">
        <v>249</v>
      </c>
      <c r="BVS115" s="159" t="s">
        <v>249</v>
      </c>
      <c r="BVT115" s="159" t="s">
        <v>249</v>
      </c>
      <c r="BVU115" s="159" t="s">
        <v>249</v>
      </c>
      <c r="BVV115" s="159" t="s">
        <v>249</v>
      </c>
      <c r="BVW115" s="159" t="s">
        <v>249</v>
      </c>
      <c r="BVX115" s="159" t="s">
        <v>249</v>
      </c>
      <c r="BVY115" s="159" t="s">
        <v>249</v>
      </c>
      <c r="BVZ115" s="159" t="s">
        <v>249</v>
      </c>
      <c r="BWA115" s="159" t="s">
        <v>249</v>
      </c>
      <c r="BWB115" s="159" t="s">
        <v>249</v>
      </c>
      <c r="BWC115" s="159" t="s">
        <v>249</v>
      </c>
      <c r="BWD115" s="159" t="s">
        <v>249</v>
      </c>
      <c r="BWE115" s="159" t="s">
        <v>249</v>
      </c>
      <c r="BWF115" s="159" t="s">
        <v>249</v>
      </c>
      <c r="BWG115" s="159" t="s">
        <v>249</v>
      </c>
      <c r="BWH115" s="159" t="s">
        <v>249</v>
      </c>
      <c r="BWI115" s="159" t="s">
        <v>249</v>
      </c>
      <c r="BWJ115" s="159" t="s">
        <v>249</v>
      </c>
      <c r="BWK115" s="159" t="s">
        <v>249</v>
      </c>
      <c r="BWL115" s="159" t="s">
        <v>249</v>
      </c>
      <c r="BWM115" s="159" t="s">
        <v>249</v>
      </c>
      <c r="BWN115" s="159" t="s">
        <v>249</v>
      </c>
      <c r="BWO115" s="159" t="s">
        <v>249</v>
      </c>
      <c r="BWP115" s="159" t="s">
        <v>249</v>
      </c>
      <c r="BWQ115" s="159" t="s">
        <v>249</v>
      </c>
      <c r="BWR115" s="159" t="s">
        <v>249</v>
      </c>
      <c r="BWS115" s="159" t="s">
        <v>249</v>
      </c>
      <c r="BWT115" s="159" t="s">
        <v>249</v>
      </c>
      <c r="BWU115" s="159" t="s">
        <v>249</v>
      </c>
      <c r="BWV115" s="159" t="s">
        <v>249</v>
      </c>
      <c r="BWW115" s="159" t="s">
        <v>249</v>
      </c>
      <c r="BWX115" s="159" t="s">
        <v>249</v>
      </c>
      <c r="BWY115" s="159" t="s">
        <v>249</v>
      </c>
      <c r="BWZ115" s="159" t="s">
        <v>249</v>
      </c>
      <c r="BXA115" s="159" t="s">
        <v>249</v>
      </c>
      <c r="BXB115" s="159" t="s">
        <v>249</v>
      </c>
      <c r="BXC115" s="159" t="s">
        <v>249</v>
      </c>
      <c r="BXD115" s="159" t="s">
        <v>249</v>
      </c>
      <c r="BXE115" s="159" t="s">
        <v>249</v>
      </c>
      <c r="BXF115" s="159" t="s">
        <v>249</v>
      </c>
      <c r="BXG115" s="159" t="s">
        <v>249</v>
      </c>
      <c r="BXH115" s="159" t="s">
        <v>249</v>
      </c>
      <c r="BXI115" s="159" t="s">
        <v>249</v>
      </c>
      <c r="BXJ115" s="159" t="s">
        <v>249</v>
      </c>
      <c r="BXK115" s="159" t="s">
        <v>249</v>
      </c>
      <c r="BXL115" s="159" t="s">
        <v>249</v>
      </c>
      <c r="BXM115" s="159" t="s">
        <v>249</v>
      </c>
      <c r="BXN115" s="159" t="s">
        <v>249</v>
      </c>
      <c r="BXO115" s="159" t="s">
        <v>249</v>
      </c>
      <c r="BXP115" s="159" t="s">
        <v>249</v>
      </c>
      <c r="BXQ115" s="159" t="s">
        <v>249</v>
      </c>
      <c r="BXR115" s="159" t="s">
        <v>249</v>
      </c>
      <c r="BXS115" s="159" t="s">
        <v>249</v>
      </c>
      <c r="BXT115" s="159" t="s">
        <v>249</v>
      </c>
      <c r="BXU115" s="159" t="s">
        <v>249</v>
      </c>
      <c r="BXV115" s="159" t="s">
        <v>249</v>
      </c>
      <c r="BXW115" s="159" t="s">
        <v>249</v>
      </c>
      <c r="BXX115" s="159" t="s">
        <v>249</v>
      </c>
      <c r="BXY115" s="159" t="s">
        <v>249</v>
      </c>
      <c r="BXZ115" s="159" t="s">
        <v>249</v>
      </c>
      <c r="BYA115" s="159" t="s">
        <v>249</v>
      </c>
      <c r="BYB115" s="159" t="s">
        <v>249</v>
      </c>
      <c r="BYC115" s="159" t="s">
        <v>249</v>
      </c>
      <c r="BYD115" s="159" t="s">
        <v>249</v>
      </c>
      <c r="BYE115" s="159" t="s">
        <v>249</v>
      </c>
      <c r="BYF115" s="159" t="s">
        <v>249</v>
      </c>
      <c r="BYG115" s="159" t="s">
        <v>249</v>
      </c>
      <c r="BYH115" s="159" t="s">
        <v>249</v>
      </c>
      <c r="BYI115" s="159" t="s">
        <v>249</v>
      </c>
      <c r="BYJ115" s="159" t="s">
        <v>249</v>
      </c>
      <c r="BYK115" s="159" t="s">
        <v>249</v>
      </c>
      <c r="BYL115" s="159" t="s">
        <v>249</v>
      </c>
      <c r="BYM115" s="159" t="s">
        <v>249</v>
      </c>
      <c r="BYN115" s="159" t="s">
        <v>249</v>
      </c>
      <c r="BYO115" s="159" t="s">
        <v>249</v>
      </c>
      <c r="BYP115" s="159" t="s">
        <v>249</v>
      </c>
      <c r="BYQ115" s="159" t="s">
        <v>249</v>
      </c>
      <c r="BYR115" s="159" t="s">
        <v>249</v>
      </c>
      <c r="BYS115" s="159" t="s">
        <v>249</v>
      </c>
      <c r="BYT115" s="159" t="s">
        <v>249</v>
      </c>
      <c r="BYU115" s="159" t="s">
        <v>249</v>
      </c>
      <c r="BYV115" s="159" t="s">
        <v>249</v>
      </c>
      <c r="BYW115" s="159" t="s">
        <v>249</v>
      </c>
      <c r="BYX115" s="159" t="s">
        <v>249</v>
      </c>
      <c r="BYY115" s="159" t="s">
        <v>249</v>
      </c>
      <c r="BYZ115" s="159" t="s">
        <v>249</v>
      </c>
      <c r="BZA115" s="159" t="s">
        <v>249</v>
      </c>
      <c r="BZB115" s="159" t="s">
        <v>249</v>
      </c>
      <c r="BZC115" s="159" t="s">
        <v>249</v>
      </c>
      <c r="BZD115" s="159" t="s">
        <v>249</v>
      </c>
      <c r="BZE115" s="159" t="s">
        <v>249</v>
      </c>
      <c r="BZF115" s="159" t="s">
        <v>249</v>
      </c>
      <c r="BZG115" s="159" t="s">
        <v>249</v>
      </c>
      <c r="BZH115" s="159" t="s">
        <v>249</v>
      </c>
      <c r="BZI115" s="159" t="s">
        <v>249</v>
      </c>
      <c r="BZJ115" s="159" t="s">
        <v>249</v>
      </c>
      <c r="BZK115" s="159" t="s">
        <v>249</v>
      </c>
      <c r="BZL115" s="159" t="s">
        <v>249</v>
      </c>
      <c r="BZM115" s="159" t="s">
        <v>249</v>
      </c>
      <c r="BZN115" s="159" t="s">
        <v>249</v>
      </c>
      <c r="BZO115" s="159" t="s">
        <v>249</v>
      </c>
      <c r="BZP115" s="159" t="s">
        <v>249</v>
      </c>
      <c r="BZQ115" s="159" t="s">
        <v>249</v>
      </c>
      <c r="BZR115" s="159" t="s">
        <v>249</v>
      </c>
      <c r="BZS115" s="159" t="s">
        <v>249</v>
      </c>
      <c r="BZT115" s="159" t="s">
        <v>249</v>
      </c>
      <c r="BZU115" s="159" t="s">
        <v>249</v>
      </c>
      <c r="BZV115" s="159" t="s">
        <v>249</v>
      </c>
      <c r="BZW115" s="159" t="s">
        <v>249</v>
      </c>
      <c r="BZX115" s="159" t="s">
        <v>249</v>
      </c>
      <c r="BZY115" s="159" t="s">
        <v>249</v>
      </c>
      <c r="BZZ115" s="159" t="s">
        <v>249</v>
      </c>
      <c r="CAA115" s="159" t="s">
        <v>249</v>
      </c>
      <c r="CAB115" s="159" t="s">
        <v>249</v>
      </c>
      <c r="CAC115" s="159" t="s">
        <v>249</v>
      </c>
      <c r="CAD115" s="159" t="s">
        <v>249</v>
      </c>
      <c r="CAE115" s="159" t="s">
        <v>249</v>
      </c>
      <c r="CAF115" s="159" t="s">
        <v>249</v>
      </c>
      <c r="CAG115" s="159" t="s">
        <v>249</v>
      </c>
      <c r="CAH115" s="159" t="s">
        <v>249</v>
      </c>
      <c r="CAI115" s="159" t="s">
        <v>249</v>
      </c>
      <c r="CAJ115" s="159" t="s">
        <v>249</v>
      </c>
      <c r="CAK115" s="159" t="s">
        <v>249</v>
      </c>
      <c r="CAL115" s="159" t="s">
        <v>249</v>
      </c>
      <c r="CAM115" s="159" t="s">
        <v>249</v>
      </c>
      <c r="CAN115" s="159" t="s">
        <v>249</v>
      </c>
      <c r="CAO115" s="159" t="s">
        <v>249</v>
      </c>
      <c r="CAP115" s="159" t="s">
        <v>249</v>
      </c>
      <c r="CAQ115" s="159" t="s">
        <v>249</v>
      </c>
      <c r="CAR115" s="159" t="s">
        <v>249</v>
      </c>
      <c r="CAS115" s="159" t="s">
        <v>249</v>
      </c>
      <c r="CAT115" s="159" t="s">
        <v>249</v>
      </c>
      <c r="CAU115" s="159" t="s">
        <v>249</v>
      </c>
      <c r="CAV115" s="159" t="s">
        <v>249</v>
      </c>
      <c r="CAW115" s="159" t="s">
        <v>249</v>
      </c>
      <c r="CAX115" s="159" t="s">
        <v>249</v>
      </c>
      <c r="CAY115" s="159" t="s">
        <v>249</v>
      </c>
      <c r="CAZ115" s="159" t="s">
        <v>249</v>
      </c>
      <c r="CBA115" s="159" t="s">
        <v>249</v>
      </c>
      <c r="CBB115" s="159" t="s">
        <v>249</v>
      </c>
      <c r="CBC115" s="159" t="s">
        <v>249</v>
      </c>
      <c r="CBD115" s="159" t="s">
        <v>249</v>
      </c>
      <c r="CBE115" s="159" t="s">
        <v>249</v>
      </c>
      <c r="CBF115" s="159" t="s">
        <v>249</v>
      </c>
      <c r="CBG115" s="159" t="s">
        <v>249</v>
      </c>
      <c r="CBH115" s="159" t="s">
        <v>249</v>
      </c>
      <c r="CBI115" s="159" t="s">
        <v>249</v>
      </c>
      <c r="CBJ115" s="159" t="s">
        <v>249</v>
      </c>
      <c r="CBK115" s="159" t="s">
        <v>249</v>
      </c>
      <c r="CBL115" s="159" t="s">
        <v>249</v>
      </c>
      <c r="CBM115" s="159" t="s">
        <v>249</v>
      </c>
      <c r="CBN115" s="159" t="s">
        <v>249</v>
      </c>
      <c r="CBO115" s="159" t="s">
        <v>249</v>
      </c>
      <c r="CBP115" s="159" t="s">
        <v>249</v>
      </c>
      <c r="CBQ115" s="159" t="s">
        <v>249</v>
      </c>
      <c r="CBR115" s="159" t="s">
        <v>249</v>
      </c>
      <c r="CBS115" s="159" t="s">
        <v>249</v>
      </c>
      <c r="CBT115" s="159" t="s">
        <v>249</v>
      </c>
      <c r="CBU115" s="159" t="s">
        <v>249</v>
      </c>
      <c r="CBV115" s="159" t="s">
        <v>249</v>
      </c>
      <c r="CBW115" s="159" t="s">
        <v>249</v>
      </c>
      <c r="CBX115" s="159" t="s">
        <v>249</v>
      </c>
      <c r="CBY115" s="159" t="s">
        <v>249</v>
      </c>
      <c r="CBZ115" s="159" t="s">
        <v>249</v>
      </c>
      <c r="CCA115" s="159" t="s">
        <v>249</v>
      </c>
      <c r="CCB115" s="159" t="s">
        <v>249</v>
      </c>
      <c r="CCC115" s="159" t="s">
        <v>249</v>
      </c>
      <c r="CCD115" s="159" t="s">
        <v>249</v>
      </c>
      <c r="CCE115" s="159" t="s">
        <v>249</v>
      </c>
      <c r="CCF115" s="159" t="s">
        <v>249</v>
      </c>
      <c r="CCG115" s="159" t="s">
        <v>249</v>
      </c>
      <c r="CCH115" s="159" t="s">
        <v>249</v>
      </c>
      <c r="CCI115" s="159" t="s">
        <v>249</v>
      </c>
      <c r="CCJ115" s="159" t="s">
        <v>249</v>
      </c>
      <c r="CCK115" s="159" t="s">
        <v>249</v>
      </c>
      <c r="CCL115" s="159" t="s">
        <v>249</v>
      </c>
      <c r="CCM115" s="159" t="s">
        <v>249</v>
      </c>
      <c r="CCN115" s="159" t="s">
        <v>249</v>
      </c>
      <c r="CCO115" s="159" t="s">
        <v>249</v>
      </c>
      <c r="CCP115" s="159" t="s">
        <v>249</v>
      </c>
      <c r="CCQ115" s="159" t="s">
        <v>249</v>
      </c>
      <c r="CCR115" s="159" t="s">
        <v>249</v>
      </c>
      <c r="CCS115" s="159" t="s">
        <v>249</v>
      </c>
      <c r="CCT115" s="159" t="s">
        <v>249</v>
      </c>
      <c r="CCU115" s="159" t="s">
        <v>249</v>
      </c>
      <c r="CCV115" s="159" t="s">
        <v>249</v>
      </c>
      <c r="CCW115" s="159" t="s">
        <v>249</v>
      </c>
      <c r="CCX115" s="159" t="s">
        <v>249</v>
      </c>
      <c r="CCY115" s="159" t="s">
        <v>249</v>
      </c>
      <c r="CCZ115" s="159" t="s">
        <v>249</v>
      </c>
      <c r="CDA115" s="159" t="s">
        <v>249</v>
      </c>
      <c r="CDB115" s="159" t="s">
        <v>249</v>
      </c>
      <c r="CDC115" s="159" t="s">
        <v>249</v>
      </c>
      <c r="CDD115" s="159" t="s">
        <v>249</v>
      </c>
      <c r="CDE115" s="159" t="s">
        <v>249</v>
      </c>
      <c r="CDF115" s="159" t="s">
        <v>249</v>
      </c>
      <c r="CDG115" s="159" t="s">
        <v>249</v>
      </c>
      <c r="CDH115" s="159" t="s">
        <v>249</v>
      </c>
      <c r="CDI115" s="159" t="s">
        <v>249</v>
      </c>
      <c r="CDJ115" s="159" t="s">
        <v>249</v>
      </c>
      <c r="CDK115" s="159" t="s">
        <v>249</v>
      </c>
      <c r="CDL115" s="159" t="s">
        <v>249</v>
      </c>
      <c r="CDM115" s="159" t="s">
        <v>249</v>
      </c>
      <c r="CDN115" s="159" t="s">
        <v>249</v>
      </c>
      <c r="CDO115" s="159" t="s">
        <v>249</v>
      </c>
      <c r="CDP115" s="159" t="s">
        <v>249</v>
      </c>
      <c r="CDQ115" s="159" t="s">
        <v>249</v>
      </c>
      <c r="CDR115" s="159" t="s">
        <v>249</v>
      </c>
      <c r="CDS115" s="159" t="s">
        <v>249</v>
      </c>
      <c r="CDT115" s="159" t="s">
        <v>249</v>
      </c>
      <c r="CDU115" s="159" t="s">
        <v>249</v>
      </c>
      <c r="CDV115" s="159" t="s">
        <v>249</v>
      </c>
      <c r="CDW115" s="159" t="s">
        <v>249</v>
      </c>
      <c r="CDX115" s="159" t="s">
        <v>249</v>
      </c>
      <c r="CDY115" s="159" t="s">
        <v>249</v>
      </c>
      <c r="CDZ115" s="159" t="s">
        <v>249</v>
      </c>
      <c r="CEA115" s="159" t="s">
        <v>249</v>
      </c>
      <c r="CEB115" s="159" t="s">
        <v>249</v>
      </c>
      <c r="CEC115" s="159" t="s">
        <v>249</v>
      </c>
      <c r="CED115" s="159" t="s">
        <v>249</v>
      </c>
      <c r="CEE115" s="159" t="s">
        <v>249</v>
      </c>
      <c r="CEF115" s="159" t="s">
        <v>249</v>
      </c>
      <c r="CEG115" s="159" t="s">
        <v>249</v>
      </c>
      <c r="CEH115" s="159" t="s">
        <v>249</v>
      </c>
      <c r="CEI115" s="159" t="s">
        <v>249</v>
      </c>
      <c r="CEJ115" s="159" t="s">
        <v>249</v>
      </c>
      <c r="CEK115" s="159" t="s">
        <v>249</v>
      </c>
      <c r="CEL115" s="159" t="s">
        <v>249</v>
      </c>
      <c r="CEM115" s="159" t="s">
        <v>249</v>
      </c>
      <c r="CEN115" s="159" t="s">
        <v>249</v>
      </c>
      <c r="CEO115" s="159" t="s">
        <v>249</v>
      </c>
      <c r="CEP115" s="159" t="s">
        <v>249</v>
      </c>
      <c r="CEQ115" s="159" t="s">
        <v>249</v>
      </c>
      <c r="CER115" s="159" t="s">
        <v>249</v>
      </c>
      <c r="CES115" s="159" t="s">
        <v>249</v>
      </c>
      <c r="CET115" s="159" t="s">
        <v>249</v>
      </c>
      <c r="CEU115" s="159" t="s">
        <v>249</v>
      </c>
      <c r="CEV115" s="159" t="s">
        <v>249</v>
      </c>
      <c r="CEW115" s="159" t="s">
        <v>249</v>
      </c>
      <c r="CEX115" s="159" t="s">
        <v>249</v>
      </c>
      <c r="CEY115" s="159" t="s">
        <v>249</v>
      </c>
      <c r="CEZ115" s="159" t="s">
        <v>249</v>
      </c>
      <c r="CFA115" s="159" t="s">
        <v>249</v>
      </c>
      <c r="CFB115" s="159" t="s">
        <v>249</v>
      </c>
      <c r="CFC115" s="159" t="s">
        <v>249</v>
      </c>
      <c r="CFD115" s="159" t="s">
        <v>249</v>
      </c>
      <c r="CFE115" s="159" t="s">
        <v>249</v>
      </c>
      <c r="CFF115" s="159" t="s">
        <v>249</v>
      </c>
      <c r="CFG115" s="159" t="s">
        <v>249</v>
      </c>
      <c r="CFH115" s="159" t="s">
        <v>249</v>
      </c>
      <c r="CFI115" s="159" t="s">
        <v>249</v>
      </c>
      <c r="CFJ115" s="159" t="s">
        <v>249</v>
      </c>
      <c r="CFK115" s="159" t="s">
        <v>249</v>
      </c>
      <c r="CFL115" s="159" t="s">
        <v>249</v>
      </c>
      <c r="CFM115" s="159" t="s">
        <v>249</v>
      </c>
      <c r="CFN115" s="159" t="s">
        <v>249</v>
      </c>
      <c r="CFO115" s="159" t="s">
        <v>249</v>
      </c>
      <c r="CFP115" s="159" t="s">
        <v>249</v>
      </c>
      <c r="CFQ115" s="159" t="s">
        <v>249</v>
      </c>
      <c r="CFR115" s="159" t="s">
        <v>249</v>
      </c>
      <c r="CFS115" s="159" t="s">
        <v>249</v>
      </c>
      <c r="CFT115" s="159" t="s">
        <v>249</v>
      </c>
      <c r="CFU115" s="159" t="s">
        <v>249</v>
      </c>
      <c r="CFV115" s="159" t="s">
        <v>249</v>
      </c>
      <c r="CFW115" s="159" t="s">
        <v>249</v>
      </c>
      <c r="CFX115" s="159" t="s">
        <v>249</v>
      </c>
      <c r="CFY115" s="159" t="s">
        <v>249</v>
      </c>
      <c r="CFZ115" s="159" t="s">
        <v>249</v>
      </c>
      <c r="CGA115" s="159" t="s">
        <v>249</v>
      </c>
      <c r="CGB115" s="159" t="s">
        <v>249</v>
      </c>
      <c r="CGC115" s="159" t="s">
        <v>249</v>
      </c>
      <c r="CGD115" s="159" t="s">
        <v>249</v>
      </c>
      <c r="CGE115" s="159" t="s">
        <v>249</v>
      </c>
      <c r="CGF115" s="159" t="s">
        <v>249</v>
      </c>
      <c r="CGG115" s="159" t="s">
        <v>249</v>
      </c>
      <c r="CGH115" s="159" t="s">
        <v>249</v>
      </c>
      <c r="CGI115" s="159" t="s">
        <v>249</v>
      </c>
      <c r="CGJ115" s="159" t="s">
        <v>249</v>
      </c>
      <c r="CGK115" s="159" t="s">
        <v>249</v>
      </c>
      <c r="CGL115" s="159" t="s">
        <v>249</v>
      </c>
      <c r="CGM115" s="159" t="s">
        <v>249</v>
      </c>
      <c r="CGN115" s="159" t="s">
        <v>249</v>
      </c>
      <c r="CGO115" s="159" t="s">
        <v>249</v>
      </c>
      <c r="CGP115" s="159" t="s">
        <v>249</v>
      </c>
      <c r="CGQ115" s="159" t="s">
        <v>249</v>
      </c>
      <c r="CGR115" s="159" t="s">
        <v>249</v>
      </c>
      <c r="CGS115" s="159" t="s">
        <v>249</v>
      </c>
      <c r="CGT115" s="159" t="s">
        <v>249</v>
      </c>
      <c r="CGU115" s="159" t="s">
        <v>249</v>
      </c>
      <c r="CGV115" s="159" t="s">
        <v>249</v>
      </c>
      <c r="CGW115" s="159" t="s">
        <v>249</v>
      </c>
      <c r="CGX115" s="159" t="s">
        <v>249</v>
      </c>
      <c r="CGY115" s="159" t="s">
        <v>249</v>
      </c>
      <c r="CGZ115" s="159" t="s">
        <v>249</v>
      </c>
      <c r="CHA115" s="159" t="s">
        <v>249</v>
      </c>
      <c r="CHB115" s="159" t="s">
        <v>249</v>
      </c>
      <c r="CHC115" s="159" t="s">
        <v>249</v>
      </c>
      <c r="CHD115" s="159" t="s">
        <v>249</v>
      </c>
      <c r="CHE115" s="159" t="s">
        <v>249</v>
      </c>
      <c r="CHF115" s="159" t="s">
        <v>249</v>
      </c>
      <c r="CHG115" s="159" t="s">
        <v>249</v>
      </c>
      <c r="CHH115" s="159" t="s">
        <v>249</v>
      </c>
      <c r="CHI115" s="159" t="s">
        <v>249</v>
      </c>
      <c r="CHJ115" s="159" t="s">
        <v>249</v>
      </c>
      <c r="CHK115" s="159" t="s">
        <v>249</v>
      </c>
      <c r="CHL115" s="159" t="s">
        <v>249</v>
      </c>
      <c r="CHM115" s="159" t="s">
        <v>249</v>
      </c>
      <c r="CHN115" s="159" t="s">
        <v>249</v>
      </c>
      <c r="CHO115" s="159" t="s">
        <v>249</v>
      </c>
      <c r="CHP115" s="159" t="s">
        <v>249</v>
      </c>
      <c r="CHQ115" s="159" t="s">
        <v>249</v>
      </c>
      <c r="CHR115" s="159" t="s">
        <v>249</v>
      </c>
      <c r="CHS115" s="159" t="s">
        <v>249</v>
      </c>
      <c r="CHT115" s="159" t="s">
        <v>249</v>
      </c>
      <c r="CHU115" s="159" t="s">
        <v>249</v>
      </c>
      <c r="CHV115" s="159" t="s">
        <v>249</v>
      </c>
      <c r="CHW115" s="159" t="s">
        <v>249</v>
      </c>
      <c r="CHX115" s="159" t="s">
        <v>249</v>
      </c>
      <c r="CHY115" s="159" t="s">
        <v>249</v>
      </c>
      <c r="CHZ115" s="159" t="s">
        <v>249</v>
      </c>
      <c r="CIA115" s="159" t="s">
        <v>249</v>
      </c>
      <c r="CIB115" s="159" t="s">
        <v>249</v>
      </c>
      <c r="CIC115" s="159" t="s">
        <v>249</v>
      </c>
      <c r="CID115" s="159" t="s">
        <v>249</v>
      </c>
      <c r="CIE115" s="159" t="s">
        <v>249</v>
      </c>
      <c r="CIF115" s="159" t="s">
        <v>249</v>
      </c>
      <c r="CIG115" s="159" t="s">
        <v>249</v>
      </c>
      <c r="CIH115" s="159" t="s">
        <v>249</v>
      </c>
      <c r="CII115" s="159" t="s">
        <v>249</v>
      </c>
      <c r="CIJ115" s="159" t="s">
        <v>249</v>
      </c>
      <c r="CIK115" s="159" t="s">
        <v>249</v>
      </c>
      <c r="CIL115" s="159" t="s">
        <v>249</v>
      </c>
      <c r="CIM115" s="159" t="s">
        <v>249</v>
      </c>
      <c r="CIN115" s="159" t="s">
        <v>249</v>
      </c>
      <c r="CIO115" s="159" t="s">
        <v>249</v>
      </c>
      <c r="CIP115" s="159" t="s">
        <v>249</v>
      </c>
      <c r="CIQ115" s="159" t="s">
        <v>249</v>
      </c>
      <c r="CIR115" s="159" t="s">
        <v>249</v>
      </c>
      <c r="CIS115" s="159" t="s">
        <v>249</v>
      </c>
      <c r="CIT115" s="159" t="s">
        <v>249</v>
      </c>
      <c r="CIU115" s="159" t="s">
        <v>249</v>
      </c>
      <c r="CIV115" s="159" t="s">
        <v>249</v>
      </c>
      <c r="CIW115" s="159" t="s">
        <v>249</v>
      </c>
      <c r="CIX115" s="159" t="s">
        <v>249</v>
      </c>
      <c r="CIY115" s="159" t="s">
        <v>249</v>
      </c>
      <c r="CIZ115" s="159" t="s">
        <v>249</v>
      </c>
      <c r="CJA115" s="159" t="s">
        <v>249</v>
      </c>
      <c r="CJB115" s="159" t="s">
        <v>249</v>
      </c>
      <c r="CJC115" s="159" t="s">
        <v>249</v>
      </c>
      <c r="CJD115" s="159" t="s">
        <v>249</v>
      </c>
      <c r="CJE115" s="159" t="s">
        <v>249</v>
      </c>
      <c r="CJF115" s="159" t="s">
        <v>249</v>
      </c>
      <c r="CJG115" s="159" t="s">
        <v>249</v>
      </c>
      <c r="CJH115" s="159" t="s">
        <v>249</v>
      </c>
      <c r="CJI115" s="159" t="s">
        <v>249</v>
      </c>
      <c r="CJJ115" s="159" t="s">
        <v>249</v>
      </c>
      <c r="CJK115" s="159" t="s">
        <v>249</v>
      </c>
      <c r="CJL115" s="159" t="s">
        <v>249</v>
      </c>
      <c r="CJM115" s="159" t="s">
        <v>249</v>
      </c>
      <c r="CJN115" s="159" t="s">
        <v>249</v>
      </c>
      <c r="CJO115" s="159" t="s">
        <v>249</v>
      </c>
      <c r="CJP115" s="159" t="s">
        <v>249</v>
      </c>
      <c r="CJQ115" s="159" t="s">
        <v>249</v>
      </c>
      <c r="CJR115" s="159" t="s">
        <v>249</v>
      </c>
      <c r="CJS115" s="159" t="s">
        <v>249</v>
      </c>
      <c r="CJT115" s="159" t="s">
        <v>249</v>
      </c>
      <c r="CJU115" s="159" t="s">
        <v>249</v>
      </c>
      <c r="CJV115" s="159" t="s">
        <v>249</v>
      </c>
      <c r="CJW115" s="159" t="s">
        <v>249</v>
      </c>
      <c r="CJX115" s="159" t="s">
        <v>249</v>
      </c>
      <c r="CJY115" s="159" t="s">
        <v>249</v>
      </c>
      <c r="CJZ115" s="159" t="s">
        <v>249</v>
      </c>
      <c r="CKA115" s="159" t="s">
        <v>249</v>
      </c>
      <c r="CKB115" s="159" t="s">
        <v>249</v>
      </c>
      <c r="CKC115" s="159" t="s">
        <v>249</v>
      </c>
      <c r="CKD115" s="159" t="s">
        <v>249</v>
      </c>
      <c r="CKE115" s="159" t="s">
        <v>249</v>
      </c>
      <c r="CKF115" s="159" t="s">
        <v>249</v>
      </c>
      <c r="CKG115" s="159" t="s">
        <v>249</v>
      </c>
      <c r="CKH115" s="159" t="s">
        <v>249</v>
      </c>
      <c r="CKI115" s="159" t="s">
        <v>249</v>
      </c>
      <c r="CKJ115" s="159" t="s">
        <v>249</v>
      </c>
      <c r="CKK115" s="159" t="s">
        <v>249</v>
      </c>
      <c r="CKL115" s="159" t="s">
        <v>249</v>
      </c>
      <c r="CKM115" s="159" t="s">
        <v>249</v>
      </c>
      <c r="CKN115" s="159" t="s">
        <v>249</v>
      </c>
      <c r="CKO115" s="159" t="s">
        <v>249</v>
      </c>
      <c r="CKP115" s="159" t="s">
        <v>249</v>
      </c>
      <c r="CKQ115" s="159" t="s">
        <v>249</v>
      </c>
      <c r="CKR115" s="159" t="s">
        <v>249</v>
      </c>
      <c r="CKS115" s="159" t="s">
        <v>249</v>
      </c>
      <c r="CKT115" s="159" t="s">
        <v>249</v>
      </c>
      <c r="CKU115" s="159" t="s">
        <v>249</v>
      </c>
      <c r="CKV115" s="159" t="s">
        <v>249</v>
      </c>
      <c r="CKW115" s="159" t="s">
        <v>249</v>
      </c>
      <c r="CKX115" s="159" t="s">
        <v>249</v>
      </c>
      <c r="CKY115" s="159" t="s">
        <v>249</v>
      </c>
      <c r="CKZ115" s="159" t="s">
        <v>249</v>
      </c>
      <c r="CLA115" s="159" t="s">
        <v>249</v>
      </c>
      <c r="CLB115" s="159" t="s">
        <v>249</v>
      </c>
      <c r="CLC115" s="159" t="s">
        <v>249</v>
      </c>
      <c r="CLD115" s="159" t="s">
        <v>249</v>
      </c>
      <c r="CLE115" s="159" t="s">
        <v>249</v>
      </c>
      <c r="CLF115" s="159" t="s">
        <v>249</v>
      </c>
      <c r="CLG115" s="159" t="s">
        <v>249</v>
      </c>
      <c r="CLH115" s="159" t="s">
        <v>249</v>
      </c>
      <c r="CLI115" s="159" t="s">
        <v>249</v>
      </c>
      <c r="CLJ115" s="159" t="s">
        <v>249</v>
      </c>
      <c r="CLK115" s="159" t="s">
        <v>249</v>
      </c>
      <c r="CLL115" s="159" t="s">
        <v>249</v>
      </c>
      <c r="CLM115" s="159" t="s">
        <v>249</v>
      </c>
      <c r="CLN115" s="159" t="s">
        <v>249</v>
      </c>
      <c r="CLO115" s="159" t="s">
        <v>249</v>
      </c>
      <c r="CLP115" s="159" t="s">
        <v>249</v>
      </c>
      <c r="CLQ115" s="159" t="s">
        <v>249</v>
      </c>
      <c r="CLR115" s="159" t="s">
        <v>249</v>
      </c>
      <c r="CLS115" s="159" t="s">
        <v>249</v>
      </c>
      <c r="CLT115" s="159" t="s">
        <v>249</v>
      </c>
      <c r="CLU115" s="159" t="s">
        <v>249</v>
      </c>
      <c r="CLV115" s="159" t="s">
        <v>249</v>
      </c>
      <c r="CLW115" s="159" t="s">
        <v>249</v>
      </c>
      <c r="CLX115" s="159" t="s">
        <v>249</v>
      </c>
      <c r="CLY115" s="159" t="s">
        <v>249</v>
      </c>
      <c r="CLZ115" s="159" t="s">
        <v>249</v>
      </c>
      <c r="CMA115" s="159" t="s">
        <v>249</v>
      </c>
      <c r="CMB115" s="159" t="s">
        <v>249</v>
      </c>
      <c r="CMC115" s="159" t="s">
        <v>249</v>
      </c>
      <c r="CMD115" s="159" t="s">
        <v>249</v>
      </c>
      <c r="CME115" s="159" t="s">
        <v>249</v>
      </c>
      <c r="CMF115" s="159" t="s">
        <v>249</v>
      </c>
      <c r="CMG115" s="159" t="s">
        <v>249</v>
      </c>
      <c r="CMH115" s="159" t="s">
        <v>249</v>
      </c>
      <c r="CMI115" s="159" t="s">
        <v>249</v>
      </c>
      <c r="CMJ115" s="159" t="s">
        <v>249</v>
      </c>
      <c r="CMK115" s="159" t="s">
        <v>249</v>
      </c>
      <c r="CML115" s="159" t="s">
        <v>249</v>
      </c>
      <c r="CMM115" s="159" t="s">
        <v>249</v>
      </c>
      <c r="CMN115" s="159" t="s">
        <v>249</v>
      </c>
      <c r="CMO115" s="159" t="s">
        <v>249</v>
      </c>
      <c r="CMP115" s="159" t="s">
        <v>249</v>
      </c>
      <c r="CMQ115" s="159" t="s">
        <v>249</v>
      </c>
      <c r="CMR115" s="159" t="s">
        <v>249</v>
      </c>
      <c r="CMS115" s="159" t="s">
        <v>249</v>
      </c>
      <c r="CMT115" s="159" t="s">
        <v>249</v>
      </c>
      <c r="CMU115" s="159" t="s">
        <v>249</v>
      </c>
      <c r="CMV115" s="159" t="s">
        <v>249</v>
      </c>
      <c r="CMW115" s="159" t="s">
        <v>249</v>
      </c>
      <c r="CMX115" s="159" t="s">
        <v>249</v>
      </c>
      <c r="CMY115" s="159" t="s">
        <v>249</v>
      </c>
      <c r="CMZ115" s="159" t="s">
        <v>249</v>
      </c>
      <c r="CNA115" s="159" t="s">
        <v>249</v>
      </c>
      <c r="CNB115" s="159" t="s">
        <v>249</v>
      </c>
      <c r="CNC115" s="159" t="s">
        <v>249</v>
      </c>
      <c r="CND115" s="159" t="s">
        <v>249</v>
      </c>
      <c r="CNE115" s="159" t="s">
        <v>249</v>
      </c>
      <c r="CNF115" s="159" t="s">
        <v>249</v>
      </c>
      <c r="CNG115" s="159" t="s">
        <v>249</v>
      </c>
      <c r="CNH115" s="159" t="s">
        <v>249</v>
      </c>
      <c r="CNI115" s="159" t="s">
        <v>249</v>
      </c>
      <c r="CNJ115" s="159" t="s">
        <v>249</v>
      </c>
      <c r="CNK115" s="159" t="s">
        <v>249</v>
      </c>
      <c r="CNL115" s="159" t="s">
        <v>249</v>
      </c>
      <c r="CNM115" s="159" t="s">
        <v>249</v>
      </c>
      <c r="CNN115" s="159" t="s">
        <v>249</v>
      </c>
      <c r="CNO115" s="159" t="s">
        <v>249</v>
      </c>
      <c r="CNP115" s="159" t="s">
        <v>249</v>
      </c>
      <c r="CNQ115" s="159" t="s">
        <v>249</v>
      </c>
      <c r="CNR115" s="159" t="s">
        <v>249</v>
      </c>
      <c r="CNS115" s="159" t="s">
        <v>249</v>
      </c>
      <c r="CNT115" s="159" t="s">
        <v>249</v>
      </c>
      <c r="CNU115" s="159" t="s">
        <v>249</v>
      </c>
      <c r="CNV115" s="159" t="s">
        <v>249</v>
      </c>
      <c r="CNW115" s="159" t="s">
        <v>249</v>
      </c>
      <c r="CNX115" s="159" t="s">
        <v>249</v>
      </c>
      <c r="CNY115" s="159" t="s">
        <v>249</v>
      </c>
      <c r="CNZ115" s="159" t="s">
        <v>249</v>
      </c>
      <c r="COA115" s="159" t="s">
        <v>249</v>
      </c>
      <c r="COB115" s="159" t="s">
        <v>249</v>
      </c>
      <c r="COC115" s="159" t="s">
        <v>249</v>
      </c>
      <c r="COD115" s="159" t="s">
        <v>249</v>
      </c>
      <c r="COE115" s="159" t="s">
        <v>249</v>
      </c>
      <c r="COF115" s="159" t="s">
        <v>249</v>
      </c>
      <c r="COG115" s="159" t="s">
        <v>249</v>
      </c>
      <c r="COH115" s="159" t="s">
        <v>249</v>
      </c>
      <c r="COI115" s="159" t="s">
        <v>249</v>
      </c>
      <c r="COJ115" s="159" t="s">
        <v>249</v>
      </c>
      <c r="COK115" s="159" t="s">
        <v>249</v>
      </c>
      <c r="COL115" s="159" t="s">
        <v>249</v>
      </c>
      <c r="COM115" s="159" t="s">
        <v>249</v>
      </c>
      <c r="CON115" s="159" t="s">
        <v>249</v>
      </c>
      <c r="COO115" s="159" t="s">
        <v>249</v>
      </c>
      <c r="COP115" s="159" t="s">
        <v>249</v>
      </c>
      <c r="COQ115" s="159" t="s">
        <v>249</v>
      </c>
      <c r="COR115" s="159" t="s">
        <v>249</v>
      </c>
      <c r="COS115" s="159" t="s">
        <v>249</v>
      </c>
      <c r="COT115" s="159" t="s">
        <v>249</v>
      </c>
      <c r="COU115" s="159" t="s">
        <v>249</v>
      </c>
      <c r="COV115" s="159" t="s">
        <v>249</v>
      </c>
      <c r="COW115" s="159" t="s">
        <v>249</v>
      </c>
      <c r="COX115" s="159" t="s">
        <v>249</v>
      </c>
      <c r="COY115" s="159" t="s">
        <v>249</v>
      </c>
      <c r="COZ115" s="159" t="s">
        <v>249</v>
      </c>
      <c r="CPA115" s="159" t="s">
        <v>249</v>
      </c>
      <c r="CPB115" s="159" t="s">
        <v>249</v>
      </c>
      <c r="CPC115" s="159" t="s">
        <v>249</v>
      </c>
      <c r="CPD115" s="159" t="s">
        <v>249</v>
      </c>
      <c r="CPE115" s="159" t="s">
        <v>249</v>
      </c>
      <c r="CPF115" s="159" t="s">
        <v>249</v>
      </c>
      <c r="CPG115" s="159" t="s">
        <v>249</v>
      </c>
      <c r="CPH115" s="159" t="s">
        <v>249</v>
      </c>
      <c r="CPI115" s="159" t="s">
        <v>249</v>
      </c>
      <c r="CPJ115" s="159" t="s">
        <v>249</v>
      </c>
      <c r="CPK115" s="159" t="s">
        <v>249</v>
      </c>
      <c r="CPL115" s="159" t="s">
        <v>249</v>
      </c>
      <c r="CPM115" s="159" t="s">
        <v>249</v>
      </c>
      <c r="CPN115" s="159" t="s">
        <v>249</v>
      </c>
      <c r="CPO115" s="159" t="s">
        <v>249</v>
      </c>
      <c r="CPP115" s="159" t="s">
        <v>249</v>
      </c>
      <c r="CPQ115" s="159" t="s">
        <v>249</v>
      </c>
      <c r="CPR115" s="159" t="s">
        <v>249</v>
      </c>
      <c r="CPS115" s="159" t="s">
        <v>249</v>
      </c>
      <c r="CPT115" s="159" t="s">
        <v>249</v>
      </c>
      <c r="CPU115" s="159" t="s">
        <v>249</v>
      </c>
      <c r="CPV115" s="159" t="s">
        <v>249</v>
      </c>
      <c r="CPW115" s="159" t="s">
        <v>249</v>
      </c>
      <c r="CPX115" s="159" t="s">
        <v>249</v>
      </c>
      <c r="CPY115" s="159" t="s">
        <v>249</v>
      </c>
      <c r="CPZ115" s="159" t="s">
        <v>249</v>
      </c>
      <c r="CQA115" s="159" t="s">
        <v>249</v>
      </c>
      <c r="CQB115" s="159" t="s">
        <v>249</v>
      </c>
      <c r="CQC115" s="159" t="s">
        <v>249</v>
      </c>
      <c r="CQD115" s="159" t="s">
        <v>249</v>
      </c>
      <c r="CQE115" s="159" t="s">
        <v>249</v>
      </c>
      <c r="CQF115" s="159" t="s">
        <v>249</v>
      </c>
      <c r="CQG115" s="159" t="s">
        <v>249</v>
      </c>
      <c r="CQH115" s="159" t="s">
        <v>249</v>
      </c>
      <c r="CQI115" s="159" t="s">
        <v>249</v>
      </c>
      <c r="CQJ115" s="159" t="s">
        <v>249</v>
      </c>
      <c r="CQK115" s="159" t="s">
        <v>249</v>
      </c>
      <c r="CQL115" s="159" t="s">
        <v>249</v>
      </c>
      <c r="CQM115" s="159" t="s">
        <v>249</v>
      </c>
      <c r="CQN115" s="159" t="s">
        <v>249</v>
      </c>
      <c r="CQO115" s="159" t="s">
        <v>249</v>
      </c>
      <c r="CQP115" s="159" t="s">
        <v>249</v>
      </c>
      <c r="CQQ115" s="159" t="s">
        <v>249</v>
      </c>
      <c r="CQR115" s="159" t="s">
        <v>249</v>
      </c>
      <c r="CQS115" s="159" t="s">
        <v>249</v>
      </c>
      <c r="CQT115" s="159" t="s">
        <v>249</v>
      </c>
      <c r="CQU115" s="159" t="s">
        <v>249</v>
      </c>
      <c r="CQV115" s="159" t="s">
        <v>249</v>
      </c>
      <c r="CQW115" s="159" t="s">
        <v>249</v>
      </c>
      <c r="CQX115" s="159" t="s">
        <v>249</v>
      </c>
      <c r="CQY115" s="159" t="s">
        <v>249</v>
      </c>
      <c r="CQZ115" s="159" t="s">
        <v>249</v>
      </c>
      <c r="CRA115" s="159" t="s">
        <v>249</v>
      </c>
      <c r="CRB115" s="159" t="s">
        <v>249</v>
      </c>
      <c r="CRC115" s="159" t="s">
        <v>249</v>
      </c>
      <c r="CRD115" s="159" t="s">
        <v>249</v>
      </c>
      <c r="CRE115" s="159" t="s">
        <v>249</v>
      </c>
      <c r="CRF115" s="159" t="s">
        <v>249</v>
      </c>
      <c r="CRG115" s="159" t="s">
        <v>249</v>
      </c>
      <c r="CRH115" s="159" t="s">
        <v>249</v>
      </c>
      <c r="CRI115" s="159" t="s">
        <v>249</v>
      </c>
      <c r="CRJ115" s="159" t="s">
        <v>249</v>
      </c>
      <c r="CRK115" s="159" t="s">
        <v>249</v>
      </c>
      <c r="CRL115" s="159" t="s">
        <v>249</v>
      </c>
      <c r="CRM115" s="159" t="s">
        <v>249</v>
      </c>
      <c r="CRN115" s="159" t="s">
        <v>249</v>
      </c>
      <c r="CRO115" s="159" t="s">
        <v>249</v>
      </c>
      <c r="CRP115" s="159" t="s">
        <v>249</v>
      </c>
      <c r="CRQ115" s="159" t="s">
        <v>249</v>
      </c>
      <c r="CRR115" s="159" t="s">
        <v>249</v>
      </c>
      <c r="CRS115" s="159" t="s">
        <v>249</v>
      </c>
      <c r="CRT115" s="159" t="s">
        <v>249</v>
      </c>
      <c r="CRU115" s="159" t="s">
        <v>249</v>
      </c>
      <c r="CRV115" s="159" t="s">
        <v>249</v>
      </c>
      <c r="CRW115" s="159" t="s">
        <v>249</v>
      </c>
      <c r="CRX115" s="159" t="s">
        <v>249</v>
      </c>
      <c r="CRY115" s="159" t="s">
        <v>249</v>
      </c>
      <c r="CRZ115" s="159" t="s">
        <v>249</v>
      </c>
      <c r="CSA115" s="159" t="s">
        <v>249</v>
      </c>
      <c r="CSB115" s="159" t="s">
        <v>249</v>
      </c>
      <c r="CSC115" s="159" t="s">
        <v>249</v>
      </c>
      <c r="CSD115" s="159" t="s">
        <v>249</v>
      </c>
      <c r="CSE115" s="159" t="s">
        <v>249</v>
      </c>
      <c r="CSF115" s="159" t="s">
        <v>249</v>
      </c>
      <c r="CSG115" s="159" t="s">
        <v>249</v>
      </c>
      <c r="CSH115" s="159" t="s">
        <v>249</v>
      </c>
      <c r="CSI115" s="159" t="s">
        <v>249</v>
      </c>
      <c r="CSJ115" s="159" t="s">
        <v>249</v>
      </c>
      <c r="CSK115" s="159" t="s">
        <v>249</v>
      </c>
      <c r="CSL115" s="159" t="s">
        <v>249</v>
      </c>
      <c r="CSM115" s="159" t="s">
        <v>249</v>
      </c>
      <c r="CSN115" s="159" t="s">
        <v>249</v>
      </c>
      <c r="CSO115" s="159" t="s">
        <v>249</v>
      </c>
      <c r="CSP115" s="159" t="s">
        <v>249</v>
      </c>
      <c r="CSQ115" s="159" t="s">
        <v>249</v>
      </c>
      <c r="CSR115" s="159" t="s">
        <v>249</v>
      </c>
      <c r="CSS115" s="159" t="s">
        <v>249</v>
      </c>
      <c r="CST115" s="159" t="s">
        <v>249</v>
      </c>
      <c r="CSU115" s="159" t="s">
        <v>249</v>
      </c>
      <c r="CSV115" s="159" t="s">
        <v>249</v>
      </c>
      <c r="CSW115" s="159" t="s">
        <v>249</v>
      </c>
      <c r="CSX115" s="159" t="s">
        <v>249</v>
      </c>
      <c r="CSY115" s="159" t="s">
        <v>249</v>
      </c>
      <c r="CSZ115" s="159" t="s">
        <v>249</v>
      </c>
      <c r="CTA115" s="159" t="s">
        <v>249</v>
      </c>
      <c r="CTB115" s="159" t="s">
        <v>249</v>
      </c>
      <c r="CTC115" s="159" t="s">
        <v>249</v>
      </c>
      <c r="CTD115" s="159" t="s">
        <v>249</v>
      </c>
      <c r="CTE115" s="159" t="s">
        <v>249</v>
      </c>
      <c r="CTF115" s="159" t="s">
        <v>249</v>
      </c>
      <c r="CTG115" s="159" t="s">
        <v>249</v>
      </c>
      <c r="CTH115" s="159" t="s">
        <v>249</v>
      </c>
      <c r="CTI115" s="159" t="s">
        <v>249</v>
      </c>
      <c r="CTJ115" s="159" t="s">
        <v>249</v>
      </c>
      <c r="CTK115" s="159" t="s">
        <v>249</v>
      </c>
      <c r="CTL115" s="159" t="s">
        <v>249</v>
      </c>
      <c r="CTM115" s="159" t="s">
        <v>249</v>
      </c>
      <c r="CTN115" s="159" t="s">
        <v>249</v>
      </c>
      <c r="CTO115" s="159" t="s">
        <v>249</v>
      </c>
      <c r="CTP115" s="159" t="s">
        <v>249</v>
      </c>
      <c r="CTQ115" s="159" t="s">
        <v>249</v>
      </c>
      <c r="CTR115" s="159" t="s">
        <v>249</v>
      </c>
      <c r="CTS115" s="159" t="s">
        <v>249</v>
      </c>
      <c r="CTT115" s="159" t="s">
        <v>249</v>
      </c>
      <c r="CTU115" s="159" t="s">
        <v>249</v>
      </c>
      <c r="CTV115" s="159" t="s">
        <v>249</v>
      </c>
      <c r="CTW115" s="159" t="s">
        <v>249</v>
      </c>
      <c r="CTX115" s="159" t="s">
        <v>249</v>
      </c>
      <c r="CTY115" s="159" t="s">
        <v>249</v>
      </c>
      <c r="CTZ115" s="159" t="s">
        <v>249</v>
      </c>
      <c r="CUA115" s="159" t="s">
        <v>249</v>
      </c>
      <c r="CUB115" s="159" t="s">
        <v>249</v>
      </c>
      <c r="CUC115" s="159" t="s">
        <v>249</v>
      </c>
      <c r="CUD115" s="159" t="s">
        <v>249</v>
      </c>
      <c r="CUE115" s="159" t="s">
        <v>249</v>
      </c>
      <c r="CUF115" s="159" t="s">
        <v>249</v>
      </c>
      <c r="CUG115" s="159" t="s">
        <v>249</v>
      </c>
      <c r="CUH115" s="159" t="s">
        <v>249</v>
      </c>
      <c r="CUI115" s="159" t="s">
        <v>249</v>
      </c>
      <c r="CUJ115" s="159" t="s">
        <v>249</v>
      </c>
      <c r="CUK115" s="159" t="s">
        <v>249</v>
      </c>
      <c r="CUL115" s="159" t="s">
        <v>249</v>
      </c>
      <c r="CUM115" s="159" t="s">
        <v>249</v>
      </c>
      <c r="CUN115" s="159" t="s">
        <v>249</v>
      </c>
      <c r="CUO115" s="159" t="s">
        <v>249</v>
      </c>
      <c r="CUP115" s="159" t="s">
        <v>249</v>
      </c>
      <c r="CUQ115" s="159" t="s">
        <v>249</v>
      </c>
      <c r="CUR115" s="159" t="s">
        <v>249</v>
      </c>
      <c r="CUS115" s="159" t="s">
        <v>249</v>
      </c>
      <c r="CUT115" s="159" t="s">
        <v>249</v>
      </c>
      <c r="CUU115" s="159" t="s">
        <v>249</v>
      </c>
      <c r="CUV115" s="159" t="s">
        <v>249</v>
      </c>
      <c r="CUW115" s="159" t="s">
        <v>249</v>
      </c>
      <c r="CUX115" s="159" t="s">
        <v>249</v>
      </c>
      <c r="CUY115" s="159" t="s">
        <v>249</v>
      </c>
      <c r="CUZ115" s="159" t="s">
        <v>249</v>
      </c>
      <c r="CVA115" s="159" t="s">
        <v>249</v>
      </c>
      <c r="CVB115" s="159" t="s">
        <v>249</v>
      </c>
      <c r="CVC115" s="159" t="s">
        <v>249</v>
      </c>
      <c r="CVD115" s="159" t="s">
        <v>249</v>
      </c>
      <c r="CVE115" s="159" t="s">
        <v>249</v>
      </c>
      <c r="CVF115" s="159" t="s">
        <v>249</v>
      </c>
      <c r="CVG115" s="159" t="s">
        <v>249</v>
      </c>
      <c r="CVH115" s="159" t="s">
        <v>249</v>
      </c>
      <c r="CVI115" s="159" t="s">
        <v>249</v>
      </c>
      <c r="CVJ115" s="159" t="s">
        <v>249</v>
      </c>
      <c r="CVK115" s="159" t="s">
        <v>249</v>
      </c>
      <c r="CVL115" s="159" t="s">
        <v>249</v>
      </c>
      <c r="CVM115" s="159" t="s">
        <v>249</v>
      </c>
      <c r="CVN115" s="159" t="s">
        <v>249</v>
      </c>
      <c r="CVO115" s="159" t="s">
        <v>249</v>
      </c>
      <c r="CVP115" s="159" t="s">
        <v>249</v>
      </c>
      <c r="CVQ115" s="159" t="s">
        <v>249</v>
      </c>
      <c r="CVR115" s="159" t="s">
        <v>249</v>
      </c>
      <c r="CVS115" s="159" t="s">
        <v>249</v>
      </c>
      <c r="CVT115" s="159" t="s">
        <v>249</v>
      </c>
      <c r="CVU115" s="159" t="s">
        <v>249</v>
      </c>
      <c r="CVV115" s="159" t="s">
        <v>249</v>
      </c>
      <c r="CVW115" s="159" t="s">
        <v>249</v>
      </c>
      <c r="CVX115" s="159" t="s">
        <v>249</v>
      </c>
      <c r="CVY115" s="159" t="s">
        <v>249</v>
      </c>
      <c r="CVZ115" s="159" t="s">
        <v>249</v>
      </c>
      <c r="CWA115" s="159" t="s">
        <v>249</v>
      </c>
      <c r="CWB115" s="159" t="s">
        <v>249</v>
      </c>
      <c r="CWC115" s="159" t="s">
        <v>249</v>
      </c>
      <c r="CWD115" s="159" t="s">
        <v>249</v>
      </c>
      <c r="CWE115" s="159" t="s">
        <v>249</v>
      </c>
      <c r="CWF115" s="159" t="s">
        <v>249</v>
      </c>
      <c r="CWG115" s="159" t="s">
        <v>249</v>
      </c>
      <c r="CWH115" s="159" t="s">
        <v>249</v>
      </c>
      <c r="CWI115" s="159" t="s">
        <v>249</v>
      </c>
      <c r="CWJ115" s="159" t="s">
        <v>249</v>
      </c>
      <c r="CWK115" s="159" t="s">
        <v>249</v>
      </c>
      <c r="CWL115" s="159" t="s">
        <v>249</v>
      </c>
      <c r="CWM115" s="159" t="s">
        <v>249</v>
      </c>
      <c r="CWN115" s="159" t="s">
        <v>249</v>
      </c>
      <c r="CWO115" s="159" t="s">
        <v>249</v>
      </c>
      <c r="CWP115" s="159" t="s">
        <v>249</v>
      </c>
      <c r="CWQ115" s="159" t="s">
        <v>249</v>
      </c>
      <c r="CWR115" s="159" t="s">
        <v>249</v>
      </c>
      <c r="CWS115" s="159" t="s">
        <v>249</v>
      </c>
      <c r="CWT115" s="159" t="s">
        <v>249</v>
      </c>
      <c r="CWU115" s="159" t="s">
        <v>249</v>
      </c>
      <c r="CWV115" s="159" t="s">
        <v>249</v>
      </c>
      <c r="CWW115" s="159" t="s">
        <v>249</v>
      </c>
      <c r="CWX115" s="159" t="s">
        <v>249</v>
      </c>
      <c r="CWY115" s="159" t="s">
        <v>249</v>
      </c>
      <c r="CWZ115" s="159" t="s">
        <v>249</v>
      </c>
      <c r="CXA115" s="159" t="s">
        <v>249</v>
      </c>
      <c r="CXB115" s="159" t="s">
        <v>249</v>
      </c>
      <c r="CXC115" s="159" t="s">
        <v>249</v>
      </c>
      <c r="CXD115" s="159" t="s">
        <v>249</v>
      </c>
      <c r="CXE115" s="159" t="s">
        <v>249</v>
      </c>
      <c r="CXF115" s="159" t="s">
        <v>249</v>
      </c>
      <c r="CXG115" s="159" t="s">
        <v>249</v>
      </c>
      <c r="CXH115" s="159" t="s">
        <v>249</v>
      </c>
      <c r="CXI115" s="159" t="s">
        <v>249</v>
      </c>
      <c r="CXJ115" s="159" t="s">
        <v>249</v>
      </c>
      <c r="CXK115" s="159" t="s">
        <v>249</v>
      </c>
      <c r="CXL115" s="159" t="s">
        <v>249</v>
      </c>
      <c r="CXM115" s="159" t="s">
        <v>249</v>
      </c>
      <c r="CXN115" s="159" t="s">
        <v>249</v>
      </c>
      <c r="CXO115" s="159" t="s">
        <v>249</v>
      </c>
      <c r="CXP115" s="159" t="s">
        <v>249</v>
      </c>
      <c r="CXQ115" s="159" t="s">
        <v>249</v>
      </c>
      <c r="CXR115" s="159" t="s">
        <v>249</v>
      </c>
      <c r="CXS115" s="159" t="s">
        <v>249</v>
      </c>
      <c r="CXT115" s="159" t="s">
        <v>249</v>
      </c>
      <c r="CXU115" s="159" t="s">
        <v>249</v>
      </c>
      <c r="CXV115" s="159" t="s">
        <v>249</v>
      </c>
      <c r="CXW115" s="159" t="s">
        <v>249</v>
      </c>
      <c r="CXX115" s="159" t="s">
        <v>249</v>
      </c>
      <c r="CXY115" s="159" t="s">
        <v>249</v>
      </c>
      <c r="CXZ115" s="159" t="s">
        <v>249</v>
      </c>
      <c r="CYA115" s="159" t="s">
        <v>249</v>
      </c>
      <c r="CYB115" s="159" t="s">
        <v>249</v>
      </c>
      <c r="CYC115" s="159" t="s">
        <v>249</v>
      </c>
      <c r="CYD115" s="159" t="s">
        <v>249</v>
      </c>
      <c r="CYE115" s="159" t="s">
        <v>249</v>
      </c>
      <c r="CYF115" s="159" t="s">
        <v>249</v>
      </c>
      <c r="CYG115" s="159" t="s">
        <v>249</v>
      </c>
      <c r="CYH115" s="159" t="s">
        <v>249</v>
      </c>
      <c r="CYI115" s="159" t="s">
        <v>249</v>
      </c>
      <c r="CYJ115" s="159" t="s">
        <v>249</v>
      </c>
      <c r="CYK115" s="159" t="s">
        <v>249</v>
      </c>
      <c r="CYL115" s="159" t="s">
        <v>249</v>
      </c>
      <c r="CYM115" s="159" t="s">
        <v>249</v>
      </c>
      <c r="CYN115" s="159" t="s">
        <v>249</v>
      </c>
      <c r="CYO115" s="159" t="s">
        <v>249</v>
      </c>
      <c r="CYP115" s="159" t="s">
        <v>249</v>
      </c>
      <c r="CYQ115" s="159" t="s">
        <v>249</v>
      </c>
      <c r="CYR115" s="159" t="s">
        <v>249</v>
      </c>
      <c r="CYS115" s="159" t="s">
        <v>249</v>
      </c>
      <c r="CYT115" s="159" t="s">
        <v>249</v>
      </c>
      <c r="CYU115" s="159" t="s">
        <v>249</v>
      </c>
      <c r="CYV115" s="159" t="s">
        <v>249</v>
      </c>
      <c r="CYW115" s="159" t="s">
        <v>249</v>
      </c>
      <c r="CYX115" s="159" t="s">
        <v>249</v>
      </c>
      <c r="CYY115" s="159" t="s">
        <v>249</v>
      </c>
      <c r="CYZ115" s="159" t="s">
        <v>249</v>
      </c>
      <c r="CZA115" s="159" t="s">
        <v>249</v>
      </c>
      <c r="CZB115" s="159" t="s">
        <v>249</v>
      </c>
      <c r="CZC115" s="159" t="s">
        <v>249</v>
      </c>
      <c r="CZD115" s="159" t="s">
        <v>249</v>
      </c>
      <c r="CZE115" s="159" t="s">
        <v>249</v>
      </c>
      <c r="CZF115" s="159" t="s">
        <v>249</v>
      </c>
      <c r="CZG115" s="159" t="s">
        <v>249</v>
      </c>
      <c r="CZH115" s="159" t="s">
        <v>249</v>
      </c>
      <c r="CZI115" s="159" t="s">
        <v>249</v>
      </c>
      <c r="CZJ115" s="159" t="s">
        <v>249</v>
      </c>
      <c r="CZK115" s="159" t="s">
        <v>249</v>
      </c>
      <c r="CZL115" s="159" t="s">
        <v>249</v>
      </c>
      <c r="CZM115" s="159" t="s">
        <v>249</v>
      </c>
      <c r="CZN115" s="159" t="s">
        <v>249</v>
      </c>
      <c r="CZO115" s="159" t="s">
        <v>249</v>
      </c>
      <c r="CZP115" s="159" t="s">
        <v>249</v>
      </c>
      <c r="CZQ115" s="159" t="s">
        <v>249</v>
      </c>
      <c r="CZR115" s="159" t="s">
        <v>249</v>
      </c>
      <c r="CZS115" s="159" t="s">
        <v>249</v>
      </c>
      <c r="CZT115" s="159" t="s">
        <v>249</v>
      </c>
      <c r="CZU115" s="159" t="s">
        <v>249</v>
      </c>
      <c r="CZV115" s="159" t="s">
        <v>249</v>
      </c>
      <c r="CZW115" s="159" t="s">
        <v>249</v>
      </c>
      <c r="CZX115" s="159" t="s">
        <v>249</v>
      </c>
      <c r="CZY115" s="159" t="s">
        <v>249</v>
      </c>
      <c r="CZZ115" s="159" t="s">
        <v>249</v>
      </c>
      <c r="DAA115" s="159" t="s">
        <v>249</v>
      </c>
      <c r="DAB115" s="159" t="s">
        <v>249</v>
      </c>
      <c r="DAC115" s="159" t="s">
        <v>249</v>
      </c>
      <c r="DAD115" s="159" t="s">
        <v>249</v>
      </c>
      <c r="DAE115" s="159" t="s">
        <v>249</v>
      </c>
      <c r="DAF115" s="159" t="s">
        <v>249</v>
      </c>
      <c r="DAG115" s="159" t="s">
        <v>249</v>
      </c>
      <c r="DAH115" s="159" t="s">
        <v>249</v>
      </c>
      <c r="DAI115" s="159" t="s">
        <v>249</v>
      </c>
      <c r="DAJ115" s="159" t="s">
        <v>249</v>
      </c>
      <c r="DAK115" s="159" t="s">
        <v>249</v>
      </c>
      <c r="DAL115" s="159" t="s">
        <v>249</v>
      </c>
      <c r="DAM115" s="159" t="s">
        <v>249</v>
      </c>
      <c r="DAN115" s="159" t="s">
        <v>249</v>
      </c>
      <c r="DAO115" s="159" t="s">
        <v>249</v>
      </c>
      <c r="DAP115" s="159" t="s">
        <v>249</v>
      </c>
      <c r="DAQ115" s="159" t="s">
        <v>249</v>
      </c>
      <c r="DAR115" s="159" t="s">
        <v>249</v>
      </c>
      <c r="DAS115" s="159" t="s">
        <v>249</v>
      </c>
      <c r="DAT115" s="159" t="s">
        <v>249</v>
      </c>
      <c r="DAU115" s="159" t="s">
        <v>249</v>
      </c>
      <c r="DAV115" s="159" t="s">
        <v>249</v>
      </c>
      <c r="DAW115" s="159" t="s">
        <v>249</v>
      </c>
      <c r="DAX115" s="159" t="s">
        <v>249</v>
      </c>
      <c r="DAY115" s="159" t="s">
        <v>249</v>
      </c>
      <c r="DAZ115" s="159" t="s">
        <v>249</v>
      </c>
      <c r="DBA115" s="159" t="s">
        <v>249</v>
      </c>
      <c r="DBB115" s="159" t="s">
        <v>249</v>
      </c>
      <c r="DBC115" s="159" t="s">
        <v>249</v>
      </c>
      <c r="DBD115" s="159" t="s">
        <v>249</v>
      </c>
      <c r="DBE115" s="159" t="s">
        <v>249</v>
      </c>
      <c r="DBF115" s="159" t="s">
        <v>249</v>
      </c>
      <c r="DBG115" s="159" t="s">
        <v>249</v>
      </c>
      <c r="DBH115" s="159" t="s">
        <v>249</v>
      </c>
      <c r="DBI115" s="159" t="s">
        <v>249</v>
      </c>
      <c r="DBJ115" s="159" t="s">
        <v>249</v>
      </c>
      <c r="DBK115" s="159" t="s">
        <v>249</v>
      </c>
      <c r="DBL115" s="159" t="s">
        <v>249</v>
      </c>
      <c r="DBM115" s="159" t="s">
        <v>249</v>
      </c>
      <c r="DBN115" s="159" t="s">
        <v>249</v>
      </c>
      <c r="DBO115" s="159" t="s">
        <v>249</v>
      </c>
      <c r="DBP115" s="159" t="s">
        <v>249</v>
      </c>
      <c r="DBQ115" s="159" t="s">
        <v>249</v>
      </c>
      <c r="DBR115" s="159" t="s">
        <v>249</v>
      </c>
      <c r="DBS115" s="159" t="s">
        <v>249</v>
      </c>
      <c r="DBT115" s="159" t="s">
        <v>249</v>
      </c>
      <c r="DBU115" s="159" t="s">
        <v>249</v>
      </c>
      <c r="DBV115" s="159" t="s">
        <v>249</v>
      </c>
      <c r="DBW115" s="159" t="s">
        <v>249</v>
      </c>
      <c r="DBX115" s="159" t="s">
        <v>249</v>
      </c>
      <c r="DBY115" s="159" t="s">
        <v>249</v>
      </c>
      <c r="DBZ115" s="159" t="s">
        <v>249</v>
      </c>
      <c r="DCA115" s="159" t="s">
        <v>249</v>
      </c>
      <c r="DCB115" s="159" t="s">
        <v>249</v>
      </c>
      <c r="DCC115" s="159" t="s">
        <v>249</v>
      </c>
      <c r="DCD115" s="159" t="s">
        <v>249</v>
      </c>
      <c r="DCE115" s="159" t="s">
        <v>249</v>
      </c>
      <c r="DCF115" s="159" t="s">
        <v>249</v>
      </c>
      <c r="DCG115" s="159" t="s">
        <v>249</v>
      </c>
      <c r="DCH115" s="159" t="s">
        <v>249</v>
      </c>
      <c r="DCI115" s="159" t="s">
        <v>249</v>
      </c>
      <c r="DCJ115" s="159" t="s">
        <v>249</v>
      </c>
      <c r="DCK115" s="159" t="s">
        <v>249</v>
      </c>
      <c r="DCL115" s="159" t="s">
        <v>249</v>
      </c>
      <c r="DCM115" s="159" t="s">
        <v>249</v>
      </c>
      <c r="DCN115" s="159" t="s">
        <v>249</v>
      </c>
      <c r="DCO115" s="159" t="s">
        <v>249</v>
      </c>
      <c r="DCP115" s="159" t="s">
        <v>249</v>
      </c>
      <c r="DCQ115" s="159" t="s">
        <v>249</v>
      </c>
      <c r="DCR115" s="159" t="s">
        <v>249</v>
      </c>
      <c r="DCS115" s="159" t="s">
        <v>249</v>
      </c>
      <c r="DCT115" s="159" t="s">
        <v>249</v>
      </c>
      <c r="DCU115" s="159" t="s">
        <v>249</v>
      </c>
      <c r="DCV115" s="159" t="s">
        <v>249</v>
      </c>
      <c r="DCW115" s="159" t="s">
        <v>249</v>
      </c>
      <c r="DCX115" s="159" t="s">
        <v>249</v>
      </c>
      <c r="DCY115" s="159" t="s">
        <v>249</v>
      </c>
      <c r="DCZ115" s="159" t="s">
        <v>249</v>
      </c>
      <c r="DDA115" s="159" t="s">
        <v>249</v>
      </c>
      <c r="DDB115" s="159" t="s">
        <v>249</v>
      </c>
      <c r="DDC115" s="159" t="s">
        <v>249</v>
      </c>
      <c r="DDD115" s="159" t="s">
        <v>249</v>
      </c>
      <c r="DDE115" s="159" t="s">
        <v>249</v>
      </c>
      <c r="DDF115" s="159" t="s">
        <v>249</v>
      </c>
      <c r="DDG115" s="159" t="s">
        <v>249</v>
      </c>
      <c r="DDH115" s="159" t="s">
        <v>249</v>
      </c>
      <c r="DDI115" s="159" t="s">
        <v>249</v>
      </c>
      <c r="DDJ115" s="159" t="s">
        <v>249</v>
      </c>
      <c r="DDK115" s="159" t="s">
        <v>249</v>
      </c>
      <c r="DDL115" s="159" t="s">
        <v>249</v>
      </c>
      <c r="DDM115" s="159" t="s">
        <v>249</v>
      </c>
      <c r="DDN115" s="159" t="s">
        <v>249</v>
      </c>
      <c r="DDO115" s="159" t="s">
        <v>249</v>
      </c>
      <c r="DDP115" s="159" t="s">
        <v>249</v>
      </c>
      <c r="DDQ115" s="159" t="s">
        <v>249</v>
      </c>
      <c r="DDR115" s="159" t="s">
        <v>249</v>
      </c>
      <c r="DDS115" s="159" t="s">
        <v>249</v>
      </c>
      <c r="DDT115" s="159" t="s">
        <v>249</v>
      </c>
      <c r="DDU115" s="159" t="s">
        <v>249</v>
      </c>
      <c r="DDV115" s="159" t="s">
        <v>249</v>
      </c>
      <c r="DDW115" s="159" t="s">
        <v>249</v>
      </c>
      <c r="DDX115" s="159" t="s">
        <v>249</v>
      </c>
      <c r="DDY115" s="159" t="s">
        <v>249</v>
      </c>
      <c r="DDZ115" s="159" t="s">
        <v>249</v>
      </c>
      <c r="DEA115" s="159" t="s">
        <v>249</v>
      </c>
      <c r="DEB115" s="159" t="s">
        <v>249</v>
      </c>
      <c r="DEC115" s="159" t="s">
        <v>249</v>
      </c>
      <c r="DED115" s="159" t="s">
        <v>249</v>
      </c>
      <c r="DEE115" s="159" t="s">
        <v>249</v>
      </c>
      <c r="DEF115" s="159" t="s">
        <v>249</v>
      </c>
      <c r="DEG115" s="159" t="s">
        <v>249</v>
      </c>
      <c r="DEH115" s="159" t="s">
        <v>249</v>
      </c>
      <c r="DEI115" s="159" t="s">
        <v>249</v>
      </c>
      <c r="DEJ115" s="159" t="s">
        <v>249</v>
      </c>
      <c r="DEK115" s="159" t="s">
        <v>249</v>
      </c>
      <c r="DEL115" s="159" t="s">
        <v>249</v>
      </c>
      <c r="DEM115" s="159" t="s">
        <v>249</v>
      </c>
      <c r="DEN115" s="159" t="s">
        <v>249</v>
      </c>
      <c r="DEO115" s="159" t="s">
        <v>249</v>
      </c>
      <c r="DEP115" s="159" t="s">
        <v>249</v>
      </c>
      <c r="DEQ115" s="159" t="s">
        <v>249</v>
      </c>
      <c r="DER115" s="159" t="s">
        <v>249</v>
      </c>
      <c r="DES115" s="159" t="s">
        <v>249</v>
      </c>
      <c r="DET115" s="159" t="s">
        <v>249</v>
      </c>
      <c r="DEU115" s="159" t="s">
        <v>249</v>
      </c>
      <c r="DEV115" s="159" t="s">
        <v>249</v>
      </c>
      <c r="DEW115" s="159" t="s">
        <v>249</v>
      </c>
      <c r="DEX115" s="159" t="s">
        <v>249</v>
      </c>
      <c r="DEY115" s="159" t="s">
        <v>249</v>
      </c>
      <c r="DEZ115" s="159" t="s">
        <v>249</v>
      </c>
      <c r="DFA115" s="159" t="s">
        <v>249</v>
      </c>
      <c r="DFB115" s="159" t="s">
        <v>249</v>
      </c>
      <c r="DFC115" s="159" t="s">
        <v>249</v>
      </c>
      <c r="DFD115" s="159" t="s">
        <v>249</v>
      </c>
      <c r="DFE115" s="159" t="s">
        <v>249</v>
      </c>
      <c r="DFF115" s="159" t="s">
        <v>249</v>
      </c>
      <c r="DFG115" s="159" t="s">
        <v>249</v>
      </c>
      <c r="DFH115" s="159" t="s">
        <v>249</v>
      </c>
      <c r="DFI115" s="159" t="s">
        <v>249</v>
      </c>
      <c r="DFJ115" s="159" t="s">
        <v>249</v>
      </c>
      <c r="DFK115" s="159" t="s">
        <v>249</v>
      </c>
      <c r="DFL115" s="159" t="s">
        <v>249</v>
      </c>
      <c r="DFM115" s="159" t="s">
        <v>249</v>
      </c>
      <c r="DFN115" s="159" t="s">
        <v>249</v>
      </c>
      <c r="DFO115" s="159" t="s">
        <v>249</v>
      </c>
      <c r="DFP115" s="159" t="s">
        <v>249</v>
      </c>
      <c r="DFQ115" s="159" t="s">
        <v>249</v>
      </c>
      <c r="DFR115" s="159" t="s">
        <v>249</v>
      </c>
      <c r="DFS115" s="159" t="s">
        <v>249</v>
      </c>
      <c r="DFT115" s="159" t="s">
        <v>249</v>
      </c>
      <c r="DFU115" s="159" t="s">
        <v>249</v>
      </c>
      <c r="DFV115" s="159" t="s">
        <v>249</v>
      </c>
      <c r="DFW115" s="159" t="s">
        <v>249</v>
      </c>
      <c r="DFX115" s="159" t="s">
        <v>249</v>
      </c>
      <c r="DFY115" s="159" t="s">
        <v>249</v>
      </c>
      <c r="DFZ115" s="159" t="s">
        <v>249</v>
      </c>
      <c r="DGA115" s="159" t="s">
        <v>249</v>
      </c>
      <c r="DGB115" s="159" t="s">
        <v>249</v>
      </c>
      <c r="DGC115" s="159" t="s">
        <v>249</v>
      </c>
      <c r="DGD115" s="159" t="s">
        <v>249</v>
      </c>
      <c r="DGE115" s="159" t="s">
        <v>249</v>
      </c>
      <c r="DGF115" s="159" t="s">
        <v>249</v>
      </c>
      <c r="DGG115" s="159" t="s">
        <v>249</v>
      </c>
      <c r="DGH115" s="159" t="s">
        <v>249</v>
      </c>
      <c r="DGI115" s="159" t="s">
        <v>249</v>
      </c>
      <c r="DGJ115" s="159" t="s">
        <v>249</v>
      </c>
      <c r="DGK115" s="159" t="s">
        <v>249</v>
      </c>
      <c r="DGL115" s="159" t="s">
        <v>249</v>
      </c>
      <c r="DGM115" s="159" t="s">
        <v>249</v>
      </c>
      <c r="DGN115" s="159" t="s">
        <v>249</v>
      </c>
      <c r="DGO115" s="159" t="s">
        <v>249</v>
      </c>
      <c r="DGP115" s="159" t="s">
        <v>249</v>
      </c>
      <c r="DGQ115" s="159" t="s">
        <v>249</v>
      </c>
      <c r="DGR115" s="159" t="s">
        <v>249</v>
      </c>
      <c r="DGS115" s="159" t="s">
        <v>249</v>
      </c>
      <c r="DGT115" s="159" t="s">
        <v>249</v>
      </c>
      <c r="DGU115" s="159" t="s">
        <v>249</v>
      </c>
      <c r="DGV115" s="159" t="s">
        <v>249</v>
      </c>
      <c r="DGW115" s="159" t="s">
        <v>249</v>
      </c>
      <c r="DGX115" s="159" t="s">
        <v>249</v>
      </c>
      <c r="DGY115" s="159" t="s">
        <v>249</v>
      </c>
      <c r="DGZ115" s="159" t="s">
        <v>249</v>
      </c>
      <c r="DHA115" s="159" t="s">
        <v>249</v>
      </c>
      <c r="DHB115" s="159" t="s">
        <v>249</v>
      </c>
      <c r="DHC115" s="159" t="s">
        <v>249</v>
      </c>
      <c r="DHD115" s="159" t="s">
        <v>249</v>
      </c>
      <c r="DHE115" s="159" t="s">
        <v>249</v>
      </c>
      <c r="DHF115" s="159" t="s">
        <v>249</v>
      </c>
      <c r="DHG115" s="159" t="s">
        <v>249</v>
      </c>
      <c r="DHH115" s="159" t="s">
        <v>249</v>
      </c>
      <c r="DHI115" s="159" t="s">
        <v>249</v>
      </c>
      <c r="DHJ115" s="159" t="s">
        <v>249</v>
      </c>
      <c r="DHK115" s="159" t="s">
        <v>249</v>
      </c>
      <c r="DHL115" s="159" t="s">
        <v>249</v>
      </c>
      <c r="DHM115" s="159" t="s">
        <v>249</v>
      </c>
      <c r="DHN115" s="159" t="s">
        <v>249</v>
      </c>
      <c r="DHO115" s="159" t="s">
        <v>249</v>
      </c>
      <c r="DHP115" s="159" t="s">
        <v>249</v>
      </c>
      <c r="DHQ115" s="159" t="s">
        <v>249</v>
      </c>
      <c r="DHR115" s="159" t="s">
        <v>249</v>
      </c>
      <c r="DHS115" s="159" t="s">
        <v>249</v>
      </c>
      <c r="DHT115" s="159" t="s">
        <v>249</v>
      </c>
      <c r="DHU115" s="159" t="s">
        <v>249</v>
      </c>
      <c r="DHV115" s="159" t="s">
        <v>249</v>
      </c>
      <c r="DHW115" s="159" t="s">
        <v>249</v>
      </c>
      <c r="DHX115" s="159" t="s">
        <v>249</v>
      </c>
      <c r="DHY115" s="159" t="s">
        <v>249</v>
      </c>
      <c r="DHZ115" s="159" t="s">
        <v>249</v>
      </c>
      <c r="DIA115" s="159" t="s">
        <v>249</v>
      </c>
      <c r="DIB115" s="159" t="s">
        <v>249</v>
      </c>
      <c r="DIC115" s="159" t="s">
        <v>249</v>
      </c>
      <c r="DID115" s="159" t="s">
        <v>249</v>
      </c>
      <c r="DIE115" s="159" t="s">
        <v>249</v>
      </c>
      <c r="DIF115" s="159" t="s">
        <v>249</v>
      </c>
      <c r="DIG115" s="159" t="s">
        <v>249</v>
      </c>
      <c r="DIH115" s="159" t="s">
        <v>249</v>
      </c>
      <c r="DII115" s="159" t="s">
        <v>249</v>
      </c>
      <c r="DIJ115" s="159" t="s">
        <v>249</v>
      </c>
      <c r="DIK115" s="159" t="s">
        <v>249</v>
      </c>
      <c r="DIL115" s="159" t="s">
        <v>249</v>
      </c>
      <c r="DIM115" s="159" t="s">
        <v>249</v>
      </c>
      <c r="DIN115" s="159" t="s">
        <v>249</v>
      </c>
      <c r="DIO115" s="159" t="s">
        <v>249</v>
      </c>
      <c r="DIP115" s="159" t="s">
        <v>249</v>
      </c>
      <c r="DIQ115" s="159" t="s">
        <v>249</v>
      </c>
      <c r="DIR115" s="159" t="s">
        <v>249</v>
      </c>
      <c r="DIS115" s="159" t="s">
        <v>249</v>
      </c>
      <c r="DIT115" s="159" t="s">
        <v>249</v>
      </c>
      <c r="DIU115" s="159" t="s">
        <v>249</v>
      </c>
      <c r="DIV115" s="159" t="s">
        <v>249</v>
      </c>
      <c r="DIW115" s="159" t="s">
        <v>249</v>
      </c>
      <c r="DIX115" s="159" t="s">
        <v>249</v>
      </c>
      <c r="DIY115" s="159" t="s">
        <v>249</v>
      </c>
      <c r="DIZ115" s="159" t="s">
        <v>249</v>
      </c>
      <c r="DJA115" s="159" t="s">
        <v>249</v>
      </c>
      <c r="DJB115" s="159" t="s">
        <v>249</v>
      </c>
      <c r="DJC115" s="159" t="s">
        <v>249</v>
      </c>
      <c r="DJD115" s="159" t="s">
        <v>249</v>
      </c>
      <c r="DJE115" s="159" t="s">
        <v>249</v>
      </c>
      <c r="DJF115" s="159" t="s">
        <v>249</v>
      </c>
      <c r="DJG115" s="159" t="s">
        <v>249</v>
      </c>
      <c r="DJH115" s="159" t="s">
        <v>249</v>
      </c>
      <c r="DJI115" s="159" t="s">
        <v>249</v>
      </c>
      <c r="DJJ115" s="159" t="s">
        <v>249</v>
      </c>
      <c r="DJK115" s="159" t="s">
        <v>249</v>
      </c>
      <c r="DJL115" s="159" t="s">
        <v>249</v>
      </c>
      <c r="DJM115" s="159" t="s">
        <v>249</v>
      </c>
      <c r="DJN115" s="159" t="s">
        <v>249</v>
      </c>
      <c r="DJO115" s="159" t="s">
        <v>249</v>
      </c>
      <c r="DJP115" s="159" t="s">
        <v>249</v>
      </c>
      <c r="DJQ115" s="159" t="s">
        <v>249</v>
      </c>
      <c r="DJR115" s="159" t="s">
        <v>249</v>
      </c>
      <c r="DJS115" s="159" t="s">
        <v>249</v>
      </c>
      <c r="DJT115" s="159" t="s">
        <v>249</v>
      </c>
      <c r="DJU115" s="159" t="s">
        <v>249</v>
      </c>
      <c r="DJV115" s="159" t="s">
        <v>249</v>
      </c>
      <c r="DJW115" s="159" t="s">
        <v>249</v>
      </c>
      <c r="DJX115" s="159" t="s">
        <v>249</v>
      </c>
      <c r="DJY115" s="159" t="s">
        <v>249</v>
      </c>
      <c r="DJZ115" s="159" t="s">
        <v>249</v>
      </c>
      <c r="DKA115" s="159" t="s">
        <v>249</v>
      </c>
      <c r="DKB115" s="159" t="s">
        <v>249</v>
      </c>
      <c r="DKC115" s="159" t="s">
        <v>249</v>
      </c>
      <c r="DKD115" s="159" t="s">
        <v>249</v>
      </c>
      <c r="DKE115" s="159" t="s">
        <v>249</v>
      </c>
      <c r="DKF115" s="159" t="s">
        <v>249</v>
      </c>
      <c r="DKG115" s="159" t="s">
        <v>249</v>
      </c>
      <c r="DKH115" s="159" t="s">
        <v>249</v>
      </c>
      <c r="DKI115" s="159" t="s">
        <v>249</v>
      </c>
      <c r="DKJ115" s="159" t="s">
        <v>249</v>
      </c>
      <c r="DKK115" s="159" t="s">
        <v>249</v>
      </c>
      <c r="DKL115" s="159" t="s">
        <v>249</v>
      </c>
      <c r="DKM115" s="159" t="s">
        <v>249</v>
      </c>
      <c r="DKN115" s="159" t="s">
        <v>249</v>
      </c>
      <c r="DKO115" s="159" t="s">
        <v>249</v>
      </c>
      <c r="DKP115" s="159" t="s">
        <v>249</v>
      </c>
      <c r="DKQ115" s="159" t="s">
        <v>249</v>
      </c>
      <c r="DKR115" s="159" t="s">
        <v>249</v>
      </c>
      <c r="DKS115" s="159" t="s">
        <v>249</v>
      </c>
      <c r="DKT115" s="159" t="s">
        <v>249</v>
      </c>
      <c r="DKU115" s="159" t="s">
        <v>249</v>
      </c>
      <c r="DKV115" s="159" t="s">
        <v>249</v>
      </c>
      <c r="DKW115" s="159" t="s">
        <v>249</v>
      </c>
      <c r="DKX115" s="159" t="s">
        <v>249</v>
      </c>
      <c r="DKY115" s="159" t="s">
        <v>249</v>
      </c>
      <c r="DKZ115" s="159" t="s">
        <v>249</v>
      </c>
      <c r="DLA115" s="159" t="s">
        <v>249</v>
      </c>
      <c r="DLB115" s="159" t="s">
        <v>249</v>
      </c>
      <c r="DLC115" s="159" t="s">
        <v>249</v>
      </c>
      <c r="DLD115" s="159" t="s">
        <v>249</v>
      </c>
      <c r="DLE115" s="159" t="s">
        <v>249</v>
      </c>
      <c r="DLF115" s="159" t="s">
        <v>249</v>
      </c>
      <c r="DLG115" s="159" t="s">
        <v>249</v>
      </c>
      <c r="DLH115" s="159" t="s">
        <v>249</v>
      </c>
      <c r="DLI115" s="159" t="s">
        <v>249</v>
      </c>
      <c r="DLJ115" s="159" t="s">
        <v>249</v>
      </c>
      <c r="DLK115" s="159" t="s">
        <v>249</v>
      </c>
      <c r="DLL115" s="159" t="s">
        <v>249</v>
      </c>
      <c r="DLM115" s="159" t="s">
        <v>249</v>
      </c>
      <c r="DLN115" s="159" t="s">
        <v>249</v>
      </c>
      <c r="DLO115" s="159" t="s">
        <v>249</v>
      </c>
      <c r="DLP115" s="159" t="s">
        <v>249</v>
      </c>
      <c r="DLQ115" s="159" t="s">
        <v>249</v>
      </c>
      <c r="DLR115" s="159" t="s">
        <v>249</v>
      </c>
      <c r="DLS115" s="159" t="s">
        <v>249</v>
      </c>
      <c r="DLT115" s="159" t="s">
        <v>249</v>
      </c>
      <c r="DLU115" s="159" t="s">
        <v>249</v>
      </c>
      <c r="DLV115" s="159" t="s">
        <v>249</v>
      </c>
      <c r="DLW115" s="159" t="s">
        <v>249</v>
      </c>
      <c r="DLX115" s="159" t="s">
        <v>249</v>
      </c>
      <c r="DLY115" s="159" t="s">
        <v>249</v>
      </c>
      <c r="DLZ115" s="159" t="s">
        <v>249</v>
      </c>
      <c r="DMA115" s="159" t="s">
        <v>249</v>
      </c>
      <c r="DMB115" s="159" t="s">
        <v>249</v>
      </c>
      <c r="DMC115" s="159" t="s">
        <v>249</v>
      </c>
      <c r="DMD115" s="159" t="s">
        <v>249</v>
      </c>
      <c r="DME115" s="159" t="s">
        <v>249</v>
      </c>
      <c r="DMF115" s="159" t="s">
        <v>249</v>
      </c>
      <c r="DMG115" s="159" t="s">
        <v>249</v>
      </c>
      <c r="DMH115" s="159" t="s">
        <v>249</v>
      </c>
      <c r="DMI115" s="159" t="s">
        <v>249</v>
      </c>
      <c r="DMJ115" s="159" t="s">
        <v>249</v>
      </c>
      <c r="DMK115" s="159" t="s">
        <v>249</v>
      </c>
      <c r="DML115" s="159" t="s">
        <v>249</v>
      </c>
      <c r="DMM115" s="159" t="s">
        <v>249</v>
      </c>
      <c r="DMN115" s="159" t="s">
        <v>249</v>
      </c>
      <c r="DMO115" s="159" t="s">
        <v>249</v>
      </c>
      <c r="DMP115" s="159" t="s">
        <v>249</v>
      </c>
      <c r="DMQ115" s="159" t="s">
        <v>249</v>
      </c>
      <c r="DMR115" s="159" t="s">
        <v>249</v>
      </c>
      <c r="DMS115" s="159" t="s">
        <v>249</v>
      </c>
      <c r="DMT115" s="159" t="s">
        <v>249</v>
      </c>
      <c r="DMU115" s="159" t="s">
        <v>249</v>
      </c>
      <c r="DMV115" s="159" t="s">
        <v>249</v>
      </c>
      <c r="DMW115" s="159" t="s">
        <v>249</v>
      </c>
      <c r="DMX115" s="159" t="s">
        <v>249</v>
      </c>
      <c r="DMY115" s="159" t="s">
        <v>249</v>
      </c>
      <c r="DMZ115" s="159" t="s">
        <v>249</v>
      </c>
      <c r="DNA115" s="159" t="s">
        <v>249</v>
      </c>
      <c r="DNB115" s="159" t="s">
        <v>249</v>
      </c>
      <c r="DNC115" s="159" t="s">
        <v>249</v>
      </c>
      <c r="DND115" s="159" t="s">
        <v>249</v>
      </c>
      <c r="DNE115" s="159" t="s">
        <v>249</v>
      </c>
      <c r="DNF115" s="159" t="s">
        <v>249</v>
      </c>
      <c r="DNG115" s="159" t="s">
        <v>249</v>
      </c>
      <c r="DNH115" s="159" t="s">
        <v>249</v>
      </c>
      <c r="DNI115" s="159" t="s">
        <v>249</v>
      </c>
      <c r="DNJ115" s="159" t="s">
        <v>249</v>
      </c>
      <c r="DNK115" s="159" t="s">
        <v>249</v>
      </c>
      <c r="DNL115" s="159" t="s">
        <v>249</v>
      </c>
      <c r="DNM115" s="159" t="s">
        <v>249</v>
      </c>
      <c r="DNN115" s="159" t="s">
        <v>249</v>
      </c>
      <c r="DNO115" s="159" t="s">
        <v>249</v>
      </c>
      <c r="DNP115" s="159" t="s">
        <v>249</v>
      </c>
      <c r="DNQ115" s="159" t="s">
        <v>249</v>
      </c>
      <c r="DNR115" s="159" t="s">
        <v>249</v>
      </c>
      <c r="DNS115" s="159" t="s">
        <v>249</v>
      </c>
      <c r="DNT115" s="159" t="s">
        <v>249</v>
      </c>
      <c r="DNU115" s="159" t="s">
        <v>249</v>
      </c>
      <c r="DNV115" s="159" t="s">
        <v>249</v>
      </c>
      <c r="DNW115" s="159" t="s">
        <v>249</v>
      </c>
      <c r="DNX115" s="159" t="s">
        <v>249</v>
      </c>
      <c r="DNY115" s="159" t="s">
        <v>249</v>
      </c>
      <c r="DNZ115" s="159" t="s">
        <v>249</v>
      </c>
      <c r="DOA115" s="159" t="s">
        <v>249</v>
      </c>
      <c r="DOB115" s="159" t="s">
        <v>249</v>
      </c>
      <c r="DOC115" s="159" t="s">
        <v>249</v>
      </c>
      <c r="DOD115" s="159" t="s">
        <v>249</v>
      </c>
      <c r="DOE115" s="159" t="s">
        <v>249</v>
      </c>
      <c r="DOF115" s="159" t="s">
        <v>249</v>
      </c>
      <c r="DOG115" s="159" t="s">
        <v>249</v>
      </c>
      <c r="DOH115" s="159" t="s">
        <v>249</v>
      </c>
      <c r="DOI115" s="159" t="s">
        <v>249</v>
      </c>
      <c r="DOJ115" s="159" t="s">
        <v>249</v>
      </c>
      <c r="DOK115" s="159" t="s">
        <v>249</v>
      </c>
      <c r="DOL115" s="159" t="s">
        <v>249</v>
      </c>
      <c r="DOM115" s="159" t="s">
        <v>249</v>
      </c>
      <c r="DON115" s="159" t="s">
        <v>249</v>
      </c>
      <c r="DOO115" s="159" t="s">
        <v>249</v>
      </c>
      <c r="DOP115" s="159" t="s">
        <v>249</v>
      </c>
      <c r="DOQ115" s="159" t="s">
        <v>249</v>
      </c>
      <c r="DOR115" s="159" t="s">
        <v>249</v>
      </c>
      <c r="DOS115" s="159" t="s">
        <v>249</v>
      </c>
      <c r="DOT115" s="159" t="s">
        <v>249</v>
      </c>
      <c r="DOU115" s="159" t="s">
        <v>249</v>
      </c>
      <c r="DOV115" s="159" t="s">
        <v>249</v>
      </c>
      <c r="DOW115" s="159" t="s">
        <v>249</v>
      </c>
      <c r="DOX115" s="159" t="s">
        <v>249</v>
      </c>
      <c r="DOY115" s="159" t="s">
        <v>249</v>
      </c>
      <c r="DOZ115" s="159" t="s">
        <v>249</v>
      </c>
      <c r="DPA115" s="159" t="s">
        <v>249</v>
      </c>
      <c r="DPB115" s="159" t="s">
        <v>249</v>
      </c>
      <c r="DPC115" s="159" t="s">
        <v>249</v>
      </c>
      <c r="DPD115" s="159" t="s">
        <v>249</v>
      </c>
      <c r="DPE115" s="159" t="s">
        <v>249</v>
      </c>
      <c r="DPF115" s="159" t="s">
        <v>249</v>
      </c>
      <c r="DPG115" s="159" t="s">
        <v>249</v>
      </c>
      <c r="DPH115" s="159" t="s">
        <v>249</v>
      </c>
      <c r="DPI115" s="159" t="s">
        <v>249</v>
      </c>
      <c r="DPJ115" s="159" t="s">
        <v>249</v>
      </c>
      <c r="DPK115" s="159" t="s">
        <v>249</v>
      </c>
      <c r="DPL115" s="159" t="s">
        <v>249</v>
      </c>
      <c r="DPM115" s="159" t="s">
        <v>249</v>
      </c>
      <c r="DPN115" s="159" t="s">
        <v>249</v>
      </c>
      <c r="DPO115" s="159" t="s">
        <v>249</v>
      </c>
      <c r="DPP115" s="159" t="s">
        <v>249</v>
      </c>
      <c r="DPQ115" s="159" t="s">
        <v>249</v>
      </c>
      <c r="DPR115" s="159" t="s">
        <v>249</v>
      </c>
      <c r="DPS115" s="159" t="s">
        <v>249</v>
      </c>
      <c r="DPT115" s="159" t="s">
        <v>249</v>
      </c>
      <c r="DPU115" s="159" t="s">
        <v>249</v>
      </c>
      <c r="DPV115" s="159" t="s">
        <v>249</v>
      </c>
      <c r="DPW115" s="159" t="s">
        <v>249</v>
      </c>
      <c r="DPX115" s="159" t="s">
        <v>249</v>
      </c>
      <c r="DPY115" s="159" t="s">
        <v>249</v>
      </c>
      <c r="DPZ115" s="159" t="s">
        <v>249</v>
      </c>
      <c r="DQA115" s="159" t="s">
        <v>249</v>
      </c>
      <c r="DQB115" s="159" t="s">
        <v>249</v>
      </c>
      <c r="DQC115" s="159" t="s">
        <v>249</v>
      </c>
      <c r="DQD115" s="159" t="s">
        <v>249</v>
      </c>
      <c r="DQE115" s="159" t="s">
        <v>249</v>
      </c>
      <c r="DQF115" s="159" t="s">
        <v>249</v>
      </c>
      <c r="DQG115" s="159" t="s">
        <v>249</v>
      </c>
      <c r="DQH115" s="159" t="s">
        <v>249</v>
      </c>
      <c r="DQI115" s="159" t="s">
        <v>249</v>
      </c>
      <c r="DQJ115" s="159" t="s">
        <v>249</v>
      </c>
      <c r="DQK115" s="159" t="s">
        <v>249</v>
      </c>
      <c r="DQL115" s="159" t="s">
        <v>249</v>
      </c>
      <c r="DQM115" s="159" t="s">
        <v>249</v>
      </c>
      <c r="DQN115" s="159" t="s">
        <v>249</v>
      </c>
      <c r="DQO115" s="159" t="s">
        <v>249</v>
      </c>
      <c r="DQP115" s="159" t="s">
        <v>249</v>
      </c>
      <c r="DQQ115" s="159" t="s">
        <v>249</v>
      </c>
      <c r="DQR115" s="159" t="s">
        <v>249</v>
      </c>
      <c r="DQS115" s="159" t="s">
        <v>249</v>
      </c>
      <c r="DQT115" s="159" t="s">
        <v>249</v>
      </c>
      <c r="DQU115" s="159" t="s">
        <v>249</v>
      </c>
      <c r="DQV115" s="159" t="s">
        <v>249</v>
      </c>
      <c r="DQW115" s="159" t="s">
        <v>249</v>
      </c>
      <c r="DQX115" s="159" t="s">
        <v>249</v>
      </c>
      <c r="DQY115" s="159" t="s">
        <v>249</v>
      </c>
      <c r="DQZ115" s="159" t="s">
        <v>249</v>
      </c>
      <c r="DRA115" s="159" t="s">
        <v>249</v>
      </c>
      <c r="DRB115" s="159" t="s">
        <v>249</v>
      </c>
      <c r="DRC115" s="159" t="s">
        <v>249</v>
      </c>
      <c r="DRD115" s="159" t="s">
        <v>249</v>
      </c>
      <c r="DRE115" s="159" t="s">
        <v>249</v>
      </c>
      <c r="DRF115" s="159" t="s">
        <v>249</v>
      </c>
      <c r="DRG115" s="159" t="s">
        <v>249</v>
      </c>
      <c r="DRH115" s="159" t="s">
        <v>249</v>
      </c>
      <c r="DRI115" s="159" t="s">
        <v>249</v>
      </c>
      <c r="DRJ115" s="159" t="s">
        <v>249</v>
      </c>
      <c r="DRK115" s="159" t="s">
        <v>249</v>
      </c>
      <c r="DRL115" s="159" t="s">
        <v>249</v>
      </c>
      <c r="DRM115" s="159" t="s">
        <v>249</v>
      </c>
      <c r="DRN115" s="159" t="s">
        <v>249</v>
      </c>
      <c r="DRO115" s="159" t="s">
        <v>249</v>
      </c>
      <c r="DRP115" s="159" t="s">
        <v>249</v>
      </c>
      <c r="DRQ115" s="159" t="s">
        <v>249</v>
      </c>
      <c r="DRR115" s="159" t="s">
        <v>249</v>
      </c>
      <c r="DRS115" s="159" t="s">
        <v>249</v>
      </c>
      <c r="DRT115" s="159" t="s">
        <v>249</v>
      </c>
      <c r="DRU115" s="159" t="s">
        <v>249</v>
      </c>
      <c r="DRV115" s="159" t="s">
        <v>249</v>
      </c>
      <c r="DRW115" s="159" t="s">
        <v>249</v>
      </c>
      <c r="DRX115" s="159" t="s">
        <v>249</v>
      </c>
      <c r="DRY115" s="159" t="s">
        <v>249</v>
      </c>
      <c r="DRZ115" s="159" t="s">
        <v>249</v>
      </c>
      <c r="DSA115" s="159" t="s">
        <v>249</v>
      </c>
      <c r="DSB115" s="159" t="s">
        <v>249</v>
      </c>
      <c r="DSC115" s="159" t="s">
        <v>249</v>
      </c>
      <c r="DSD115" s="159" t="s">
        <v>249</v>
      </c>
      <c r="DSE115" s="159" t="s">
        <v>249</v>
      </c>
      <c r="DSF115" s="159" t="s">
        <v>249</v>
      </c>
      <c r="DSG115" s="159" t="s">
        <v>249</v>
      </c>
      <c r="DSH115" s="159" t="s">
        <v>249</v>
      </c>
      <c r="DSI115" s="159" t="s">
        <v>249</v>
      </c>
      <c r="DSJ115" s="159" t="s">
        <v>249</v>
      </c>
      <c r="DSK115" s="159" t="s">
        <v>249</v>
      </c>
      <c r="DSL115" s="159" t="s">
        <v>249</v>
      </c>
      <c r="DSM115" s="159" t="s">
        <v>249</v>
      </c>
      <c r="DSN115" s="159" t="s">
        <v>249</v>
      </c>
      <c r="DSO115" s="159" t="s">
        <v>249</v>
      </c>
      <c r="DSP115" s="159" t="s">
        <v>249</v>
      </c>
      <c r="DSQ115" s="159" t="s">
        <v>249</v>
      </c>
      <c r="DSR115" s="159" t="s">
        <v>249</v>
      </c>
      <c r="DSS115" s="159" t="s">
        <v>249</v>
      </c>
      <c r="DST115" s="159" t="s">
        <v>249</v>
      </c>
      <c r="DSU115" s="159" t="s">
        <v>249</v>
      </c>
      <c r="DSV115" s="159" t="s">
        <v>249</v>
      </c>
      <c r="DSW115" s="159" t="s">
        <v>249</v>
      </c>
      <c r="DSX115" s="159" t="s">
        <v>249</v>
      </c>
      <c r="DSY115" s="159" t="s">
        <v>249</v>
      </c>
      <c r="DSZ115" s="159" t="s">
        <v>249</v>
      </c>
      <c r="DTA115" s="159" t="s">
        <v>249</v>
      </c>
      <c r="DTB115" s="159" t="s">
        <v>249</v>
      </c>
      <c r="DTC115" s="159" t="s">
        <v>249</v>
      </c>
      <c r="DTD115" s="159" t="s">
        <v>249</v>
      </c>
      <c r="DTE115" s="159" t="s">
        <v>249</v>
      </c>
      <c r="DTF115" s="159" t="s">
        <v>249</v>
      </c>
      <c r="DTG115" s="159" t="s">
        <v>249</v>
      </c>
      <c r="DTH115" s="159" t="s">
        <v>249</v>
      </c>
      <c r="DTI115" s="159" t="s">
        <v>249</v>
      </c>
      <c r="DTJ115" s="159" t="s">
        <v>249</v>
      </c>
      <c r="DTK115" s="159" t="s">
        <v>249</v>
      </c>
      <c r="DTL115" s="159" t="s">
        <v>249</v>
      </c>
      <c r="DTM115" s="159" t="s">
        <v>249</v>
      </c>
      <c r="DTN115" s="159" t="s">
        <v>249</v>
      </c>
      <c r="DTO115" s="159" t="s">
        <v>249</v>
      </c>
      <c r="DTP115" s="159" t="s">
        <v>249</v>
      </c>
      <c r="DTQ115" s="159" t="s">
        <v>249</v>
      </c>
      <c r="DTR115" s="159" t="s">
        <v>249</v>
      </c>
      <c r="DTS115" s="159" t="s">
        <v>249</v>
      </c>
      <c r="DTT115" s="159" t="s">
        <v>249</v>
      </c>
      <c r="DTU115" s="159" t="s">
        <v>249</v>
      </c>
      <c r="DTV115" s="159" t="s">
        <v>249</v>
      </c>
      <c r="DTW115" s="159" t="s">
        <v>249</v>
      </c>
      <c r="DTX115" s="159" t="s">
        <v>249</v>
      </c>
      <c r="DTY115" s="159" t="s">
        <v>249</v>
      </c>
      <c r="DTZ115" s="159" t="s">
        <v>249</v>
      </c>
      <c r="DUA115" s="159" t="s">
        <v>249</v>
      </c>
      <c r="DUB115" s="159" t="s">
        <v>249</v>
      </c>
      <c r="DUC115" s="159" t="s">
        <v>249</v>
      </c>
      <c r="DUD115" s="159" t="s">
        <v>249</v>
      </c>
      <c r="DUE115" s="159" t="s">
        <v>249</v>
      </c>
      <c r="DUF115" s="159" t="s">
        <v>249</v>
      </c>
      <c r="DUG115" s="159" t="s">
        <v>249</v>
      </c>
      <c r="DUH115" s="159" t="s">
        <v>249</v>
      </c>
      <c r="DUI115" s="159" t="s">
        <v>249</v>
      </c>
      <c r="DUJ115" s="159" t="s">
        <v>249</v>
      </c>
      <c r="DUK115" s="159" t="s">
        <v>249</v>
      </c>
      <c r="DUL115" s="159" t="s">
        <v>249</v>
      </c>
      <c r="DUM115" s="159" t="s">
        <v>249</v>
      </c>
      <c r="DUN115" s="159" t="s">
        <v>249</v>
      </c>
      <c r="DUO115" s="159" t="s">
        <v>249</v>
      </c>
      <c r="DUP115" s="159" t="s">
        <v>249</v>
      </c>
      <c r="DUQ115" s="159" t="s">
        <v>249</v>
      </c>
      <c r="DUR115" s="159" t="s">
        <v>249</v>
      </c>
      <c r="DUS115" s="159" t="s">
        <v>249</v>
      </c>
      <c r="DUT115" s="159" t="s">
        <v>249</v>
      </c>
      <c r="DUU115" s="159" t="s">
        <v>249</v>
      </c>
      <c r="DUV115" s="159" t="s">
        <v>249</v>
      </c>
      <c r="DUW115" s="159" t="s">
        <v>249</v>
      </c>
      <c r="DUX115" s="159" t="s">
        <v>249</v>
      </c>
      <c r="DUY115" s="159" t="s">
        <v>249</v>
      </c>
      <c r="DUZ115" s="159" t="s">
        <v>249</v>
      </c>
      <c r="DVA115" s="159" t="s">
        <v>249</v>
      </c>
      <c r="DVB115" s="159" t="s">
        <v>249</v>
      </c>
      <c r="DVC115" s="159" t="s">
        <v>249</v>
      </c>
      <c r="DVD115" s="159" t="s">
        <v>249</v>
      </c>
      <c r="DVE115" s="159" t="s">
        <v>249</v>
      </c>
      <c r="DVF115" s="159" t="s">
        <v>249</v>
      </c>
      <c r="DVG115" s="159" t="s">
        <v>249</v>
      </c>
      <c r="DVH115" s="159" t="s">
        <v>249</v>
      </c>
      <c r="DVI115" s="159" t="s">
        <v>249</v>
      </c>
      <c r="DVJ115" s="159" t="s">
        <v>249</v>
      </c>
      <c r="DVK115" s="159" t="s">
        <v>249</v>
      </c>
      <c r="DVL115" s="159" t="s">
        <v>249</v>
      </c>
      <c r="DVM115" s="159" t="s">
        <v>249</v>
      </c>
      <c r="DVN115" s="159" t="s">
        <v>249</v>
      </c>
      <c r="DVO115" s="159" t="s">
        <v>249</v>
      </c>
      <c r="DVP115" s="159" t="s">
        <v>249</v>
      </c>
      <c r="DVQ115" s="159" t="s">
        <v>249</v>
      </c>
      <c r="DVR115" s="159" t="s">
        <v>249</v>
      </c>
      <c r="DVS115" s="159" t="s">
        <v>249</v>
      </c>
      <c r="DVT115" s="159" t="s">
        <v>249</v>
      </c>
      <c r="DVU115" s="159" t="s">
        <v>249</v>
      </c>
      <c r="DVV115" s="159" t="s">
        <v>249</v>
      </c>
      <c r="DVW115" s="159" t="s">
        <v>249</v>
      </c>
      <c r="DVX115" s="159" t="s">
        <v>249</v>
      </c>
      <c r="DVY115" s="159" t="s">
        <v>249</v>
      </c>
      <c r="DVZ115" s="159" t="s">
        <v>249</v>
      </c>
      <c r="DWA115" s="159" t="s">
        <v>249</v>
      </c>
      <c r="DWB115" s="159" t="s">
        <v>249</v>
      </c>
      <c r="DWC115" s="159" t="s">
        <v>249</v>
      </c>
      <c r="DWD115" s="159" t="s">
        <v>249</v>
      </c>
      <c r="DWE115" s="159" t="s">
        <v>249</v>
      </c>
      <c r="DWF115" s="159" t="s">
        <v>249</v>
      </c>
      <c r="DWG115" s="159" t="s">
        <v>249</v>
      </c>
      <c r="DWH115" s="159" t="s">
        <v>249</v>
      </c>
      <c r="DWI115" s="159" t="s">
        <v>249</v>
      </c>
      <c r="DWJ115" s="159" t="s">
        <v>249</v>
      </c>
      <c r="DWK115" s="159" t="s">
        <v>249</v>
      </c>
      <c r="DWL115" s="159" t="s">
        <v>249</v>
      </c>
      <c r="DWM115" s="159" t="s">
        <v>249</v>
      </c>
      <c r="DWN115" s="159" t="s">
        <v>249</v>
      </c>
      <c r="DWO115" s="159" t="s">
        <v>249</v>
      </c>
      <c r="DWP115" s="159" t="s">
        <v>249</v>
      </c>
      <c r="DWQ115" s="159" t="s">
        <v>249</v>
      </c>
      <c r="DWR115" s="159" t="s">
        <v>249</v>
      </c>
      <c r="DWS115" s="159" t="s">
        <v>249</v>
      </c>
      <c r="DWT115" s="159" t="s">
        <v>249</v>
      </c>
      <c r="DWU115" s="159" t="s">
        <v>249</v>
      </c>
      <c r="DWV115" s="159" t="s">
        <v>249</v>
      </c>
      <c r="DWW115" s="159" t="s">
        <v>249</v>
      </c>
      <c r="DWX115" s="159" t="s">
        <v>249</v>
      </c>
      <c r="DWY115" s="159" t="s">
        <v>249</v>
      </c>
      <c r="DWZ115" s="159" t="s">
        <v>249</v>
      </c>
      <c r="DXA115" s="159" t="s">
        <v>249</v>
      </c>
      <c r="DXB115" s="159" t="s">
        <v>249</v>
      </c>
      <c r="DXC115" s="159" t="s">
        <v>249</v>
      </c>
      <c r="DXD115" s="159" t="s">
        <v>249</v>
      </c>
      <c r="DXE115" s="159" t="s">
        <v>249</v>
      </c>
      <c r="DXF115" s="159" t="s">
        <v>249</v>
      </c>
      <c r="DXG115" s="159" t="s">
        <v>249</v>
      </c>
      <c r="DXH115" s="159" t="s">
        <v>249</v>
      </c>
      <c r="DXI115" s="159" t="s">
        <v>249</v>
      </c>
      <c r="DXJ115" s="159" t="s">
        <v>249</v>
      </c>
      <c r="DXK115" s="159" t="s">
        <v>249</v>
      </c>
      <c r="DXL115" s="159" t="s">
        <v>249</v>
      </c>
      <c r="DXM115" s="159" t="s">
        <v>249</v>
      </c>
      <c r="DXN115" s="159" t="s">
        <v>249</v>
      </c>
      <c r="DXO115" s="159" t="s">
        <v>249</v>
      </c>
      <c r="DXP115" s="159" t="s">
        <v>249</v>
      </c>
      <c r="DXQ115" s="159" t="s">
        <v>249</v>
      </c>
      <c r="DXR115" s="159" t="s">
        <v>249</v>
      </c>
      <c r="DXS115" s="159" t="s">
        <v>249</v>
      </c>
      <c r="DXT115" s="159" t="s">
        <v>249</v>
      </c>
      <c r="DXU115" s="159" t="s">
        <v>249</v>
      </c>
      <c r="DXV115" s="159" t="s">
        <v>249</v>
      </c>
      <c r="DXW115" s="159" t="s">
        <v>249</v>
      </c>
      <c r="DXX115" s="159" t="s">
        <v>249</v>
      </c>
      <c r="DXY115" s="159" t="s">
        <v>249</v>
      </c>
      <c r="DXZ115" s="159" t="s">
        <v>249</v>
      </c>
      <c r="DYA115" s="159" t="s">
        <v>249</v>
      </c>
      <c r="DYB115" s="159" t="s">
        <v>249</v>
      </c>
      <c r="DYC115" s="159" t="s">
        <v>249</v>
      </c>
      <c r="DYD115" s="159" t="s">
        <v>249</v>
      </c>
      <c r="DYE115" s="159" t="s">
        <v>249</v>
      </c>
      <c r="DYF115" s="159" t="s">
        <v>249</v>
      </c>
      <c r="DYG115" s="159" t="s">
        <v>249</v>
      </c>
      <c r="DYH115" s="159" t="s">
        <v>249</v>
      </c>
      <c r="DYI115" s="159" t="s">
        <v>249</v>
      </c>
      <c r="DYJ115" s="159" t="s">
        <v>249</v>
      </c>
      <c r="DYK115" s="159" t="s">
        <v>249</v>
      </c>
      <c r="DYL115" s="159" t="s">
        <v>249</v>
      </c>
      <c r="DYM115" s="159" t="s">
        <v>249</v>
      </c>
      <c r="DYN115" s="159" t="s">
        <v>249</v>
      </c>
      <c r="DYO115" s="159" t="s">
        <v>249</v>
      </c>
      <c r="DYP115" s="159" t="s">
        <v>249</v>
      </c>
      <c r="DYQ115" s="159" t="s">
        <v>249</v>
      </c>
      <c r="DYR115" s="159" t="s">
        <v>249</v>
      </c>
      <c r="DYS115" s="159" t="s">
        <v>249</v>
      </c>
      <c r="DYT115" s="159" t="s">
        <v>249</v>
      </c>
      <c r="DYU115" s="159" t="s">
        <v>249</v>
      </c>
      <c r="DYV115" s="159" t="s">
        <v>249</v>
      </c>
      <c r="DYW115" s="159" t="s">
        <v>249</v>
      </c>
      <c r="DYX115" s="159" t="s">
        <v>249</v>
      </c>
      <c r="DYY115" s="159" t="s">
        <v>249</v>
      </c>
      <c r="DYZ115" s="159" t="s">
        <v>249</v>
      </c>
      <c r="DZA115" s="159" t="s">
        <v>249</v>
      </c>
      <c r="DZB115" s="159" t="s">
        <v>249</v>
      </c>
      <c r="DZC115" s="159" t="s">
        <v>249</v>
      </c>
      <c r="DZD115" s="159" t="s">
        <v>249</v>
      </c>
      <c r="DZE115" s="159" t="s">
        <v>249</v>
      </c>
      <c r="DZF115" s="159" t="s">
        <v>249</v>
      </c>
      <c r="DZG115" s="159" t="s">
        <v>249</v>
      </c>
      <c r="DZH115" s="159" t="s">
        <v>249</v>
      </c>
      <c r="DZI115" s="159" t="s">
        <v>249</v>
      </c>
      <c r="DZJ115" s="159" t="s">
        <v>249</v>
      </c>
      <c r="DZK115" s="159" t="s">
        <v>249</v>
      </c>
      <c r="DZL115" s="159" t="s">
        <v>249</v>
      </c>
      <c r="DZM115" s="159" t="s">
        <v>249</v>
      </c>
      <c r="DZN115" s="159" t="s">
        <v>249</v>
      </c>
      <c r="DZO115" s="159" t="s">
        <v>249</v>
      </c>
      <c r="DZP115" s="159" t="s">
        <v>249</v>
      </c>
      <c r="DZQ115" s="159" t="s">
        <v>249</v>
      </c>
      <c r="DZR115" s="159" t="s">
        <v>249</v>
      </c>
      <c r="DZS115" s="159" t="s">
        <v>249</v>
      </c>
      <c r="DZT115" s="159" t="s">
        <v>249</v>
      </c>
      <c r="DZU115" s="159" t="s">
        <v>249</v>
      </c>
      <c r="DZV115" s="159" t="s">
        <v>249</v>
      </c>
      <c r="DZW115" s="159" t="s">
        <v>249</v>
      </c>
      <c r="DZX115" s="159" t="s">
        <v>249</v>
      </c>
      <c r="DZY115" s="159" t="s">
        <v>249</v>
      </c>
      <c r="DZZ115" s="159" t="s">
        <v>249</v>
      </c>
      <c r="EAA115" s="159" t="s">
        <v>249</v>
      </c>
      <c r="EAB115" s="159" t="s">
        <v>249</v>
      </c>
      <c r="EAC115" s="159" t="s">
        <v>249</v>
      </c>
      <c r="EAD115" s="159" t="s">
        <v>249</v>
      </c>
      <c r="EAE115" s="159" t="s">
        <v>249</v>
      </c>
      <c r="EAF115" s="159" t="s">
        <v>249</v>
      </c>
      <c r="EAG115" s="159" t="s">
        <v>249</v>
      </c>
      <c r="EAH115" s="159" t="s">
        <v>249</v>
      </c>
      <c r="EAI115" s="159" t="s">
        <v>249</v>
      </c>
      <c r="EAJ115" s="159" t="s">
        <v>249</v>
      </c>
      <c r="EAK115" s="159" t="s">
        <v>249</v>
      </c>
      <c r="EAL115" s="159" t="s">
        <v>249</v>
      </c>
      <c r="EAM115" s="159" t="s">
        <v>249</v>
      </c>
      <c r="EAN115" s="159" t="s">
        <v>249</v>
      </c>
      <c r="EAO115" s="159" t="s">
        <v>249</v>
      </c>
      <c r="EAP115" s="159" t="s">
        <v>249</v>
      </c>
      <c r="EAQ115" s="159" t="s">
        <v>249</v>
      </c>
      <c r="EAR115" s="159" t="s">
        <v>249</v>
      </c>
      <c r="EAS115" s="159" t="s">
        <v>249</v>
      </c>
      <c r="EAT115" s="159" t="s">
        <v>249</v>
      </c>
      <c r="EAU115" s="159" t="s">
        <v>249</v>
      </c>
      <c r="EAV115" s="159" t="s">
        <v>249</v>
      </c>
      <c r="EAW115" s="159" t="s">
        <v>249</v>
      </c>
      <c r="EAX115" s="159" t="s">
        <v>249</v>
      </c>
      <c r="EAY115" s="159" t="s">
        <v>249</v>
      </c>
      <c r="EAZ115" s="159" t="s">
        <v>249</v>
      </c>
      <c r="EBA115" s="159" t="s">
        <v>249</v>
      </c>
      <c r="EBB115" s="159" t="s">
        <v>249</v>
      </c>
      <c r="EBC115" s="159" t="s">
        <v>249</v>
      </c>
      <c r="EBD115" s="159" t="s">
        <v>249</v>
      </c>
      <c r="EBE115" s="159" t="s">
        <v>249</v>
      </c>
      <c r="EBF115" s="159" t="s">
        <v>249</v>
      </c>
      <c r="EBG115" s="159" t="s">
        <v>249</v>
      </c>
      <c r="EBH115" s="159" t="s">
        <v>249</v>
      </c>
      <c r="EBI115" s="159" t="s">
        <v>249</v>
      </c>
      <c r="EBJ115" s="159" t="s">
        <v>249</v>
      </c>
      <c r="EBK115" s="159" t="s">
        <v>249</v>
      </c>
      <c r="EBL115" s="159" t="s">
        <v>249</v>
      </c>
      <c r="EBM115" s="159" t="s">
        <v>249</v>
      </c>
      <c r="EBN115" s="159" t="s">
        <v>249</v>
      </c>
      <c r="EBO115" s="159" t="s">
        <v>249</v>
      </c>
      <c r="EBP115" s="159" t="s">
        <v>249</v>
      </c>
      <c r="EBQ115" s="159" t="s">
        <v>249</v>
      </c>
      <c r="EBR115" s="159" t="s">
        <v>249</v>
      </c>
      <c r="EBS115" s="159" t="s">
        <v>249</v>
      </c>
      <c r="EBT115" s="159" t="s">
        <v>249</v>
      </c>
      <c r="EBU115" s="159" t="s">
        <v>249</v>
      </c>
      <c r="EBV115" s="159" t="s">
        <v>249</v>
      </c>
      <c r="EBW115" s="159" t="s">
        <v>249</v>
      </c>
      <c r="EBX115" s="159" t="s">
        <v>249</v>
      </c>
      <c r="EBY115" s="159" t="s">
        <v>249</v>
      </c>
      <c r="EBZ115" s="159" t="s">
        <v>249</v>
      </c>
      <c r="ECA115" s="159" t="s">
        <v>249</v>
      </c>
      <c r="ECB115" s="159" t="s">
        <v>249</v>
      </c>
      <c r="ECC115" s="159" t="s">
        <v>249</v>
      </c>
      <c r="ECD115" s="159" t="s">
        <v>249</v>
      </c>
      <c r="ECE115" s="159" t="s">
        <v>249</v>
      </c>
      <c r="ECF115" s="159" t="s">
        <v>249</v>
      </c>
      <c r="ECG115" s="159" t="s">
        <v>249</v>
      </c>
      <c r="ECH115" s="159" t="s">
        <v>249</v>
      </c>
      <c r="ECI115" s="159" t="s">
        <v>249</v>
      </c>
      <c r="ECJ115" s="159" t="s">
        <v>249</v>
      </c>
      <c r="ECK115" s="159" t="s">
        <v>249</v>
      </c>
      <c r="ECL115" s="159" t="s">
        <v>249</v>
      </c>
      <c r="ECM115" s="159" t="s">
        <v>249</v>
      </c>
      <c r="ECN115" s="159" t="s">
        <v>249</v>
      </c>
      <c r="ECO115" s="159" t="s">
        <v>249</v>
      </c>
      <c r="ECP115" s="159" t="s">
        <v>249</v>
      </c>
      <c r="ECQ115" s="159" t="s">
        <v>249</v>
      </c>
      <c r="ECR115" s="159" t="s">
        <v>249</v>
      </c>
      <c r="ECS115" s="159" t="s">
        <v>249</v>
      </c>
      <c r="ECT115" s="159" t="s">
        <v>249</v>
      </c>
      <c r="ECU115" s="159" t="s">
        <v>249</v>
      </c>
      <c r="ECV115" s="159" t="s">
        <v>249</v>
      </c>
      <c r="ECW115" s="159" t="s">
        <v>249</v>
      </c>
      <c r="ECX115" s="159" t="s">
        <v>249</v>
      </c>
      <c r="ECY115" s="159" t="s">
        <v>249</v>
      </c>
      <c r="ECZ115" s="159" t="s">
        <v>249</v>
      </c>
      <c r="EDA115" s="159" t="s">
        <v>249</v>
      </c>
      <c r="EDB115" s="159" t="s">
        <v>249</v>
      </c>
      <c r="EDC115" s="159" t="s">
        <v>249</v>
      </c>
      <c r="EDD115" s="159" t="s">
        <v>249</v>
      </c>
      <c r="EDE115" s="159" t="s">
        <v>249</v>
      </c>
      <c r="EDF115" s="159" t="s">
        <v>249</v>
      </c>
      <c r="EDG115" s="159" t="s">
        <v>249</v>
      </c>
      <c r="EDH115" s="159" t="s">
        <v>249</v>
      </c>
      <c r="EDI115" s="159" t="s">
        <v>249</v>
      </c>
      <c r="EDJ115" s="159" t="s">
        <v>249</v>
      </c>
      <c r="EDK115" s="159" t="s">
        <v>249</v>
      </c>
      <c r="EDL115" s="159" t="s">
        <v>249</v>
      </c>
      <c r="EDM115" s="159" t="s">
        <v>249</v>
      </c>
      <c r="EDN115" s="159" t="s">
        <v>249</v>
      </c>
      <c r="EDO115" s="159" t="s">
        <v>249</v>
      </c>
      <c r="EDP115" s="159" t="s">
        <v>249</v>
      </c>
      <c r="EDQ115" s="159" t="s">
        <v>249</v>
      </c>
      <c r="EDR115" s="159" t="s">
        <v>249</v>
      </c>
      <c r="EDS115" s="159" t="s">
        <v>249</v>
      </c>
      <c r="EDT115" s="159" t="s">
        <v>249</v>
      </c>
      <c r="EDU115" s="159" t="s">
        <v>249</v>
      </c>
      <c r="EDV115" s="159" t="s">
        <v>249</v>
      </c>
      <c r="EDW115" s="159" t="s">
        <v>249</v>
      </c>
      <c r="EDX115" s="159" t="s">
        <v>249</v>
      </c>
      <c r="EDY115" s="159" t="s">
        <v>249</v>
      </c>
      <c r="EDZ115" s="159" t="s">
        <v>249</v>
      </c>
      <c r="EEA115" s="159" t="s">
        <v>249</v>
      </c>
      <c r="EEB115" s="159" t="s">
        <v>249</v>
      </c>
      <c r="EEC115" s="159" t="s">
        <v>249</v>
      </c>
      <c r="EED115" s="159" t="s">
        <v>249</v>
      </c>
      <c r="EEE115" s="159" t="s">
        <v>249</v>
      </c>
      <c r="EEF115" s="159" t="s">
        <v>249</v>
      </c>
      <c r="EEG115" s="159" t="s">
        <v>249</v>
      </c>
      <c r="EEH115" s="159" t="s">
        <v>249</v>
      </c>
      <c r="EEI115" s="159" t="s">
        <v>249</v>
      </c>
      <c r="EEJ115" s="159" t="s">
        <v>249</v>
      </c>
      <c r="EEK115" s="159" t="s">
        <v>249</v>
      </c>
      <c r="EEL115" s="159" t="s">
        <v>249</v>
      </c>
      <c r="EEM115" s="159" t="s">
        <v>249</v>
      </c>
      <c r="EEN115" s="159" t="s">
        <v>249</v>
      </c>
      <c r="EEO115" s="159" t="s">
        <v>249</v>
      </c>
      <c r="EEP115" s="159" t="s">
        <v>249</v>
      </c>
      <c r="EEQ115" s="159" t="s">
        <v>249</v>
      </c>
      <c r="EER115" s="159" t="s">
        <v>249</v>
      </c>
      <c r="EES115" s="159" t="s">
        <v>249</v>
      </c>
      <c r="EET115" s="159" t="s">
        <v>249</v>
      </c>
      <c r="EEU115" s="159" t="s">
        <v>249</v>
      </c>
      <c r="EEV115" s="159" t="s">
        <v>249</v>
      </c>
      <c r="EEW115" s="159" t="s">
        <v>249</v>
      </c>
      <c r="EEX115" s="159" t="s">
        <v>249</v>
      </c>
      <c r="EEY115" s="159" t="s">
        <v>249</v>
      </c>
      <c r="EEZ115" s="159" t="s">
        <v>249</v>
      </c>
      <c r="EFA115" s="159" t="s">
        <v>249</v>
      </c>
      <c r="EFB115" s="159" t="s">
        <v>249</v>
      </c>
      <c r="EFC115" s="159" t="s">
        <v>249</v>
      </c>
      <c r="EFD115" s="159" t="s">
        <v>249</v>
      </c>
      <c r="EFE115" s="159" t="s">
        <v>249</v>
      </c>
      <c r="EFF115" s="159" t="s">
        <v>249</v>
      </c>
      <c r="EFG115" s="159" t="s">
        <v>249</v>
      </c>
      <c r="EFH115" s="159" t="s">
        <v>249</v>
      </c>
      <c r="EFI115" s="159" t="s">
        <v>249</v>
      </c>
      <c r="EFJ115" s="159" t="s">
        <v>249</v>
      </c>
      <c r="EFK115" s="159" t="s">
        <v>249</v>
      </c>
      <c r="EFL115" s="159" t="s">
        <v>249</v>
      </c>
      <c r="EFM115" s="159" t="s">
        <v>249</v>
      </c>
      <c r="EFN115" s="159" t="s">
        <v>249</v>
      </c>
      <c r="EFO115" s="159" t="s">
        <v>249</v>
      </c>
      <c r="EFP115" s="159" t="s">
        <v>249</v>
      </c>
      <c r="EFQ115" s="159" t="s">
        <v>249</v>
      </c>
      <c r="EFR115" s="159" t="s">
        <v>249</v>
      </c>
      <c r="EFS115" s="159" t="s">
        <v>249</v>
      </c>
      <c r="EFT115" s="159" t="s">
        <v>249</v>
      </c>
      <c r="EFU115" s="159" t="s">
        <v>249</v>
      </c>
      <c r="EFV115" s="159" t="s">
        <v>249</v>
      </c>
      <c r="EFW115" s="159" t="s">
        <v>249</v>
      </c>
      <c r="EFX115" s="159" t="s">
        <v>249</v>
      </c>
      <c r="EFY115" s="159" t="s">
        <v>249</v>
      </c>
      <c r="EFZ115" s="159" t="s">
        <v>249</v>
      </c>
      <c r="EGA115" s="159" t="s">
        <v>249</v>
      </c>
      <c r="EGB115" s="159" t="s">
        <v>249</v>
      </c>
      <c r="EGC115" s="159" t="s">
        <v>249</v>
      </c>
      <c r="EGD115" s="159" t="s">
        <v>249</v>
      </c>
      <c r="EGE115" s="159" t="s">
        <v>249</v>
      </c>
      <c r="EGF115" s="159" t="s">
        <v>249</v>
      </c>
      <c r="EGG115" s="159" t="s">
        <v>249</v>
      </c>
      <c r="EGH115" s="159" t="s">
        <v>249</v>
      </c>
      <c r="EGI115" s="159" t="s">
        <v>249</v>
      </c>
      <c r="EGJ115" s="159" t="s">
        <v>249</v>
      </c>
      <c r="EGK115" s="159" t="s">
        <v>249</v>
      </c>
      <c r="EGL115" s="159" t="s">
        <v>249</v>
      </c>
      <c r="EGM115" s="159" t="s">
        <v>249</v>
      </c>
      <c r="EGN115" s="159" t="s">
        <v>249</v>
      </c>
      <c r="EGO115" s="159" t="s">
        <v>249</v>
      </c>
      <c r="EGP115" s="159" t="s">
        <v>249</v>
      </c>
      <c r="EGQ115" s="159" t="s">
        <v>249</v>
      </c>
      <c r="EGR115" s="159" t="s">
        <v>249</v>
      </c>
      <c r="EGS115" s="159" t="s">
        <v>249</v>
      </c>
      <c r="EGT115" s="159" t="s">
        <v>249</v>
      </c>
      <c r="EGU115" s="159" t="s">
        <v>249</v>
      </c>
      <c r="EGV115" s="159" t="s">
        <v>249</v>
      </c>
      <c r="EGW115" s="159" t="s">
        <v>249</v>
      </c>
      <c r="EGX115" s="159" t="s">
        <v>249</v>
      </c>
      <c r="EGY115" s="159" t="s">
        <v>249</v>
      </c>
      <c r="EGZ115" s="159" t="s">
        <v>249</v>
      </c>
      <c r="EHA115" s="159" t="s">
        <v>249</v>
      </c>
      <c r="EHB115" s="159" t="s">
        <v>249</v>
      </c>
      <c r="EHC115" s="159" t="s">
        <v>249</v>
      </c>
      <c r="EHD115" s="159" t="s">
        <v>249</v>
      </c>
      <c r="EHE115" s="159" t="s">
        <v>249</v>
      </c>
      <c r="EHF115" s="159" t="s">
        <v>249</v>
      </c>
      <c r="EHG115" s="159" t="s">
        <v>249</v>
      </c>
      <c r="EHH115" s="159" t="s">
        <v>249</v>
      </c>
      <c r="EHI115" s="159" t="s">
        <v>249</v>
      </c>
      <c r="EHJ115" s="159" t="s">
        <v>249</v>
      </c>
      <c r="EHK115" s="159" t="s">
        <v>249</v>
      </c>
      <c r="EHL115" s="159" t="s">
        <v>249</v>
      </c>
      <c r="EHM115" s="159" t="s">
        <v>249</v>
      </c>
      <c r="EHN115" s="159" t="s">
        <v>249</v>
      </c>
      <c r="EHO115" s="159" t="s">
        <v>249</v>
      </c>
      <c r="EHP115" s="159" t="s">
        <v>249</v>
      </c>
      <c r="EHQ115" s="159" t="s">
        <v>249</v>
      </c>
      <c r="EHR115" s="159" t="s">
        <v>249</v>
      </c>
      <c r="EHS115" s="159" t="s">
        <v>249</v>
      </c>
      <c r="EHT115" s="159" t="s">
        <v>249</v>
      </c>
      <c r="EHU115" s="159" t="s">
        <v>249</v>
      </c>
      <c r="EHV115" s="159" t="s">
        <v>249</v>
      </c>
      <c r="EHW115" s="159" t="s">
        <v>249</v>
      </c>
      <c r="EHX115" s="159" t="s">
        <v>249</v>
      </c>
      <c r="EHY115" s="159" t="s">
        <v>249</v>
      </c>
      <c r="EHZ115" s="159" t="s">
        <v>249</v>
      </c>
      <c r="EIA115" s="159" t="s">
        <v>249</v>
      </c>
      <c r="EIB115" s="159" t="s">
        <v>249</v>
      </c>
      <c r="EIC115" s="159" t="s">
        <v>249</v>
      </c>
      <c r="EID115" s="159" t="s">
        <v>249</v>
      </c>
      <c r="EIE115" s="159" t="s">
        <v>249</v>
      </c>
      <c r="EIF115" s="159" t="s">
        <v>249</v>
      </c>
      <c r="EIG115" s="159" t="s">
        <v>249</v>
      </c>
      <c r="EIH115" s="159" t="s">
        <v>249</v>
      </c>
      <c r="EII115" s="159" t="s">
        <v>249</v>
      </c>
      <c r="EIJ115" s="159" t="s">
        <v>249</v>
      </c>
      <c r="EIK115" s="159" t="s">
        <v>249</v>
      </c>
      <c r="EIL115" s="159" t="s">
        <v>249</v>
      </c>
      <c r="EIM115" s="159" t="s">
        <v>249</v>
      </c>
      <c r="EIN115" s="159" t="s">
        <v>249</v>
      </c>
      <c r="EIO115" s="159" t="s">
        <v>249</v>
      </c>
      <c r="EIP115" s="159" t="s">
        <v>249</v>
      </c>
      <c r="EIQ115" s="159" t="s">
        <v>249</v>
      </c>
      <c r="EIR115" s="159" t="s">
        <v>249</v>
      </c>
      <c r="EIS115" s="159" t="s">
        <v>249</v>
      </c>
      <c r="EIT115" s="159" t="s">
        <v>249</v>
      </c>
      <c r="EIU115" s="159" t="s">
        <v>249</v>
      </c>
      <c r="EIV115" s="159" t="s">
        <v>249</v>
      </c>
      <c r="EIW115" s="159" t="s">
        <v>249</v>
      </c>
      <c r="EIX115" s="159" t="s">
        <v>249</v>
      </c>
      <c r="EIY115" s="159" t="s">
        <v>249</v>
      </c>
      <c r="EIZ115" s="159" t="s">
        <v>249</v>
      </c>
      <c r="EJA115" s="159" t="s">
        <v>249</v>
      </c>
      <c r="EJB115" s="159" t="s">
        <v>249</v>
      </c>
      <c r="EJC115" s="159" t="s">
        <v>249</v>
      </c>
      <c r="EJD115" s="159" t="s">
        <v>249</v>
      </c>
      <c r="EJE115" s="159" t="s">
        <v>249</v>
      </c>
      <c r="EJF115" s="159" t="s">
        <v>249</v>
      </c>
      <c r="EJG115" s="159" t="s">
        <v>249</v>
      </c>
      <c r="EJH115" s="159" t="s">
        <v>249</v>
      </c>
      <c r="EJI115" s="159" t="s">
        <v>249</v>
      </c>
      <c r="EJJ115" s="159" t="s">
        <v>249</v>
      </c>
      <c r="EJK115" s="159" t="s">
        <v>249</v>
      </c>
      <c r="EJL115" s="159" t="s">
        <v>249</v>
      </c>
      <c r="EJM115" s="159" t="s">
        <v>249</v>
      </c>
      <c r="EJN115" s="159" t="s">
        <v>249</v>
      </c>
      <c r="EJO115" s="159" t="s">
        <v>249</v>
      </c>
      <c r="EJP115" s="159" t="s">
        <v>249</v>
      </c>
      <c r="EJQ115" s="159" t="s">
        <v>249</v>
      </c>
      <c r="EJR115" s="159" t="s">
        <v>249</v>
      </c>
      <c r="EJS115" s="159" t="s">
        <v>249</v>
      </c>
      <c r="EJT115" s="159" t="s">
        <v>249</v>
      </c>
      <c r="EJU115" s="159" t="s">
        <v>249</v>
      </c>
      <c r="EJV115" s="159" t="s">
        <v>249</v>
      </c>
      <c r="EJW115" s="159" t="s">
        <v>249</v>
      </c>
      <c r="EJX115" s="159" t="s">
        <v>249</v>
      </c>
      <c r="EJY115" s="159" t="s">
        <v>249</v>
      </c>
      <c r="EJZ115" s="159" t="s">
        <v>249</v>
      </c>
      <c r="EKA115" s="159" t="s">
        <v>249</v>
      </c>
      <c r="EKB115" s="159" t="s">
        <v>249</v>
      </c>
      <c r="EKC115" s="159" t="s">
        <v>249</v>
      </c>
      <c r="EKD115" s="159" t="s">
        <v>249</v>
      </c>
      <c r="EKE115" s="159" t="s">
        <v>249</v>
      </c>
      <c r="EKF115" s="159" t="s">
        <v>249</v>
      </c>
      <c r="EKG115" s="159" t="s">
        <v>249</v>
      </c>
      <c r="EKH115" s="159" t="s">
        <v>249</v>
      </c>
      <c r="EKI115" s="159" t="s">
        <v>249</v>
      </c>
      <c r="EKJ115" s="159" t="s">
        <v>249</v>
      </c>
      <c r="EKK115" s="159" t="s">
        <v>249</v>
      </c>
      <c r="EKL115" s="159" t="s">
        <v>249</v>
      </c>
      <c r="EKM115" s="159" t="s">
        <v>249</v>
      </c>
      <c r="EKN115" s="159" t="s">
        <v>249</v>
      </c>
      <c r="EKO115" s="159" t="s">
        <v>249</v>
      </c>
      <c r="EKP115" s="159" t="s">
        <v>249</v>
      </c>
      <c r="EKQ115" s="159" t="s">
        <v>249</v>
      </c>
      <c r="EKR115" s="159" t="s">
        <v>249</v>
      </c>
      <c r="EKS115" s="159" t="s">
        <v>249</v>
      </c>
      <c r="EKT115" s="159" t="s">
        <v>249</v>
      </c>
      <c r="EKU115" s="159" t="s">
        <v>249</v>
      </c>
      <c r="EKV115" s="159" t="s">
        <v>249</v>
      </c>
      <c r="EKW115" s="159" t="s">
        <v>249</v>
      </c>
      <c r="EKX115" s="159" t="s">
        <v>249</v>
      </c>
      <c r="EKY115" s="159" t="s">
        <v>249</v>
      </c>
      <c r="EKZ115" s="159" t="s">
        <v>249</v>
      </c>
      <c r="ELA115" s="159" t="s">
        <v>249</v>
      </c>
      <c r="ELB115" s="159" t="s">
        <v>249</v>
      </c>
      <c r="ELC115" s="159" t="s">
        <v>249</v>
      </c>
      <c r="ELD115" s="159" t="s">
        <v>249</v>
      </c>
      <c r="ELE115" s="159" t="s">
        <v>249</v>
      </c>
      <c r="ELF115" s="159" t="s">
        <v>249</v>
      </c>
      <c r="ELG115" s="159" t="s">
        <v>249</v>
      </c>
      <c r="ELH115" s="159" t="s">
        <v>249</v>
      </c>
      <c r="ELI115" s="159" t="s">
        <v>249</v>
      </c>
      <c r="ELJ115" s="159" t="s">
        <v>249</v>
      </c>
      <c r="ELK115" s="159" t="s">
        <v>249</v>
      </c>
      <c r="ELL115" s="159" t="s">
        <v>249</v>
      </c>
      <c r="ELM115" s="159" t="s">
        <v>249</v>
      </c>
      <c r="ELN115" s="159" t="s">
        <v>249</v>
      </c>
      <c r="ELO115" s="159" t="s">
        <v>249</v>
      </c>
      <c r="ELP115" s="159" t="s">
        <v>249</v>
      </c>
      <c r="ELQ115" s="159" t="s">
        <v>249</v>
      </c>
      <c r="ELR115" s="159" t="s">
        <v>249</v>
      </c>
      <c r="ELS115" s="159" t="s">
        <v>249</v>
      </c>
      <c r="ELT115" s="159" t="s">
        <v>249</v>
      </c>
      <c r="ELU115" s="159" t="s">
        <v>249</v>
      </c>
      <c r="ELV115" s="159" t="s">
        <v>249</v>
      </c>
      <c r="ELW115" s="159" t="s">
        <v>249</v>
      </c>
      <c r="ELX115" s="159" t="s">
        <v>249</v>
      </c>
      <c r="ELY115" s="159" t="s">
        <v>249</v>
      </c>
      <c r="ELZ115" s="159" t="s">
        <v>249</v>
      </c>
      <c r="EMA115" s="159" t="s">
        <v>249</v>
      </c>
      <c r="EMB115" s="159" t="s">
        <v>249</v>
      </c>
      <c r="EMC115" s="159" t="s">
        <v>249</v>
      </c>
      <c r="EMD115" s="159" t="s">
        <v>249</v>
      </c>
      <c r="EME115" s="159" t="s">
        <v>249</v>
      </c>
      <c r="EMF115" s="159" t="s">
        <v>249</v>
      </c>
      <c r="EMG115" s="159" t="s">
        <v>249</v>
      </c>
      <c r="EMH115" s="159" t="s">
        <v>249</v>
      </c>
      <c r="EMI115" s="159" t="s">
        <v>249</v>
      </c>
      <c r="EMJ115" s="159" t="s">
        <v>249</v>
      </c>
      <c r="EMK115" s="159" t="s">
        <v>249</v>
      </c>
      <c r="EML115" s="159" t="s">
        <v>249</v>
      </c>
      <c r="EMM115" s="159" t="s">
        <v>249</v>
      </c>
      <c r="EMN115" s="159" t="s">
        <v>249</v>
      </c>
      <c r="EMO115" s="159" t="s">
        <v>249</v>
      </c>
      <c r="EMP115" s="159" t="s">
        <v>249</v>
      </c>
      <c r="EMQ115" s="159" t="s">
        <v>249</v>
      </c>
      <c r="EMR115" s="159" t="s">
        <v>249</v>
      </c>
      <c r="EMS115" s="159" t="s">
        <v>249</v>
      </c>
      <c r="EMT115" s="159" t="s">
        <v>249</v>
      </c>
      <c r="EMU115" s="159" t="s">
        <v>249</v>
      </c>
      <c r="EMV115" s="159" t="s">
        <v>249</v>
      </c>
      <c r="EMW115" s="159" t="s">
        <v>249</v>
      </c>
      <c r="EMX115" s="159" t="s">
        <v>249</v>
      </c>
      <c r="EMY115" s="159" t="s">
        <v>249</v>
      </c>
      <c r="EMZ115" s="159" t="s">
        <v>249</v>
      </c>
      <c r="ENA115" s="159" t="s">
        <v>249</v>
      </c>
      <c r="ENB115" s="159" t="s">
        <v>249</v>
      </c>
      <c r="ENC115" s="159" t="s">
        <v>249</v>
      </c>
      <c r="END115" s="159" t="s">
        <v>249</v>
      </c>
      <c r="ENE115" s="159" t="s">
        <v>249</v>
      </c>
      <c r="ENF115" s="159" t="s">
        <v>249</v>
      </c>
      <c r="ENG115" s="159" t="s">
        <v>249</v>
      </c>
      <c r="ENH115" s="159" t="s">
        <v>249</v>
      </c>
      <c r="ENI115" s="159" t="s">
        <v>249</v>
      </c>
      <c r="ENJ115" s="159" t="s">
        <v>249</v>
      </c>
      <c r="ENK115" s="159" t="s">
        <v>249</v>
      </c>
      <c r="ENL115" s="159" t="s">
        <v>249</v>
      </c>
      <c r="ENM115" s="159" t="s">
        <v>249</v>
      </c>
      <c r="ENN115" s="159" t="s">
        <v>249</v>
      </c>
      <c r="ENO115" s="159" t="s">
        <v>249</v>
      </c>
      <c r="ENP115" s="159" t="s">
        <v>249</v>
      </c>
      <c r="ENQ115" s="159" t="s">
        <v>249</v>
      </c>
      <c r="ENR115" s="159" t="s">
        <v>249</v>
      </c>
      <c r="ENS115" s="159" t="s">
        <v>249</v>
      </c>
      <c r="ENT115" s="159" t="s">
        <v>249</v>
      </c>
      <c r="ENU115" s="159" t="s">
        <v>249</v>
      </c>
      <c r="ENV115" s="159" t="s">
        <v>249</v>
      </c>
      <c r="ENW115" s="159" t="s">
        <v>249</v>
      </c>
      <c r="ENX115" s="159" t="s">
        <v>249</v>
      </c>
      <c r="ENY115" s="159" t="s">
        <v>249</v>
      </c>
      <c r="ENZ115" s="159" t="s">
        <v>249</v>
      </c>
      <c r="EOA115" s="159" t="s">
        <v>249</v>
      </c>
      <c r="EOB115" s="159" t="s">
        <v>249</v>
      </c>
      <c r="EOC115" s="159" t="s">
        <v>249</v>
      </c>
      <c r="EOD115" s="159" t="s">
        <v>249</v>
      </c>
      <c r="EOE115" s="159" t="s">
        <v>249</v>
      </c>
      <c r="EOF115" s="159" t="s">
        <v>249</v>
      </c>
      <c r="EOG115" s="159" t="s">
        <v>249</v>
      </c>
      <c r="EOH115" s="159" t="s">
        <v>249</v>
      </c>
      <c r="EOI115" s="159" t="s">
        <v>249</v>
      </c>
      <c r="EOJ115" s="159" t="s">
        <v>249</v>
      </c>
      <c r="EOK115" s="159" t="s">
        <v>249</v>
      </c>
      <c r="EOL115" s="159" t="s">
        <v>249</v>
      </c>
      <c r="EOM115" s="159" t="s">
        <v>249</v>
      </c>
      <c r="EON115" s="159" t="s">
        <v>249</v>
      </c>
      <c r="EOO115" s="159" t="s">
        <v>249</v>
      </c>
      <c r="EOP115" s="159" t="s">
        <v>249</v>
      </c>
      <c r="EOQ115" s="159" t="s">
        <v>249</v>
      </c>
      <c r="EOR115" s="159" t="s">
        <v>249</v>
      </c>
      <c r="EOS115" s="159" t="s">
        <v>249</v>
      </c>
      <c r="EOT115" s="159" t="s">
        <v>249</v>
      </c>
      <c r="EOU115" s="159" t="s">
        <v>249</v>
      </c>
      <c r="EOV115" s="159" t="s">
        <v>249</v>
      </c>
      <c r="EOW115" s="159" t="s">
        <v>249</v>
      </c>
      <c r="EOX115" s="159" t="s">
        <v>249</v>
      </c>
      <c r="EOY115" s="159" t="s">
        <v>249</v>
      </c>
      <c r="EOZ115" s="159" t="s">
        <v>249</v>
      </c>
      <c r="EPA115" s="159" t="s">
        <v>249</v>
      </c>
      <c r="EPB115" s="159" t="s">
        <v>249</v>
      </c>
      <c r="EPC115" s="159" t="s">
        <v>249</v>
      </c>
      <c r="EPD115" s="159" t="s">
        <v>249</v>
      </c>
      <c r="EPE115" s="159" t="s">
        <v>249</v>
      </c>
      <c r="EPF115" s="159" t="s">
        <v>249</v>
      </c>
      <c r="EPG115" s="159" t="s">
        <v>249</v>
      </c>
      <c r="EPH115" s="159" t="s">
        <v>249</v>
      </c>
      <c r="EPI115" s="159" t="s">
        <v>249</v>
      </c>
      <c r="EPJ115" s="159" t="s">
        <v>249</v>
      </c>
      <c r="EPK115" s="159" t="s">
        <v>249</v>
      </c>
      <c r="EPL115" s="159" t="s">
        <v>249</v>
      </c>
      <c r="EPM115" s="159" t="s">
        <v>249</v>
      </c>
      <c r="EPN115" s="159" t="s">
        <v>249</v>
      </c>
      <c r="EPO115" s="159" t="s">
        <v>249</v>
      </c>
      <c r="EPP115" s="159" t="s">
        <v>249</v>
      </c>
      <c r="EPQ115" s="159" t="s">
        <v>249</v>
      </c>
      <c r="EPR115" s="159" t="s">
        <v>249</v>
      </c>
      <c r="EPS115" s="159" t="s">
        <v>249</v>
      </c>
      <c r="EPT115" s="159" t="s">
        <v>249</v>
      </c>
      <c r="EPU115" s="159" t="s">
        <v>249</v>
      </c>
      <c r="EPV115" s="159" t="s">
        <v>249</v>
      </c>
      <c r="EPW115" s="159" t="s">
        <v>249</v>
      </c>
      <c r="EPX115" s="159" t="s">
        <v>249</v>
      </c>
      <c r="EPY115" s="159" t="s">
        <v>249</v>
      </c>
      <c r="EPZ115" s="159" t="s">
        <v>249</v>
      </c>
      <c r="EQA115" s="159" t="s">
        <v>249</v>
      </c>
      <c r="EQB115" s="159" t="s">
        <v>249</v>
      </c>
      <c r="EQC115" s="159" t="s">
        <v>249</v>
      </c>
      <c r="EQD115" s="159" t="s">
        <v>249</v>
      </c>
      <c r="EQE115" s="159" t="s">
        <v>249</v>
      </c>
      <c r="EQF115" s="159" t="s">
        <v>249</v>
      </c>
      <c r="EQG115" s="159" t="s">
        <v>249</v>
      </c>
      <c r="EQH115" s="159" t="s">
        <v>249</v>
      </c>
      <c r="EQI115" s="159" t="s">
        <v>249</v>
      </c>
      <c r="EQJ115" s="159" t="s">
        <v>249</v>
      </c>
      <c r="EQK115" s="159" t="s">
        <v>249</v>
      </c>
      <c r="EQL115" s="159" t="s">
        <v>249</v>
      </c>
      <c r="EQM115" s="159" t="s">
        <v>249</v>
      </c>
      <c r="EQN115" s="159" t="s">
        <v>249</v>
      </c>
      <c r="EQO115" s="159" t="s">
        <v>249</v>
      </c>
      <c r="EQP115" s="159" t="s">
        <v>249</v>
      </c>
      <c r="EQQ115" s="159" t="s">
        <v>249</v>
      </c>
      <c r="EQR115" s="159" t="s">
        <v>249</v>
      </c>
      <c r="EQS115" s="159" t="s">
        <v>249</v>
      </c>
      <c r="EQT115" s="159" t="s">
        <v>249</v>
      </c>
      <c r="EQU115" s="159" t="s">
        <v>249</v>
      </c>
      <c r="EQV115" s="159" t="s">
        <v>249</v>
      </c>
      <c r="EQW115" s="159" t="s">
        <v>249</v>
      </c>
      <c r="EQX115" s="159" t="s">
        <v>249</v>
      </c>
      <c r="EQY115" s="159" t="s">
        <v>249</v>
      </c>
      <c r="EQZ115" s="159" t="s">
        <v>249</v>
      </c>
      <c r="ERA115" s="159" t="s">
        <v>249</v>
      </c>
      <c r="ERB115" s="159" t="s">
        <v>249</v>
      </c>
      <c r="ERC115" s="159" t="s">
        <v>249</v>
      </c>
      <c r="ERD115" s="159" t="s">
        <v>249</v>
      </c>
      <c r="ERE115" s="159" t="s">
        <v>249</v>
      </c>
      <c r="ERF115" s="159" t="s">
        <v>249</v>
      </c>
      <c r="ERG115" s="159" t="s">
        <v>249</v>
      </c>
      <c r="ERH115" s="159" t="s">
        <v>249</v>
      </c>
      <c r="ERI115" s="159" t="s">
        <v>249</v>
      </c>
      <c r="ERJ115" s="159" t="s">
        <v>249</v>
      </c>
      <c r="ERK115" s="159" t="s">
        <v>249</v>
      </c>
      <c r="ERL115" s="159" t="s">
        <v>249</v>
      </c>
      <c r="ERM115" s="159" t="s">
        <v>249</v>
      </c>
      <c r="ERN115" s="159" t="s">
        <v>249</v>
      </c>
      <c r="ERO115" s="159" t="s">
        <v>249</v>
      </c>
      <c r="ERP115" s="159" t="s">
        <v>249</v>
      </c>
      <c r="ERQ115" s="159" t="s">
        <v>249</v>
      </c>
      <c r="ERR115" s="159" t="s">
        <v>249</v>
      </c>
      <c r="ERS115" s="159" t="s">
        <v>249</v>
      </c>
      <c r="ERT115" s="159" t="s">
        <v>249</v>
      </c>
      <c r="ERU115" s="159" t="s">
        <v>249</v>
      </c>
      <c r="ERV115" s="159" t="s">
        <v>249</v>
      </c>
      <c r="ERW115" s="159" t="s">
        <v>249</v>
      </c>
      <c r="ERX115" s="159" t="s">
        <v>249</v>
      </c>
      <c r="ERY115" s="159" t="s">
        <v>249</v>
      </c>
      <c r="ERZ115" s="159" t="s">
        <v>249</v>
      </c>
      <c r="ESA115" s="159" t="s">
        <v>249</v>
      </c>
      <c r="ESB115" s="159" t="s">
        <v>249</v>
      </c>
      <c r="ESC115" s="159" t="s">
        <v>249</v>
      </c>
      <c r="ESD115" s="159" t="s">
        <v>249</v>
      </c>
      <c r="ESE115" s="159" t="s">
        <v>249</v>
      </c>
      <c r="ESF115" s="159" t="s">
        <v>249</v>
      </c>
      <c r="ESG115" s="159" t="s">
        <v>249</v>
      </c>
      <c r="ESH115" s="159" t="s">
        <v>249</v>
      </c>
      <c r="ESI115" s="159" t="s">
        <v>249</v>
      </c>
      <c r="ESJ115" s="159" t="s">
        <v>249</v>
      </c>
      <c r="ESK115" s="159" t="s">
        <v>249</v>
      </c>
      <c r="ESL115" s="159" t="s">
        <v>249</v>
      </c>
      <c r="ESM115" s="159" t="s">
        <v>249</v>
      </c>
      <c r="ESN115" s="159" t="s">
        <v>249</v>
      </c>
      <c r="ESO115" s="159" t="s">
        <v>249</v>
      </c>
      <c r="ESP115" s="159" t="s">
        <v>249</v>
      </c>
      <c r="ESQ115" s="159" t="s">
        <v>249</v>
      </c>
      <c r="ESR115" s="159" t="s">
        <v>249</v>
      </c>
      <c r="ESS115" s="159" t="s">
        <v>249</v>
      </c>
      <c r="EST115" s="159" t="s">
        <v>249</v>
      </c>
      <c r="ESU115" s="159" t="s">
        <v>249</v>
      </c>
      <c r="ESV115" s="159" t="s">
        <v>249</v>
      </c>
      <c r="ESW115" s="159" t="s">
        <v>249</v>
      </c>
      <c r="ESX115" s="159" t="s">
        <v>249</v>
      </c>
      <c r="ESY115" s="159" t="s">
        <v>249</v>
      </c>
      <c r="ESZ115" s="159" t="s">
        <v>249</v>
      </c>
      <c r="ETA115" s="159" t="s">
        <v>249</v>
      </c>
      <c r="ETB115" s="159" t="s">
        <v>249</v>
      </c>
      <c r="ETC115" s="159" t="s">
        <v>249</v>
      </c>
      <c r="ETD115" s="159" t="s">
        <v>249</v>
      </c>
      <c r="ETE115" s="159" t="s">
        <v>249</v>
      </c>
      <c r="ETF115" s="159" t="s">
        <v>249</v>
      </c>
      <c r="ETG115" s="159" t="s">
        <v>249</v>
      </c>
      <c r="ETH115" s="159" t="s">
        <v>249</v>
      </c>
      <c r="ETI115" s="159" t="s">
        <v>249</v>
      </c>
      <c r="ETJ115" s="159" t="s">
        <v>249</v>
      </c>
      <c r="ETK115" s="159" t="s">
        <v>249</v>
      </c>
      <c r="ETL115" s="159" t="s">
        <v>249</v>
      </c>
      <c r="ETM115" s="159" t="s">
        <v>249</v>
      </c>
      <c r="ETN115" s="159" t="s">
        <v>249</v>
      </c>
      <c r="ETO115" s="159" t="s">
        <v>249</v>
      </c>
      <c r="ETP115" s="159" t="s">
        <v>249</v>
      </c>
      <c r="ETQ115" s="159" t="s">
        <v>249</v>
      </c>
      <c r="ETR115" s="159" t="s">
        <v>249</v>
      </c>
      <c r="ETS115" s="159" t="s">
        <v>249</v>
      </c>
      <c r="ETT115" s="159" t="s">
        <v>249</v>
      </c>
      <c r="ETU115" s="159" t="s">
        <v>249</v>
      </c>
      <c r="ETV115" s="159" t="s">
        <v>249</v>
      </c>
      <c r="ETW115" s="159" t="s">
        <v>249</v>
      </c>
      <c r="ETX115" s="159" t="s">
        <v>249</v>
      </c>
      <c r="ETY115" s="159" t="s">
        <v>249</v>
      </c>
      <c r="ETZ115" s="159" t="s">
        <v>249</v>
      </c>
      <c r="EUA115" s="159" t="s">
        <v>249</v>
      </c>
      <c r="EUB115" s="159" t="s">
        <v>249</v>
      </c>
      <c r="EUC115" s="159" t="s">
        <v>249</v>
      </c>
      <c r="EUD115" s="159" t="s">
        <v>249</v>
      </c>
      <c r="EUE115" s="159" t="s">
        <v>249</v>
      </c>
      <c r="EUF115" s="159" t="s">
        <v>249</v>
      </c>
      <c r="EUG115" s="159" t="s">
        <v>249</v>
      </c>
      <c r="EUH115" s="159" t="s">
        <v>249</v>
      </c>
      <c r="EUI115" s="159" t="s">
        <v>249</v>
      </c>
      <c r="EUJ115" s="159" t="s">
        <v>249</v>
      </c>
      <c r="EUK115" s="159" t="s">
        <v>249</v>
      </c>
      <c r="EUL115" s="159" t="s">
        <v>249</v>
      </c>
      <c r="EUM115" s="159" t="s">
        <v>249</v>
      </c>
      <c r="EUN115" s="159" t="s">
        <v>249</v>
      </c>
      <c r="EUO115" s="159" t="s">
        <v>249</v>
      </c>
      <c r="EUP115" s="159" t="s">
        <v>249</v>
      </c>
      <c r="EUQ115" s="159" t="s">
        <v>249</v>
      </c>
      <c r="EUR115" s="159" t="s">
        <v>249</v>
      </c>
      <c r="EUS115" s="159" t="s">
        <v>249</v>
      </c>
      <c r="EUT115" s="159" t="s">
        <v>249</v>
      </c>
      <c r="EUU115" s="159" t="s">
        <v>249</v>
      </c>
      <c r="EUV115" s="159" t="s">
        <v>249</v>
      </c>
      <c r="EUW115" s="159" t="s">
        <v>249</v>
      </c>
      <c r="EUX115" s="159" t="s">
        <v>249</v>
      </c>
      <c r="EUY115" s="159" t="s">
        <v>249</v>
      </c>
      <c r="EUZ115" s="159" t="s">
        <v>249</v>
      </c>
      <c r="EVA115" s="159" t="s">
        <v>249</v>
      </c>
      <c r="EVB115" s="159" t="s">
        <v>249</v>
      </c>
      <c r="EVC115" s="159" t="s">
        <v>249</v>
      </c>
      <c r="EVD115" s="159" t="s">
        <v>249</v>
      </c>
      <c r="EVE115" s="159" t="s">
        <v>249</v>
      </c>
      <c r="EVF115" s="159" t="s">
        <v>249</v>
      </c>
      <c r="EVG115" s="159" t="s">
        <v>249</v>
      </c>
      <c r="EVH115" s="159" t="s">
        <v>249</v>
      </c>
      <c r="EVI115" s="159" t="s">
        <v>249</v>
      </c>
      <c r="EVJ115" s="159" t="s">
        <v>249</v>
      </c>
      <c r="EVK115" s="159" t="s">
        <v>249</v>
      </c>
      <c r="EVL115" s="159" t="s">
        <v>249</v>
      </c>
      <c r="EVM115" s="159" t="s">
        <v>249</v>
      </c>
      <c r="EVN115" s="159" t="s">
        <v>249</v>
      </c>
      <c r="EVO115" s="159" t="s">
        <v>249</v>
      </c>
      <c r="EVP115" s="159" t="s">
        <v>249</v>
      </c>
      <c r="EVQ115" s="159" t="s">
        <v>249</v>
      </c>
      <c r="EVR115" s="159" t="s">
        <v>249</v>
      </c>
      <c r="EVS115" s="159" t="s">
        <v>249</v>
      </c>
      <c r="EVT115" s="159" t="s">
        <v>249</v>
      </c>
      <c r="EVU115" s="159" t="s">
        <v>249</v>
      </c>
      <c r="EVV115" s="159" t="s">
        <v>249</v>
      </c>
      <c r="EVW115" s="159" t="s">
        <v>249</v>
      </c>
      <c r="EVX115" s="159" t="s">
        <v>249</v>
      </c>
      <c r="EVY115" s="159" t="s">
        <v>249</v>
      </c>
      <c r="EVZ115" s="159" t="s">
        <v>249</v>
      </c>
      <c r="EWA115" s="159" t="s">
        <v>249</v>
      </c>
      <c r="EWB115" s="159" t="s">
        <v>249</v>
      </c>
      <c r="EWC115" s="159" t="s">
        <v>249</v>
      </c>
      <c r="EWD115" s="159" t="s">
        <v>249</v>
      </c>
      <c r="EWE115" s="159" t="s">
        <v>249</v>
      </c>
      <c r="EWF115" s="159" t="s">
        <v>249</v>
      </c>
      <c r="EWG115" s="159" t="s">
        <v>249</v>
      </c>
      <c r="EWH115" s="159" t="s">
        <v>249</v>
      </c>
      <c r="EWI115" s="159" t="s">
        <v>249</v>
      </c>
      <c r="EWJ115" s="159" t="s">
        <v>249</v>
      </c>
      <c r="EWK115" s="159" t="s">
        <v>249</v>
      </c>
      <c r="EWL115" s="159" t="s">
        <v>249</v>
      </c>
      <c r="EWM115" s="159" t="s">
        <v>249</v>
      </c>
      <c r="EWN115" s="159" t="s">
        <v>249</v>
      </c>
      <c r="EWO115" s="159" t="s">
        <v>249</v>
      </c>
      <c r="EWP115" s="159" t="s">
        <v>249</v>
      </c>
      <c r="EWQ115" s="159" t="s">
        <v>249</v>
      </c>
      <c r="EWR115" s="159" t="s">
        <v>249</v>
      </c>
      <c r="EWS115" s="159" t="s">
        <v>249</v>
      </c>
      <c r="EWT115" s="159" t="s">
        <v>249</v>
      </c>
      <c r="EWU115" s="159" t="s">
        <v>249</v>
      </c>
      <c r="EWV115" s="159" t="s">
        <v>249</v>
      </c>
      <c r="EWW115" s="159" t="s">
        <v>249</v>
      </c>
      <c r="EWX115" s="159" t="s">
        <v>249</v>
      </c>
      <c r="EWY115" s="159" t="s">
        <v>249</v>
      </c>
      <c r="EWZ115" s="159" t="s">
        <v>249</v>
      </c>
      <c r="EXA115" s="159" t="s">
        <v>249</v>
      </c>
      <c r="EXB115" s="159" t="s">
        <v>249</v>
      </c>
      <c r="EXC115" s="159" t="s">
        <v>249</v>
      </c>
      <c r="EXD115" s="159" t="s">
        <v>249</v>
      </c>
      <c r="EXE115" s="159" t="s">
        <v>249</v>
      </c>
      <c r="EXF115" s="159" t="s">
        <v>249</v>
      </c>
      <c r="EXG115" s="159" t="s">
        <v>249</v>
      </c>
      <c r="EXH115" s="159" t="s">
        <v>249</v>
      </c>
      <c r="EXI115" s="159" t="s">
        <v>249</v>
      </c>
      <c r="EXJ115" s="159" t="s">
        <v>249</v>
      </c>
      <c r="EXK115" s="159" t="s">
        <v>249</v>
      </c>
      <c r="EXL115" s="159" t="s">
        <v>249</v>
      </c>
      <c r="EXM115" s="159" t="s">
        <v>249</v>
      </c>
      <c r="EXN115" s="159" t="s">
        <v>249</v>
      </c>
      <c r="EXO115" s="159" t="s">
        <v>249</v>
      </c>
      <c r="EXP115" s="159" t="s">
        <v>249</v>
      </c>
      <c r="EXQ115" s="159" t="s">
        <v>249</v>
      </c>
      <c r="EXR115" s="159" t="s">
        <v>249</v>
      </c>
      <c r="EXS115" s="159" t="s">
        <v>249</v>
      </c>
      <c r="EXT115" s="159" t="s">
        <v>249</v>
      </c>
      <c r="EXU115" s="159" t="s">
        <v>249</v>
      </c>
      <c r="EXV115" s="159" t="s">
        <v>249</v>
      </c>
      <c r="EXW115" s="159" t="s">
        <v>249</v>
      </c>
      <c r="EXX115" s="159" t="s">
        <v>249</v>
      </c>
      <c r="EXY115" s="159" t="s">
        <v>249</v>
      </c>
      <c r="EXZ115" s="159" t="s">
        <v>249</v>
      </c>
      <c r="EYA115" s="159" t="s">
        <v>249</v>
      </c>
      <c r="EYB115" s="159" t="s">
        <v>249</v>
      </c>
      <c r="EYC115" s="159" t="s">
        <v>249</v>
      </c>
      <c r="EYD115" s="159" t="s">
        <v>249</v>
      </c>
      <c r="EYE115" s="159" t="s">
        <v>249</v>
      </c>
      <c r="EYF115" s="159" t="s">
        <v>249</v>
      </c>
      <c r="EYG115" s="159" t="s">
        <v>249</v>
      </c>
      <c r="EYH115" s="159" t="s">
        <v>249</v>
      </c>
      <c r="EYI115" s="159" t="s">
        <v>249</v>
      </c>
      <c r="EYJ115" s="159" t="s">
        <v>249</v>
      </c>
      <c r="EYK115" s="159" t="s">
        <v>249</v>
      </c>
      <c r="EYL115" s="159" t="s">
        <v>249</v>
      </c>
      <c r="EYM115" s="159" t="s">
        <v>249</v>
      </c>
      <c r="EYN115" s="159" t="s">
        <v>249</v>
      </c>
      <c r="EYO115" s="159" t="s">
        <v>249</v>
      </c>
      <c r="EYP115" s="159" t="s">
        <v>249</v>
      </c>
      <c r="EYQ115" s="159" t="s">
        <v>249</v>
      </c>
      <c r="EYR115" s="159" t="s">
        <v>249</v>
      </c>
      <c r="EYS115" s="159" t="s">
        <v>249</v>
      </c>
      <c r="EYT115" s="159" t="s">
        <v>249</v>
      </c>
      <c r="EYU115" s="159" t="s">
        <v>249</v>
      </c>
      <c r="EYV115" s="159" t="s">
        <v>249</v>
      </c>
      <c r="EYW115" s="159" t="s">
        <v>249</v>
      </c>
      <c r="EYX115" s="159" t="s">
        <v>249</v>
      </c>
      <c r="EYY115" s="159" t="s">
        <v>249</v>
      </c>
      <c r="EYZ115" s="159" t="s">
        <v>249</v>
      </c>
      <c r="EZA115" s="159" t="s">
        <v>249</v>
      </c>
      <c r="EZB115" s="159" t="s">
        <v>249</v>
      </c>
      <c r="EZC115" s="159" t="s">
        <v>249</v>
      </c>
      <c r="EZD115" s="159" t="s">
        <v>249</v>
      </c>
      <c r="EZE115" s="159" t="s">
        <v>249</v>
      </c>
      <c r="EZF115" s="159" t="s">
        <v>249</v>
      </c>
      <c r="EZG115" s="159" t="s">
        <v>249</v>
      </c>
      <c r="EZH115" s="159" t="s">
        <v>249</v>
      </c>
      <c r="EZI115" s="159" t="s">
        <v>249</v>
      </c>
      <c r="EZJ115" s="159" t="s">
        <v>249</v>
      </c>
      <c r="EZK115" s="159" t="s">
        <v>249</v>
      </c>
      <c r="EZL115" s="159" t="s">
        <v>249</v>
      </c>
      <c r="EZM115" s="159" t="s">
        <v>249</v>
      </c>
      <c r="EZN115" s="159" t="s">
        <v>249</v>
      </c>
      <c r="EZO115" s="159" t="s">
        <v>249</v>
      </c>
      <c r="EZP115" s="159" t="s">
        <v>249</v>
      </c>
      <c r="EZQ115" s="159" t="s">
        <v>249</v>
      </c>
      <c r="EZR115" s="159" t="s">
        <v>249</v>
      </c>
      <c r="EZS115" s="159" t="s">
        <v>249</v>
      </c>
      <c r="EZT115" s="159" t="s">
        <v>249</v>
      </c>
      <c r="EZU115" s="159" t="s">
        <v>249</v>
      </c>
      <c r="EZV115" s="159" t="s">
        <v>249</v>
      </c>
      <c r="EZW115" s="159" t="s">
        <v>249</v>
      </c>
      <c r="EZX115" s="159" t="s">
        <v>249</v>
      </c>
      <c r="EZY115" s="159" t="s">
        <v>249</v>
      </c>
      <c r="EZZ115" s="159" t="s">
        <v>249</v>
      </c>
      <c r="FAA115" s="159" t="s">
        <v>249</v>
      </c>
      <c r="FAB115" s="159" t="s">
        <v>249</v>
      </c>
      <c r="FAC115" s="159" t="s">
        <v>249</v>
      </c>
      <c r="FAD115" s="159" t="s">
        <v>249</v>
      </c>
      <c r="FAE115" s="159" t="s">
        <v>249</v>
      </c>
      <c r="FAF115" s="159" t="s">
        <v>249</v>
      </c>
      <c r="FAG115" s="159" t="s">
        <v>249</v>
      </c>
      <c r="FAH115" s="159" t="s">
        <v>249</v>
      </c>
      <c r="FAI115" s="159" t="s">
        <v>249</v>
      </c>
      <c r="FAJ115" s="159" t="s">
        <v>249</v>
      </c>
      <c r="FAK115" s="159" t="s">
        <v>249</v>
      </c>
      <c r="FAL115" s="159" t="s">
        <v>249</v>
      </c>
      <c r="FAM115" s="159" t="s">
        <v>249</v>
      </c>
      <c r="FAN115" s="159" t="s">
        <v>249</v>
      </c>
      <c r="FAO115" s="159" t="s">
        <v>249</v>
      </c>
      <c r="FAP115" s="159" t="s">
        <v>249</v>
      </c>
      <c r="FAQ115" s="159" t="s">
        <v>249</v>
      </c>
      <c r="FAR115" s="159" t="s">
        <v>249</v>
      </c>
      <c r="FAS115" s="159" t="s">
        <v>249</v>
      </c>
      <c r="FAT115" s="159" t="s">
        <v>249</v>
      </c>
      <c r="FAU115" s="159" t="s">
        <v>249</v>
      </c>
      <c r="FAV115" s="159" t="s">
        <v>249</v>
      </c>
      <c r="FAW115" s="159" t="s">
        <v>249</v>
      </c>
      <c r="FAX115" s="159" t="s">
        <v>249</v>
      </c>
      <c r="FAY115" s="159" t="s">
        <v>249</v>
      </c>
      <c r="FAZ115" s="159" t="s">
        <v>249</v>
      </c>
      <c r="FBA115" s="159" t="s">
        <v>249</v>
      </c>
      <c r="FBB115" s="159" t="s">
        <v>249</v>
      </c>
      <c r="FBC115" s="159" t="s">
        <v>249</v>
      </c>
      <c r="FBD115" s="159" t="s">
        <v>249</v>
      </c>
      <c r="FBE115" s="159" t="s">
        <v>249</v>
      </c>
      <c r="FBF115" s="159" t="s">
        <v>249</v>
      </c>
      <c r="FBG115" s="159" t="s">
        <v>249</v>
      </c>
      <c r="FBH115" s="159" t="s">
        <v>249</v>
      </c>
      <c r="FBI115" s="159" t="s">
        <v>249</v>
      </c>
      <c r="FBJ115" s="159" t="s">
        <v>249</v>
      </c>
      <c r="FBK115" s="159" t="s">
        <v>249</v>
      </c>
      <c r="FBL115" s="159" t="s">
        <v>249</v>
      </c>
      <c r="FBM115" s="159" t="s">
        <v>249</v>
      </c>
      <c r="FBN115" s="159" t="s">
        <v>249</v>
      </c>
      <c r="FBO115" s="159" t="s">
        <v>249</v>
      </c>
      <c r="FBP115" s="159" t="s">
        <v>249</v>
      </c>
      <c r="FBQ115" s="159" t="s">
        <v>249</v>
      </c>
      <c r="FBR115" s="159" t="s">
        <v>249</v>
      </c>
      <c r="FBS115" s="159" t="s">
        <v>249</v>
      </c>
      <c r="FBT115" s="159" t="s">
        <v>249</v>
      </c>
      <c r="FBU115" s="159" t="s">
        <v>249</v>
      </c>
      <c r="FBV115" s="159" t="s">
        <v>249</v>
      </c>
      <c r="FBW115" s="159" t="s">
        <v>249</v>
      </c>
      <c r="FBX115" s="159" t="s">
        <v>249</v>
      </c>
      <c r="FBY115" s="159" t="s">
        <v>249</v>
      </c>
      <c r="FBZ115" s="159" t="s">
        <v>249</v>
      </c>
      <c r="FCA115" s="159" t="s">
        <v>249</v>
      </c>
      <c r="FCB115" s="159" t="s">
        <v>249</v>
      </c>
      <c r="FCC115" s="159" t="s">
        <v>249</v>
      </c>
      <c r="FCD115" s="159" t="s">
        <v>249</v>
      </c>
      <c r="FCE115" s="159" t="s">
        <v>249</v>
      </c>
      <c r="FCF115" s="159" t="s">
        <v>249</v>
      </c>
      <c r="FCG115" s="159" t="s">
        <v>249</v>
      </c>
      <c r="FCH115" s="159" t="s">
        <v>249</v>
      </c>
      <c r="FCI115" s="159" t="s">
        <v>249</v>
      </c>
      <c r="FCJ115" s="159" t="s">
        <v>249</v>
      </c>
      <c r="FCK115" s="159" t="s">
        <v>249</v>
      </c>
      <c r="FCL115" s="159" t="s">
        <v>249</v>
      </c>
      <c r="FCM115" s="159" t="s">
        <v>249</v>
      </c>
      <c r="FCN115" s="159" t="s">
        <v>249</v>
      </c>
      <c r="FCO115" s="159" t="s">
        <v>249</v>
      </c>
      <c r="FCP115" s="159" t="s">
        <v>249</v>
      </c>
      <c r="FCQ115" s="159" t="s">
        <v>249</v>
      </c>
      <c r="FCR115" s="159" t="s">
        <v>249</v>
      </c>
      <c r="FCS115" s="159" t="s">
        <v>249</v>
      </c>
      <c r="FCT115" s="159" t="s">
        <v>249</v>
      </c>
      <c r="FCU115" s="159" t="s">
        <v>249</v>
      </c>
      <c r="FCV115" s="159" t="s">
        <v>249</v>
      </c>
      <c r="FCW115" s="159" t="s">
        <v>249</v>
      </c>
      <c r="FCX115" s="159" t="s">
        <v>249</v>
      </c>
      <c r="FCY115" s="159" t="s">
        <v>249</v>
      </c>
      <c r="FCZ115" s="159" t="s">
        <v>249</v>
      </c>
      <c r="FDA115" s="159" t="s">
        <v>249</v>
      </c>
      <c r="FDB115" s="159" t="s">
        <v>249</v>
      </c>
      <c r="FDC115" s="159" t="s">
        <v>249</v>
      </c>
      <c r="FDD115" s="159" t="s">
        <v>249</v>
      </c>
      <c r="FDE115" s="159" t="s">
        <v>249</v>
      </c>
      <c r="FDF115" s="159" t="s">
        <v>249</v>
      </c>
      <c r="FDG115" s="159" t="s">
        <v>249</v>
      </c>
      <c r="FDH115" s="159" t="s">
        <v>249</v>
      </c>
      <c r="FDI115" s="159" t="s">
        <v>249</v>
      </c>
      <c r="FDJ115" s="159" t="s">
        <v>249</v>
      </c>
      <c r="FDK115" s="159" t="s">
        <v>249</v>
      </c>
      <c r="FDL115" s="159" t="s">
        <v>249</v>
      </c>
      <c r="FDM115" s="159" t="s">
        <v>249</v>
      </c>
      <c r="FDN115" s="159" t="s">
        <v>249</v>
      </c>
      <c r="FDO115" s="159" t="s">
        <v>249</v>
      </c>
      <c r="FDP115" s="159" t="s">
        <v>249</v>
      </c>
      <c r="FDQ115" s="159" t="s">
        <v>249</v>
      </c>
      <c r="FDR115" s="159" t="s">
        <v>249</v>
      </c>
      <c r="FDS115" s="159" t="s">
        <v>249</v>
      </c>
      <c r="FDT115" s="159" t="s">
        <v>249</v>
      </c>
      <c r="FDU115" s="159" t="s">
        <v>249</v>
      </c>
      <c r="FDV115" s="159" t="s">
        <v>249</v>
      </c>
      <c r="FDW115" s="159" t="s">
        <v>249</v>
      </c>
      <c r="FDX115" s="159" t="s">
        <v>249</v>
      </c>
      <c r="FDY115" s="159" t="s">
        <v>249</v>
      </c>
      <c r="FDZ115" s="159" t="s">
        <v>249</v>
      </c>
      <c r="FEA115" s="159" t="s">
        <v>249</v>
      </c>
      <c r="FEB115" s="159" t="s">
        <v>249</v>
      </c>
      <c r="FEC115" s="159" t="s">
        <v>249</v>
      </c>
      <c r="FED115" s="159" t="s">
        <v>249</v>
      </c>
      <c r="FEE115" s="159" t="s">
        <v>249</v>
      </c>
      <c r="FEF115" s="159" t="s">
        <v>249</v>
      </c>
      <c r="FEG115" s="159" t="s">
        <v>249</v>
      </c>
      <c r="FEH115" s="159" t="s">
        <v>249</v>
      </c>
      <c r="FEI115" s="159" t="s">
        <v>249</v>
      </c>
      <c r="FEJ115" s="159" t="s">
        <v>249</v>
      </c>
      <c r="FEK115" s="159" t="s">
        <v>249</v>
      </c>
      <c r="FEL115" s="159" t="s">
        <v>249</v>
      </c>
      <c r="FEM115" s="159" t="s">
        <v>249</v>
      </c>
      <c r="FEN115" s="159" t="s">
        <v>249</v>
      </c>
      <c r="FEO115" s="159" t="s">
        <v>249</v>
      </c>
      <c r="FEP115" s="159" t="s">
        <v>249</v>
      </c>
      <c r="FEQ115" s="159" t="s">
        <v>249</v>
      </c>
      <c r="FER115" s="159" t="s">
        <v>249</v>
      </c>
      <c r="FES115" s="159" t="s">
        <v>249</v>
      </c>
      <c r="FET115" s="159" t="s">
        <v>249</v>
      </c>
      <c r="FEU115" s="159" t="s">
        <v>249</v>
      </c>
      <c r="FEV115" s="159" t="s">
        <v>249</v>
      </c>
      <c r="FEW115" s="159" t="s">
        <v>249</v>
      </c>
      <c r="FEX115" s="159" t="s">
        <v>249</v>
      </c>
      <c r="FEY115" s="159" t="s">
        <v>249</v>
      </c>
      <c r="FEZ115" s="159" t="s">
        <v>249</v>
      </c>
      <c r="FFA115" s="159" t="s">
        <v>249</v>
      </c>
      <c r="FFB115" s="159" t="s">
        <v>249</v>
      </c>
      <c r="FFC115" s="159" t="s">
        <v>249</v>
      </c>
      <c r="FFD115" s="159" t="s">
        <v>249</v>
      </c>
      <c r="FFE115" s="159" t="s">
        <v>249</v>
      </c>
      <c r="FFF115" s="159" t="s">
        <v>249</v>
      </c>
      <c r="FFG115" s="159" t="s">
        <v>249</v>
      </c>
      <c r="FFH115" s="159" t="s">
        <v>249</v>
      </c>
      <c r="FFI115" s="159" t="s">
        <v>249</v>
      </c>
      <c r="FFJ115" s="159" t="s">
        <v>249</v>
      </c>
      <c r="FFK115" s="159" t="s">
        <v>249</v>
      </c>
      <c r="FFL115" s="159" t="s">
        <v>249</v>
      </c>
      <c r="FFM115" s="159" t="s">
        <v>249</v>
      </c>
      <c r="FFN115" s="159" t="s">
        <v>249</v>
      </c>
      <c r="FFO115" s="159" t="s">
        <v>249</v>
      </c>
      <c r="FFP115" s="159" t="s">
        <v>249</v>
      </c>
      <c r="FFQ115" s="159" t="s">
        <v>249</v>
      </c>
      <c r="FFR115" s="159" t="s">
        <v>249</v>
      </c>
      <c r="FFS115" s="159" t="s">
        <v>249</v>
      </c>
      <c r="FFT115" s="159" t="s">
        <v>249</v>
      </c>
      <c r="FFU115" s="159" t="s">
        <v>249</v>
      </c>
      <c r="FFV115" s="159" t="s">
        <v>249</v>
      </c>
      <c r="FFW115" s="159" t="s">
        <v>249</v>
      </c>
      <c r="FFX115" s="159" t="s">
        <v>249</v>
      </c>
      <c r="FFY115" s="159" t="s">
        <v>249</v>
      </c>
      <c r="FFZ115" s="159" t="s">
        <v>249</v>
      </c>
      <c r="FGA115" s="159" t="s">
        <v>249</v>
      </c>
      <c r="FGB115" s="159" t="s">
        <v>249</v>
      </c>
      <c r="FGC115" s="159" t="s">
        <v>249</v>
      </c>
      <c r="FGD115" s="159" t="s">
        <v>249</v>
      </c>
      <c r="FGE115" s="159" t="s">
        <v>249</v>
      </c>
      <c r="FGF115" s="159" t="s">
        <v>249</v>
      </c>
      <c r="FGG115" s="159" t="s">
        <v>249</v>
      </c>
      <c r="FGH115" s="159" t="s">
        <v>249</v>
      </c>
      <c r="FGI115" s="159" t="s">
        <v>249</v>
      </c>
      <c r="FGJ115" s="159" t="s">
        <v>249</v>
      </c>
      <c r="FGK115" s="159" t="s">
        <v>249</v>
      </c>
      <c r="FGL115" s="159" t="s">
        <v>249</v>
      </c>
      <c r="FGM115" s="159" t="s">
        <v>249</v>
      </c>
      <c r="FGN115" s="159" t="s">
        <v>249</v>
      </c>
      <c r="FGO115" s="159" t="s">
        <v>249</v>
      </c>
      <c r="FGP115" s="159" t="s">
        <v>249</v>
      </c>
      <c r="FGQ115" s="159" t="s">
        <v>249</v>
      </c>
      <c r="FGR115" s="159" t="s">
        <v>249</v>
      </c>
      <c r="FGS115" s="159" t="s">
        <v>249</v>
      </c>
      <c r="FGT115" s="159" t="s">
        <v>249</v>
      </c>
      <c r="FGU115" s="159" t="s">
        <v>249</v>
      </c>
      <c r="FGV115" s="159" t="s">
        <v>249</v>
      </c>
      <c r="FGW115" s="159" t="s">
        <v>249</v>
      </c>
      <c r="FGX115" s="159" t="s">
        <v>249</v>
      </c>
      <c r="FGY115" s="159" t="s">
        <v>249</v>
      </c>
      <c r="FGZ115" s="159" t="s">
        <v>249</v>
      </c>
      <c r="FHA115" s="159" t="s">
        <v>249</v>
      </c>
      <c r="FHB115" s="159" t="s">
        <v>249</v>
      </c>
      <c r="FHC115" s="159" t="s">
        <v>249</v>
      </c>
      <c r="FHD115" s="159" t="s">
        <v>249</v>
      </c>
      <c r="FHE115" s="159" t="s">
        <v>249</v>
      </c>
      <c r="FHF115" s="159" t="s">
        <v>249</v>
      </c>
      <c r="FHG115" s="159" t="s">
        <v>249</v>
      </c>
      <c r="FHH115" s="159" t="s">
        <v>249</v>
      </c>
      <c r="FHI115" s="159" t="s">
        <v>249</v>
      </c>
      <c r="FHJ115" s="159" t="s">
        <v>249</v>
      </c>
      <c r="FHK115" s="159" t="s">
        <v>249</v>
      </c>
      <c r="FHL115" s="159" t="s">
        <v>249</v>
      </c>
      <c r="FHM115" s="159" t="s">
        <v>249</v>
      </c>
      <c r="FHN115" s="159" t="s">
        <v>249</v>
      </c>
      <c r="FHO115" s="159" t="s">
        <v>249</v>
      </c>
      <c r="FHP115" s="159" t="s">
        <v>249</v>
      </c>
      <c r="FHQ115" s="159" t="s">
        <v>249</v>
      </c>
      <c r="FHR115" s="159" t="s">
        <v>249</v>
      </c>
      <c r="FHS115" s="159" t="s">
        <v>249</v>
      </c>
      <c r="FHT115" s="159" t="s">
        <v>249</v>
      </c>
      <c r="FHU115" s="159" t="s">
        <v>249</v>
      </c>
      <c r="FHV115" s="159" t="s">
        <v>249</v>
      </c>
      <c r="FHW115" s="159" t="s">
        <v>249</v>
      </c>
      <c r="FHX115" s="159" t="s">
        <v>249</v>
      </c>
      <c r="FHY115" s="159" t="s">
        <v>249</v>
      </c>
      <c r="FHZ115" s="159" t="s">
        <v>249</v>
      </c>
      <c r="FIA115" s="159" t="s">
        <v>249</v>
      </c>
      <c r="FIB115" s="159" t="s">
        <v>249</v>
      </c>
      <c r="FIC115" s="159" t="s">
        <v>249</v>
      </c>
      <c r="FID115" s="159" t="s">
        <v>249</v>
      </c>
      <c r="FIE115" s="159" t="s">
        <v>249</v>
      </c>
      <c r="FIF115" s="159" t="s">
        <v>249</v>
      </c>
      <c r="FIG115" s="159" t="s">
        <v>249</v>
      </c>
      <c r="FIH115" s="159" t="s">
        <v>249</v>
      </c>
      <c r="FII115" s="159" t="s">
        <v>249</v>
      </c>
      <c r="FIJ115" s="159" t="s">
        <v>249</v>
      </c>
      <c r="FIK115" s="159" t="s">
        <v>249</v>
      </c>
      <c r="FIL115" s="159" t="s">
        <v>249</v>
      </c>
      <c r="FIM115" s="159" t="s">
        <v>249</v>
      </c>
      <c r="FIN115" s="159" t="s">
        <v>249</v>
      </c>
      <c r="FIO115" s="159" t="s">
        <v>249</v>
      </c>
      <c r="FIP115" s="159" t="s">
        <v>249</v>
      </c>
      <c r="FIQ115" s="159" t="s">
        <v>249</v>
      </c>
      <c r="FIR115" s="159" t="s">
        <v>249</v>
      </c>
      <c r="FIS115" s="159" t="s">
        <v>249</v>
      </c>
      <c r="FIT115" s="159" t="s">
        <v>249</v>
      </c>
      <c r="FIU115" s="159" t="s">
        <v>249</v>
      </c>
      <c r="FIV115" s="159" t="s">
        <v>249</v>
      </c>
      <c r="FIW115" s="159" t="s">
        <v>249</v>
      </c>
      <c r="FIX115" s="159" t="s">
        <v>249</v>
      </c>
      <c r="FIY115" s="159" t="s">
        <v>249</v>
      </c>
      <c r="FIZ115" s="159" t="s">
        <v>249</v>
      </c>
      <c r="FJA115" s="159" t="s">
        <v>249</v>
      </c>
      <c r="FJB115" s="159" t="s">
        <v>249</v>
      </c>
      <c r="FJC115" s="159" t="s">
        <v>249</v>
      </c>
      <c r="FJD115" s="159" t="s">
        <v>249</v>
      </c>
      <c r="FJE115" s="159" t="s">
        <v>249</v>
      </c>
      <c r="FJF115" s="159" t="s">
        <v>249</v>
      </c>
      <c r="FJG115" s="159" t="s">
        <v>249</v>
      </c>
      <c r="FJH115" s="159" t="s">
        <v>249</v>
      </c>
      <c r="FJI115" s="159" t="s">
        <v>249</v>
      </c>
      <c r="FJJ115" s="159" t="s">
        <v>249</v>
      </c>
      <c r="FJK115" s="159" t="s">
        <v>249</v>
      </c>
      <c r="FJL115" s="159" t="s">
        <v>249</v>
      </c>
      <c r="FJM115" s="159" t="s">
        <v>249</v>
      </c>
      <c r="FJN115" s="159" t="s">
        <v>249</v>
      </c>
      <c r="FJO115" s="159" t="s">
        <v>249</v>
      </c>
      <c r="FJP115" s="159" t="s">
        <v>249</v>
      </c>
      <c r="FJQ115" s="159" t="s">
        <v>249</v>
      </c>
      <c r="FJR115" s="159" t="s">
        <v>249</v>
      </c>
      <c r="FJS115" s="159" t="s">
        <v>249</v>
      </c>
      <c r="FJT115" s="159" t="s">
        <v>249</v>
      </c>
      <c r="FJU115" s="159" t="s">
        <v>249</v>
      </c>
      <c r="FJV115" s="159" t="s">
        <v>249</v>
      </c>
      <c r="FJW115" s="159" t="s">
        <v>249</v>
      </c>
      <c r="FJX115" s="159" t="s">
        <v>249</v>
      </c>
      <c r="FJY115" s="159" t="s">
        <v>249</v>
      </c>
      <c r="FJZ115" s="159" t="s">
        <v>249</v>
      </c>
      <c r="FKA115" s="159" t="s">
        <v>249</v>
      </c>
      <c r="FKB115" s="159" t="s">
        <v>249</v>
      </c>
      <c r="FKC115" s="159" t="s">
        <v>249</v>
      </c>
      <c r="FKD115" s="159" t="s">
        <v>249</v>
      </c>
      <c r="FKE115" s="159" t="s">
        <v>249</v>
      </c>
      <c r="FKF115" s="159" t="s">
        <v>249</v>
      </c>
      <c r="FKG115" s="159" t="s">
        <v>249</v>
      </c>
      <c r="FKH115" s="159" t="s">
        <v>249</v>
      </c>
      <c r="FKI115" s="159" t="s">
        <v>249</v>
      </c>
      <c r="FKJ115" s="159" t="s">
        <v>249</v>
      </c>
      <c r="FKK115" s="159" t="s">
        <v>249</v>
      </c>
      <c r="FKL115" s="159" t="s">
        <v>249</v>
      </c>
      <c r="FKM115" s="159" t="s">
        <v>249</v>
      </c>
      <c r="FKN115" s="159" t="s">
        <v>249</v>
      </c>
      <c r="FKO115" s="159" t="s">
        <v>249</v>
      </c>
      <c r="FKP115" s="159" t="s">
        <v>249</v>
      </c>
      <c r="FKQ115" s="159" t="s">
        <v>249</v>
      </c>
      <c r="FKR115" s="159" t="s">
        <v>249</v>
      </c>
      <c r="FKS115" s="159" t="s">
        <v>249</v>
      </c>
      <c r="FKT115" s="159" t="s">
        <v>249</v>
      </c>
      <c r="FKU115" s="159" t="s">
        <v>249</v>
      </c>
      <c r="FKV115" s="159" t="s">
        <v>249</v>
      </c>
      <c r="FKW115" s="159" t="s">
        <v>249</v>
      </c>
      <c r="FKX115" s="159" t="s">
        <v>249</v>
      </c>
      <c r="FKY115" s="159" t="s">
        <v>249</v>
      </c>
      <c r="FKZ115" s="159" t="s">
        <v>249</v>
      </c>
      <c r="FLA115" s="159" t="s">
        <v>249</v>
      </c>
      <c r="FLB115" s="159" t="s">
        <v>249</v>
      </c>
      <c r="FLC115" s="159" t="s">
        <v>249</v>
      </c>
      <c r="FLD115" s="159" t="s">
        <v>249</v>
      </c>
      <c r="FLE115" s="159" t="s">
        <v>249</v>
      </c>
      <c r="FLF115" s="159" t="s">
        <v>249</v>
      </c>
      <c r="FLG115" s="159" t="s">
        <v>249</v>
      </c>
      <c r="FLH115" s="159" t="s">
        <v>249</v>
      </c>
      <c r="FLI115" s="159" t="s">
        <v>249</v>
      </c>
      <c r="FLJ115" s="159" t="s">
        <v>249</v>
      </c>
      <c r="FLK115" s="159" t="s">
        <v>249</v>
      </c>
      <c r="FLL115" s="159" t="s">
        <v>249</v>
      </c>
      <c r="FLM115" s="159" t="s">
        <v>249</v>
      </c>
      <c r="FLN115" s="159" t="s">
        <v>249</v>
      </c>
      <c r="FLO115" s="159" t="s">
        <v>249</v>
      </c>
      <c r="FLP115" s="159" t="s">
        <v>249</v>
      </c>
      <c r="FLQ115" s="159" t="s">
        <v>249</v>
      </c>
      <c r="FLR115" s="159" t="s">
        <v>249</v>
      </c>
      <c r="FLS115" s="159" t="s">
        <v>249</v>
      </c>
      <c r="FLT115" s="159" t="s">
        <v>249</v>
      </c>
      <c r="FLU115" s="159" t="s">
        <v>249</v>
      </c>
      <c r="FLV115" s="159" t="s">
        <v>249</v>
      </c>
      <c r="FLW115" s="159" t="s">
        <v>249</v>
      </c>
      <c r="FLX115" s="159" t="s">
        <v>249</v>
      </c>
      <c r="FLY115" s="159" t="s">
        <v>249</v>
      </c>
      <c r="FLZ115" s="159" t="s">
        <v>249</v>
      </c>
      <c r="FMA115" s="159" t="s">
        <v>249</v>
      </c>
      <c r="FMB115" s="159" t="s">
        <v>249</v>
      </c>
      <c r="FMC115" s="159" t="s">
        <v>249</v>
      </c>
      <c r="FMD115" s="159" t="s">
        <v>249</v>
      </c>
      <c r="FME115" s="159" t="s">
        <v>249</v>
      </c>
      <c r="FMF115" s="159" t="s">
        <v>249</v>
      </c>
      <c r="FMG115" s="159" t="s">
        <v>249</v>
      </c>
      <c r="FMH115" s="159" t="s">
        <v>249</v>
      </c>
      <c r="FMI115" s="159" t="s">
        <v>249</v>
      </c>
      <c r="FMJ115" s="159" t="s">
        <v>249</v>
      </c>
      <c r="FMK115" s="159" t="s">
        <v>249</v>
      </c>
      <c r="FML115" s="159" t="s">
        <v>249</v>
      </c>
      <c r="FMM115" s="159" t="s">
        <v>249</v>
      </c>
      <c r="FMN115" s="159" t="s">
        <v>249</v>
      </c>
      <c r="FMO115" s="159" t="s">
        <v>249</v>
      </c>
      <c r="FMP115" s="159" t="s">
        <v>249</v>
      </c>
      <c r="FMQ115" s="159" t="s">
        <v>249</v>
      </c>
      <c r="FMR115" s="159" t="s">
        <v>249</v>
      </c>
      <c r="FMS115" s="159" t="s">
        <v>249</v>
      </c>
      <c r="FMT115" s="159" t="s">
        <v>249</v>
      </c>
      <c r="FMU115" s="159" t="s">
        <v>249</v>
      </c>
      <c r="FMV115" s="159" t="s">
        <v>249</v>
      </c>
      <c r="FMW115" s="159" t="s">
        <v>249</v>
      </c>
      <c r="FMX115" s="159" t="s">
        <v>249</v>
      </c>
      <c r="FMY115" s="159" t="s">
        <v>249</v>
      </c>
      <c r="FMZ115" s="159" t="s">
        <v>249</v>
      </c>
      <c r="FNA115" s="159" t="s">
        <v>249</v>
      </c>
      <c r="FNB115" s="159" t="s">
        <v>249</v>
      </c>
      <c r="FNC115" s="159" t="s">
        <v>249</v>
      </c>
      <c r="FND115" s="159" t="s">
        <v>249</v>
      </c>
      <c r="FNE115" s="159" t="s">
        <v>249</v>
      </c>
      <c r="FNF115" s="159" t="s">
        <v>249</v>
      </c>
      <c r="FNG115" s="159" t="s">
        <v>249</v>
      </c>
      <c r="FNH115" s="159" t="s">
        <v>249</v>
      </c>
      <c r="FNI115" s="159" t="s">
        <v>249</v>
      </c>
      <c r="FNJ115" s="159" t="s">
        <v>249</v>
      </c>
      <c r="FNK115" s="159" t="s">
        <v>249</v>
      </c>
      <c r="FNL115" s="159" t="s">
        <v>249</v>
      </c>
      <c r="FNM115" s="159" t="s">
        <v>249</v>
      </c>
      <c r="FNN115" s="159" t="s">
        <v>249</v>
      </c>
      <c r="FNO115" s="159" t="s">
        <v>249</v>
      </c>
      <c r="FNP115" s="159" t="s">
        <v>249</v>
      </c>
      <c r="FNQ115" s="159" t="s">
        <v>249</v>
      </c>
      <c r="FNR115" s="159" t="s">
        <v>249</v>
      </c>
      <c r="FNS115" s="159" t="s">
        <v>249</v>
      </c>
      <c r="FNT115" s="159" t="s">
        <v>249</v>
      </c>
      <c r="FNU115" s="159" t="s">
        <v>249</v>
      </c>
      <c r="FNV115" s="159" t="s">
        <v>249</v>
      </c>
      <c r="FNW115" s="159" t="s">
        <v>249</v>
      </c>
      <c r="FNX115" s="159" t="s">
        <v>249</v>
      </c>
      <c r="FNY115" s="159" t="s">
        <v>249</v>
      </c>
      <c r="FNZ115" s="159" t="s">
        <v>249</v>
      </c>
      <c r="FOA115" s="159" t="s">
        <v>249</v>
      </c>
      <c r="FOB115" s="159" t="s">
        <v>249</v>
      </c>
      <c r="FOC115" s="159" t="s">
        <v>249</v>
      </c>
      <c r="FOD115" s="159" t="s">
        <v>249</v>
      </c>
      <c r="FOE115" s="159" t="s">
        <v>249</v>
      </c>
      <c r="FOF115" s="159" t="s">
        <v>249</v>
      </c>
      <c r="FOG115" s="159" t="s">
        <v>249</v>
      </c>
      <c r="FOH115" s="159" t="s">
        <v>249</v>
      </c>
      <c r="FOI115" s="159" t="s">
        <v>249</v>
      </c>
      <c r="FOJ115" s="159" t="s">
        <v>249</v>
      </c>
      <c r="FOK115" s="159" t="s">
        <v>249</v>
      </c>
      <c r="FOL115" s="159" t="s">
        <v>249</v>
      </c>
      <c r="FOM115" s="159" t="s">
        <v>249</v>
      </c>
      <c r="FON115" s="159" t="s">
        <v>249</v>
      </c>
      <c r="FOO115" s="159" t="s">
        <v>249</v>
      </c>
      <c r="FOP115" s="159" t="s">
        <v>249</v>
      </c>
      <c r="FOQ115" s="159" t="s">
        <v>249</v>
      </c>
      <c r="FOR115" s="159" t="s">
        <v>249</v>
      </c>
      <c r="FOS115" s="159" t="s">
        <v>249</v>
      </c>
      <c r="FOT115" s="159" t="s">
        <v>249</v>
      </c>
      <c r="FOU115" s="159" t="s">
        <v>249</v>
      </c>
      <c r="FOV115" s="159" t="s">
        <v>249</v>
      </c>
      <c r="FOW115" s="159" t="s">
        <v>249</v>
      </c>
      <c r="FOX115" s="159" t="s">
        <v>249</v>
      </c>
      <c r="FOY115" s="159" t="s">
        <v>249</v>
      </c>
      <c r="FOZ115" s="159" t="s">
        <v>249</v>
      </c>
      <c r="FPA115" s="159" t="s">
        <v>249</v>
      </c>
      <c r="FPB115" s="159" t="s">
        <v>249</v>
      </c>
      <c r="FPC115" s="159" t="s">
        <v>249</v>
      </c>
      <c r="FPD115" s="159" t="s">
        <v>249</v>
      </c>
      <c r="FPE115" s="159" t="s">
        <v>249</v>
      </c>
      <c r="FPF115" s="159" t="s">
        <v>249</v>
      </c>
      <c r="FPG115" s="159" t="s">
        <v>249</v>
      </c>
      <c r="FPH115" s="159" t="s">
        <v>249</v>
      </c>
      <c r="FPI115" s="159" t="s">
        <v>249</v>
      </c>
      <c r="FPJ115" s="159" t="s">
        <v>249</v>
      </c>
      <c r="FPK115" s="159" t="s">
        <v>249</v>
      </c>
      <c r="FPL115" s="159" t="s">
        <v>249</v>
      </c>
      <c r="FPM115" s="159" t="s">
        <v>249</v>
      </c>
      <c r="FPN115" s="159" t="s">
        <v>249</v>
      </c>
      <c r="FPO115" s="159" t="s">
        <v>249</v>
      </c>
      <c r="FPP115" s="159" t="s">
        <v>249</v>
      </c>
      <c r="FPQ115" s="159" t="s">
        <v>249</v>
      </c>
      <c r="FPR115" s="159" t="s">
        <v>249</v>
      </c>
      <c r="FPS115" s="159" t="s">
        <v>249</v>
      </c>
      <c r="FPT115" s="159" t="s">
        <v>249</v>
      </c>
      <c r="FPU115" s="159" t="s">
        <v>249</v>
      </c>
      <c r="FPV115" s="159" t="s">
        <v>249</v>
      </c>
      <c r="FPW115" s="159" t="s">
        <v>249</v>
      </c>
      <c r="FPX115" s="159" t="s">
        <v>249</v>
      </c>
      <c r="FPY115" s="159" t="s">
        <v>249</v>
      </c>
      <c r="FPZ115" s="159" t="s">
        <v>249</v>
      </c>
      <c r="FQA115" s="159" t="s">
        <v>249</v>
      </c>
      <c r="FQB115" s="159" t="s">
        <v>249</v>
      </c>
      <c r="FQC115" s="159" t="s">
        <v>249</v>
      </c>
      <c r="FQD115" s="159" t="s">
        <v>249</v>
      </c>
      <c r="FQE115" s="159" t="s">
        <v>249</v>
      </c>
      <c r="FQF115" s="159" t="s">
        <v>249</v>
      </c>
      <c r="FQG115" s="159" t="s">
        <v>249</v>
      </c>
      <c r="FQH115" s="159" t="s">
        <v>249</v>
      </c>
      <c r="FQI115" s="159" t="s">
        <v>249</v>
      </c>
      <c r="FQJ115" s="159" t="s">
        <v>249</v>
      </c>
      <c r="FQK115" s="159" t="s">
        <v>249</v>
      </c>
      <c r="FQL115" s="159" t="s">
        <v>249</v>
      </c>
      <c r="FQM115" s="159" t="s">
        <v>249</v>
      </c>
      <c r="FQN115" s="159" t="s">
        <v>249</v>
      </c>
      <c r="FQO115" s="159" t="s">
        <v>249</v>
      </c>
      <c r="FQP115" s="159" t="s">
        <v>249</v>
      </c>
      <c r="FQQ115" s="159" t="s">
        <v>249</v>
      </c>
      <c r="FQR115" s="159" t="s">
        <v>249</v>
      </c>
      <c r="FQS115" s="159" t="s">
        <v>249</v>
      </c>
      <c r="FQT115" s="159" t="s">
        <v>249</v>
      </c>
      <c r="FQU115" s="159" t="s">
        <v>249</v>
      </c>
      <c r="FQV115" s="159" t="s">
        <v>249</v>
      </c>
      <c r="FQW115" s="159" t="s">
        <v>249</v>
      </c>
      <c r="FQX115" s="159" t="s">
        <v>249</v>
      </c>
      <c r="FQY115" s="159" t="s">
        <v>249</v>
      </c>
      <c r="FQZ115" s="159" t="s">
        <v>249</v>
      </c>
      <c r="FRA115" s="159" t="s">
        <v>249</v>
      </c>
      <c r="FRB115" s="159" t="s">
        <v>249</v>
      </c>
      <c r="FRC115" s="159" t="s">
        <v>249</v>
      </c>
      <c r="FRD115" s="159" t="s">
        <v>249</v>
      </c>
      <c r="FRE115" s="159" t="s">
        <v>249</v>
      </c>
      <c r="FRF115" s="159" t="s">
        <v>249</v>
      </c>
      <c r="FRG115" s="159" t="s">
        <v>249</v>
      </c>
      <c r="FRH115" s="159" t="s">
        <v>249</v>
      </c>
      <c r="FRI115" s="159" t="s">
        <v>249</v>
      </c>
      <c r="FRJ115" s="159" t="s">
        <v>249</v>
      </c>
      <c r="FRK115" s="159" t="s">
        <v>249</v>
      </c>
      <c r="FRL115" s="159" t="s">
        <v>249</v>
      </c>
      <c r="FRM115" s="159" t="s">
        <v>249</v>
      </c>
      <c r="FRN115" s="159" t="s">
        <v>249</v>
      </c>
      <c r="FRO115" s="159" t="s">
        <v>249</v>
      </c>
      <c r="FRP115" s="159" t="s">
        <v>249</v>
      </c>
      <c r="FRQ115" s="159" t="s">
        <v>249</v>
      </c>
      <c r="FRR115" s="159" t="s">
        <v>249</v>
      </c>
      <c r="FRS115" s="159" t="s">
        <v>249</v>
      </c>
      <c r="FRT115" s="159" t="s">
        <v>249</v>
      </c>
      <c r="FRU115" s="159" t="s">
        <v>249</v>
      </c>
      <c r="FRV115" s="159" t="s">
        <v>249</v>
      </c>
      <c r="FRW115" s="159" t="s">
        <v>249</v>
      </c>
      <c r="FRX115" s="159" t="s">
        <v>249</v>
      </c>
      <c r="FRY115" s="159" t="s">
        <v>249</v>
      </c>
      <c r="FRZ115" s="159" t="s">
        <v>249</v>
      </c>
      <c r="FSA115" s="159" t="s">
        <v>249</v>
      </c>
      <c r="FSB115" s="159" t="s">
        <v>249</v>
      </c>
      <c r="FSC115" s="159" t="s">
        <v>249</v>
      </c>
      <c r="FSD115" s="159" t="s">
        <v>249</v>
      </c>
      <c r="FSE115" s="159" t="s">
        <v>249</v>
      </c>
      <c r="FSF115" s="159" t="s">
        <v>249</v>
      </c>
      <c r="FSG115" s="159" t="s">
        <v>249</v>
      </c>
      <c r="FSH115" s="159" t="s">
        <v>249</v>
      </c>
      <c r="FSI115" s="159" t="s">
        <v>249</v>
      </c>
      <c r="FSJ115" s="159" t="s">
        <v>249</v>
      </c>
      <c r="FSK115" s="159" t="s">
        <v>249</v>
      </c>
      <c r="FSL115" s="159" t="s">
        <v>249</v>
      </c>
      <c r="FSM115" s="159" t="s">
        <v>249</v>
      </c>
      <c r="FSN115" s="159" t="s">
        <v>249</v>
      </c>
      <c r="FSO115" s="159" t="s">
        <v>249</v>
      </c>
      <c r="FSP115" s="159" t="s">
        <v>249</v>
      </c>
      <c r="FSQ115" s="159" t="s">
        <v>249</v>
      </c>
      <c r="FSR115" s="159" t="s">
        <v>249</v>
      </c>
      <c r="FSS115" s="159" t="s">
        <v>249</v>
      </c>
      <c r="FST115" s="159" t="s">
        <v>249</v>
      </c>
      <c r="FSU115" s="159" t="s">
        <v>249</v>
      </c>
      <c r="FSV115" s="159" t="s">
        <v>249</v>
      </c>
      <c r="FSW115" s="159" t="s">
        <v>249</v>
      </c>
      <c r="FSX115" s="159" t="s">
        <v>249</v>
      </c>
      <c r="FSY115" s="159" t="s">
        <v>249</v>
      </c>
      <c r="FSZ115" s="159" t="s">
        <v>249</v>
      </c>
      <c r="FTA115" s="159" t="s">
        <v>249</v>
      </c>
      <c r="FTB115" s="159" t="s">
        <v>249</v>
      </c>
      <c r="FTC115" s="159" t="s">
        <v>249</v>
      </c>
      <c r="FTD115" s="159" t="s">
        <v>249</v>
      </c>
      <c r="FTE115" s="159" t="s">
        <v>249</v>
      </c>
      <c r="FTF115" s="159" t="s">
        <v>249</v>
      </c>
      <c r="FTG115" s="159" t="s">
        <v>249</v>
      </c>
      <c r="FTH115" s="159" t="s">
        <v>249</v>
      </c>
      <c r="FTI115" s="159" t="s">
        <v>249</v>
      </c>
      <c r="FTJ115" s="159" t="s">
        <v>249</v>
      </c>
      <c r="FTK115" s="159" t="s">
        <v>249</v>
      </c>
      <c r="FTL115" s="159" t="s">
        <v>249</v>
      </c>
      <c r="FTM115" s="159" t="s">
        <v>249</v>
      </c>
      <c r="FTN115" s="159" t="s">
        <v>249</v>
      </c>
      <c r="FTO115" s="159" t="s">
        <v>249</v>
      </c>
      <c r="FTP115" s="159" t="s">
        <v>249</v>
      </c>
      <c r="FTQ115" s="159" t="s">
        <v>249</v>
      </c>
      <c r="FTR115" s="159" t="s">
        <v>249</v>
      </c>
      <c r="FTS115" s="159" t="s">
        <v>249</v>
      </c>
      <c r="FTT115" s="159" t="s">
        <v>249</v>
      </c>
      <c r="FTU115" s="159" t="s">
        <v>249</v>
      </c>
      <c r="FTV115" s="159" t="s">
        <v>249</v>
      </c>
      <c r="FTW115" s="159" t="s">
        <v>249</v>
      </c>
      <c r="FTX115" s="159" t="s">
        <v>249</v>
      </c>
      <c r="FTY115" s="159" t="s">
        <v>249</v>
      </c>
      <c r="FTZ115" s="159" t="s">
        <v>249</v>
      </c>
      <c r="FUA115" s="159" t="s">
        <v>249</v>
      </c>
      <c r="FUB115" s="159" t="s">
        <v>249</v>
      </c>
      <c r="FUC115" s="159" t="s">
        <v>249</v>
      </c>
      <c r="FUD115" s="159" t="s">
        <v>249</v>
      </c>
      <c r="FUE115" s="159" t="s">
        <v>249</v>
      </c>
      <c r="FUF115" s="159" t="s">
        <v>249</v>
      </c>
      <c r="FUG115" s="159" t="s">
        <v>249</v>
      </c>
      <c r="FUH115" s="159" t="s">
        <v>249</v>
      </c>
      <c r="FUI115" s="159" t="s">
        <v>249</v>
      </c>
      <c r="FUJ115" s="159" t="s">
        <v>249</v>
      </c>
      <c r="FUK115" s="159" t="s">
        <v>249</v>
      </c>
      <c r="FUL115" s="159" t="s">
        <v>249</v>
      </c>
      <c r="FUM115" s="159" t="s">
        <v>249</v>
      </c>
      <c r="FUN115" s="159" t="s">
        <v>249</v>
      </c>
      <c r="FUO115" s="159" t="s">
        <v>249</v>
      </c>
      <c r="FUP115" s="159" t="s">
        <v>249</v>
      </c>
      <c r="FUQ115" s="159" t="s">
        <v>249</v>
      </c>
      <c r="FUR115" s="159" t="s">
        <v>249</v>
      </c>
      <c r="FUS115" s="159" t="s">
        <v>249</v>
      </c>
      <c r="FUT115" s="159" t="s">
        <v>249</v>
      </c>
      <c r="FUU115" s="159" t="s">
        <v>249</v>
      </c>
      <c r="FUV115" s="159" t="s">
        <v>249</v>
      </c>
      <c r="FUW115" s="159" t="s">
        <v>249</v>
      </c>
      <c r="FUX115" s="159" t="s">
        <v>249</v>
      </c>
      <c r="FUY115" s="159" t="s">
        <v>249</v>
      </c>
      <c r="FUZ115" s="159" t="s">
        <v>249</v>
      </c>
      <c r="FVA115" s="159" t="s">
        <v>249</v>
      </c>
      <c r="FVB115" s="159" t="s">
        <v>249</v>
      </c>
      <c r="FVC115" s="159" t="s">
        <v>249</v>
      </c>
      <c r="FVD115" s="159" t="s">
        <v>249</v>
      </c>
      <c r="FVE115" s="159" t="s">
        <v>249</v>
      </c>
      <c r="FVF115" s="159" t="s">
        <v>249</v>
      </c>
      <c r="FVG115" s="159" t="s">
        <v>249</v>
      </c>
      <c r="FVH115" s="159" t="s">
        <v>249</v>
      </c>
      <c r="FVI115" s="159" t="s">
        <v>249</v>
      </c>
      <c r="FVJ115" s="159" t="s">
        <v>249</v>
      </c>
      <c r="FVK115" s="159" t="s">
        <v>249</v>
      </c>
      <c r="FVL115" s="159" t="s">
        <v>249</v>
      </c>
      <c r="FVM115" s="159" t="s">
        <v>249</v>
      </c>
      <c r="FVN115" s="159" t="s">
        <v>249</v>
      </c>
      <c r="FVO115" s="159" t="s">
        <v>249</v>
      </c>
      <c r="FVP115" s="159" t="s">
        <v>249</v>
      </c>
      <c r="FVQ115" s="159" t="s">
        <v>249</v>
      </c>
      <c r="FVR115" s="159" t="s">
        <v>249</v>
      </c>
      <c r="FVS115" s="159" t="s">
        <v>249</v>
      </c>
      <c r="FVT115" s="159" t="s">
        <v>249</v>
      </c>
      <c r="FVU115" s="159" t="s">
        <v>249</v>
      </c>
      <c r="FVV115" s="159" t="s">
        <v>249</v>
      </c>
      <c r="FVW115" s="159" t="s">
        <v>249</v>
      </c>
      <c r="FVX115" s="159" t="s">
        <v>249</v>
      </c>
      <c r="FVY115" s="159" t="s">
        <v>249</v>
      </c>
      <c r="FVZ115" s="159" t="s">
        <v>249</v>
      </c>
      <c r="FWA115" s="159" t="s">
        <v>249</v>
      </c>
      <c r="FWB115" s="159" t="s">
        <v>249</v>
      </c>
      <c r="FWC115" s="159" t="s">
        <v>249</v>
      </c>
      <c r="FWD115" s="159" t="s">
        <v>249</v>
      </c>
      <c r="FWE115" s="159" t="s">
        <v>249</v>
      </c>
      <c r="FWF115" s="159" t="s">
        <v>249</v>
      </c>
      <c r="FWG115" s="159" t="s">
        <v>249</v>
      </c>
      <c r="FWH115" s="159" t="s">
        <v>249</v>
      </c>
      <c r="FWI115" s="159" t="s">
        <v>249</v>
      </c>
      <c r="FWJ115" s="159" t="s">
        <v>249</v>
      </c>
      <c r="FWK115" s="159" t="s">
        <v>249</v>
      </c>
      <c r="FWL115" s="159" t="s">
        <v>249</v>
      </c>
      <c r="FWM115" s="159" t="s">
        <v>249</v>
      </c>
      <c r="FWN115" s="159" t="s">
        <v>249</v>
      </c>
      <c r="FWO115" s="159" t="s">
        <v>249</v>
      </c>
      <c r="FWP115" s="159" t="s">
        <v>249</v>
      </c>
      <c r="FWQ115" s="159" t="s">
        <v>249</v>
      </c>
      <c r="FWR115" s="159" t="s">
        <v>249</v>
      </c>
      <c r="FWS115" s="159" t="s">
        <v>249</v>
      </c>
      <c r="FWT115" s="159" t="s">
        <v>249</v>
      </c>
      <c r="FWU115" s="159" t="s">
        <v>249</v>
      </c>
      <c r="FWV115" s="159" t="s">
        <v>249</v>
      </c>
      <c r="FWW115" s="159" t="s">
        <v>249</v>
      </c>
      <c r="FWX115" s="159" t="s">
        <v>249</v>
      </c>
      <c r="FWY115" s="159" t="s">
        <v>249</v>
      </c>
      <c r="FWZ115" s="159" t="s">
        <v>249</v>
      </c>
      <c r="FXA115" s="159" t="s">
        <v>249</v>
      </c>
      <c r="FXB115" s="159" t="s">
        <v>249</v>
      </c>
      <c r="FXC115" s="159" t="s">
        <v>249</v>
      </c>
      <c r="FXD115" s="159" t="s">
        <v>249</v>
      </c>
      <c r="FXE115" s="159" t="s">
        <v>249</v>
      </c>
      <c r="FXF115" s="159" t="s">
        <v>249</v>
      </c>
      <c r="FXG115" s="159" t="s">
        <v>249</v>
      </c>
      <c r="FXH115" s="159" t="s">
        <v>249</v>
      </c>
      <c r="FXI115" s="159" t="s">
        <v>249</v>
      </c>
      <c r="FXJ115" s="159" t="s">
        <v>249</v>
      </c>
      <c r="FXK115" s="159" t="s">
        <v>249</v>
      </c>
      <c r="FXL115" s="159" t="s">
        <v>249</v>
      </c>
      <c r="FXM115" s="159" t="s">
        <v>249</v>
      </c>
      <c r="FXN115" s="159" t="s">
        <v>249</v>
      </c>
      <c r="FXO115" s="159" t="s">
        <v>249</v>
      </c>
      <c r="FXP115" s="159" t="s">
        <v>249</v>
      </c>
      <c r="FXQ115" s="159" t="s">
        <v>249</v>
      </c>
      <c r="FXR115" s="159" t="s">
        <v>249</v>
      </c>
      <c r="FXS115" s="159" t="s">
        <v>249</v>
      </c>
      <c r="FXT115" s="159" t="s">
        <v>249</v>
      </c>
      <c r="FXU115" s="159" t="s">
        <v>249</v>
      </c>
      <c r="FXV115" s="159" t="s">
        <v>249</v>
      </c>
      <c r="FXW115" s="159" t="s">
        <v>249</v>
      </c>
      <c r="FXX115" s="159" t="s">
        <v>249</v>
      </c>
      <c r="FXY115" s="159" t="s">
        <v>249</v>
      </c>
      <c r="FXZ115" s="159" t="s">
        <v>249</v>
      </c>
      <c r="FYA115" s="159" t="s">
        <v>249</v>
      </c>
      <c r="FYB115" s="159" t="s">
        <v>249</v>
      </c>
      <c r="FYC115" s="159" t="s">
        <v>249</v>
      </c>
      <c r="FYD115" s="159" t="s">
        <v>249</v>
      </c>
      <c r="FYE115" s="159" t="s">
        <v>249</v>
      </c>
      <c r="FYF115" s="159" t="s">
        <v>249</v>
      </c>
      <c r="FYG115" s="159" t="s">
        <v>249</v>
      </c>
      <c r="FYH115" s="159" t="s">
        <v>249</v>
      </c>
      <c r="FYI115" s="159" t="s">
        <v>249</v>
      </c>
      <c r="FYJ115" s="159" t="s">
        <v>249</v>
      </c>
      <c r="FYK115" s="159" t="s">
        <v>249</v>
      </c>
      <c r="FYL115" s="159" t="s">
        <v>249</v>
      </c>
      <c r="FYM115" s="159" t="s">
        <v>249</v>
      </c>
      <c r="FYN115" s="159" t="s">
        <v>249</v>
      </c>
      <c r="FYO115" s="159" t="s">
        <v>249</v>
      </c>
      <c r="FYP115" s="159" t="s">
        <v>249</v>
      </c>
      <c r="FYQ115" s="159" t="s">
        <v>249</v>
      </c>
      <c r="FYR115" s="159" t="s">
        <v>249</v>
      </c>
      <c r="FYS115" s="159" t="s">
        <v>249</v>
      </c>
      <c r="FYT115" s="159" t="s">
        <v>249</v>
      </c>
      <c r="FYU115" s="159" t="s">
        <v>249</v>
      </c>
      <c r="FYV115" s="159" t="s">
        <v>249</v>
      </c>
      <c r="FYW115" s="159" t="s">
        <v>249</v>
      </c>
      <c r="FYX115" s="159" t="s">
        <v>249</v>
      </c>
      <c r="FYY115" s="159" t="s">
        <v>249</v>
      </c>
      <c r="FYZ115" s="159" t="s">
        <v>249</v>
      </c>
      <c r="FZA115" s="159" t="s">
        <v>249</v>
      </c>
      <c r="FZB115" s="159" t="s">
        <v>249</v>
      </c>
      <c r="FZC115" s="159" t="s">
        <v>249</v>
      </c>
      <c r="FZD115" s="159" t="s">
        <v>249</v>
      </c>
      <c r="FZE115" s="159" t="s">
        <v>249</v>
      </c>
      <c r="FZF115" s="159" t="s">
        <v>249</v>
      </c>
      <c r="FZG115" s="159" t="s">
        <v>249</v>
      </c>
      <c r="FZH115" s="159" t="s">
        <v>249</v>
      </c>
      <c r="FZI115" s="159" t="s">
        <v>249</v>
      </c>
      <c r="FZJ115" s="159" t="s">
        <v>249</v>
      </c>
      <c r="FZK115" s="159" t="s">
        <v>249</v>
      </c>
      <c r="FZL115" s="159" t="s">
        <v>249</v>
      </c>
      <c r="FZM115" s="159" t="s">
        <v>249</v>
      </c>
      <c r="FZN115" s="159" t="s">
        <v>249</v>
      </c>
      <c r="FZO115" s="159" t="s">
        <v>249</v>
      </c>
      <c r="FZP115" s="159" t="s">
        <v>249</v>
      </c>
      <c r="FZQ115" s="159" t="s">
        <v>249</v>
      </c>
      <c r="FZR115" s="159" t="s">
        <v>249</v>
      </c>
      <c r="FZS115" s="159" t="s">
        <v>249</v>
      </c>
      <c r="FZT115" s="159" t="s">
        <v>249</v>
      </c>
      <c r="FZU115" s="159" t="s">
        <v>249</v>
      </c>
      <c r="FZV115" s="159" t="s">
        <v>249</v>
      </c>
      <c r="FZW115" s="159" t="s">
        <v>249</v>
      </c>
      <c r="FZX115" s="159" t="s">
        <v>249</v>
      </c>
      <c r="FZY115" s="159" t="s">
        <v>249</v>
      </c>
      <c r="FZZ115" s="159" t="s">
        <v>249</v>
      </c>
      <c r="GAA115" s="159" t="s">
        <v>249</v>
      </c>
      <c r="GAB115" s="159" t="s">
        <v>249</v>
      </c>
      <c r="GAC115" s="159" t="s">
        <v>249</v>
      </c>
      <c r="GAD115" s="159" t="s">
        <v>249</v>
      </c>
      <c r="GAE115" s="159" t="s">
        <v>249</v>
      </c>
      <c r="GAF115" s="159" t="s">
        <v>249</v>
      </c>
      <c r="GAG115" s="159" t="s">
        <v>249</v>
      </c>
      <c r="GAH115" s="159" t="s">
        <v>249</v>
      </c>
      <c r="GAI115" s="159" t="s">
        <v>249</v>
      </c>
      <c r="GAJ115" s="159" t="s">
        <v>249</v>
      </c>
      <c r="GAK115" s="159" t="s">
        <v>249</v>
      </c>
      <c r="GAL115" s="159" t="s">
        <v>249</v>
      </c>
      <c r="GAM115" s="159" t="s">
        <v>249</v>
      </c>
      <c r="GAN115" s="159" t="s">
        <v>249</v>
      </c>
      <c r="GAO115" s="159" t="s">
        <v>249</v>
      </c>
      <c r="GAP115" s="159" t="s">
        <v>249</v>
      </c>
      <c r="GAQ115" s="159" t="s">
        <v>249</v>
      </c>
      <c r="GAR115" s="159" t="s">
        <v>249</v>
      </c>
      <c r="GAS115" s="159" t="s">
        <v>249</v>
      </c>
      <c r="GAT115" s="159" t="s">
        <v>249</v>
      </c>
      <c r="GAU115" s="159" t="s">
        <v>249</v>
      </c>
      <c r="GAV115" s="159" t="s">
        <v>249</v>
      </c>
      <c r="GAW115" s="159" t="s">
        <v>249</v>
      </c>
      <c r="GAX115" s="159" t="s">
        <v>249</v>
      </c>
      <c r="GAY115" s="159" t="s">
        <v>249</v>
      </c>
      <c r="GAZ115" s="159" t="s">
        <v>249</v>
      </c>
      <c r="GBA115" s="159" t="s">
        <v>249</v>
      </c>
      <c r="GBB115" s="159" t="s">
        <v>249</v>
      </c>
      <c r="GBC115" s="159" t="s">
        <v>249</v>
      </c>
      <c r="GBD115" s="159" t="s">
        <v>249</v>
      </c>
      <c r="GBE115" s="159" t="s">
        <v>249</v>
      </c>
      <c r="GBF115" s="159" t="s">
        <v>249</v>
      </c>
      <c r="GBG115" s="159" t="s">
        <v>249</v>
      </c>
      <c r="GBH115" s="159" t="s">
        <v>249</v>
      </c>
      <c r="GBI115" s="159" t="s">
        <v>249</v>
      </c>
      <c r="GBJ115" s="159" t="s">
        <v>249</v>
      </c>
      <c r="GBK115" s="159" t="s">
        <v>249</v>
      </c>
      <c r="GBL115" s="159" t="s">
        <v>249</v>
      </c>
      <c r="GBM115" s="159" t="s">
        <v>249</v>
      </c>
      <c r="GBN115" s="159" t="s">
        <v>249</v>
      </c>
      <c r="GBO115" s="159" t="s">
        <v>249</v>
      </c>
      <c r="GBP115" s="159" t="s">
        <v>249</v>
      </c>
      <c r="GBQ115" s="159" t="s">
        <v>249</v>
      </c>
      <c r="GBR115" s="159" t="s">
        <v>249</v>
      </c>
      <c r="GBS115" s="159" t="s">
        <v>249</v>
      </c>
      <c r="GBT115" s="159" t="s">
        <v>249</v>
      </c>
      <c r="GBU115" s="159" t="s">
        <v>249</v>
      </c>
      <c r="GBV115" s="159" t="s">
        <v>249</v>
      </c>
      <c r="GBW115" s="159" t="s">
        <v>249</v>
      </c>
      <c r="GBX115" s="159" t="s">
        <v>249</v>
      </c>
      <c r="GBY115" s="159" t="s">
        <v>249</v>
      </c>
      <c r="GBZ115" s="159" t="s">
        <v>249</v>
      </c>
      <c r="GCA115" s="159" t="s">
        <v>249</v>
      </c>
      <c r="GCB115" s="159" t="s">
        <v>249</v>
      </c>
      <c r="GCC115" s="159" t="s">
        <v>249</v>
      </c>
      <c r="GCD115" s="159" t="s">
        <v>249</v>
      </c>
      <c r="GCE115" s="159" t="s">
        <v>249</v>
      </c>
      <c r="GCF115" s="159" t="s">
        <v>249</v>
      </c>
      <c r="GCG115" s="159" t="s">
        <v>249</v>
      </c>
      <c r="GCH115" s="159" t="s">
        <v>249</v>
      </c>
      <c r="GCI115" s="159" t="s">
        <v>249</v>
      </c>
      <c r="GCJ115" s="159" t="s">
        <v>249</v>
      </c>
      <c r="GCK115" s="159" t="s">
        <v>249</v>
      </c>
      <c r="GCL115" s="159" t="s">
        <v>249</v>
      </c>
      <c r="GCM115" s="159" t="s">
        <v>249</v>
      </c>
      <c r="GCN115" s="159" t="s">
        <v>249</v>
      </c>
      <c r="GCO115" s="159" t="s">
        <v>249</v>
      </c>
      <c r="GCP115" s="159" t="s">
        <v>249</v>
      </c>
      <c r="GCQ115" s="159" t="s">
        <v>249</v>
      </c>
      <c r="GCR115" s="159" t="s">
        <v>249</v>
      </c>
      <c r="GCS115" s="159" t="s">
        <v>249</v>
      </c>
      <c r="GCT115" s="159" t="s">
        <v>249</v>
      </c>
      <c r="GCU115" s="159" t="s">
        <v>249</v>
      </c>
      <c r="GCV115" s="159" t="s">
        <v>249</v>
      </c>
      <c r="GCW115" s="159" t="s">
        <v>249</v>
      </c>
      <c r="GCX115" s="159" t="s">
        <v>249</v>
      </c>
      <c r="GCY115" s="159" t="s">
        <v>249</v>
      </c>
      <c r="GCZ115" s="159" t="s">
        <v>249</v>
      </c>
      <c r="GDA115" s="159" t="s">
        <v>249</v>
      </c>
      <c r="GDB115" s="159" t="s">
        <v>249</v>
      </c>
      <c r="GDC115" s="159" t="s">
        <v>249</v>
      </c>
      <c r="GDD115" s="159" t="s">
        <v>249</v>
      </c>
      <c r="GDE115" s="159" t="s">
        <v>249</v>
      </c>
      <c r="GDF115" s="159" t="s">
        <v>249</v>
      </c>
      <c r="GDG115" s="159" t="s">
        <v>249</v>
      </c>
      <c r="GDH115" s="159" t="s">
        <v>249</v>
      </c>
      <c r="GDI115" s="159" t="s">
        <v>249</v>
      </c>
      <c r="GDJ115" s="159" t="s">
        <v>249</v>
      </c>
      <c r="GDK115" s="159" t="s">
        <v>249</v>
      </c>
      <c r="GDL115" s="159" t="s">
        <v>249</v>
      </c>
      <c r="GDM115" s="159" t="s">
        <v>249</v>
      </c>
      <c r="GDN115" s="159" t="s">
        <v>249</v>
      </c>
      <c r="GDO115" s="159" t="s">
        <v>249</v>
      </c>
      <c r="GDP115" s="159" t="s">
        <v>249</v>
      </c>
      <c r="GDQ115" s="159" t="s">
        <v>249</v>
      </c>
      <c r="GDR115" s="159" t="s">
        <v>249</v>
      </c>
      <c r="GDS115" s="159" t="s">
        <v>249</v>
      </c>
      <c r="GDT115" s="159" t="s">
        <v>249</v>
      </c>
      <c r="GDU115" s="159" t="s">
        <v>249</v>
      </c>
      <c r="GDV115" s="159" t="s">
        <v>249</v>
      </c>
      <c r="GDW115" s="159" t="s">
        <v>249</v>
      </c>
      <c r="GDX115" s="159" t="s">
        <v>249</v>
      </c>
      <c r="GDY115" s="159" t="s">
        <v>249</v>
      </c>
      <c r="GDZ115" s="159" t="s">
        <v>249</v>
      </c>
      <c r="GEA115" s="159" t="s">
        <v>249</v>
      </c>
      <c r="GEB115" s="159" t="s">
        <v>249</v>
      </c>
      <c r="GEC115" s="159" t="s">
        <v>249</v>
      </c>
      <c r="GED115" s="159" t="s">
        <v>249</v>
      </c>
      <c r="GEE115" s="159" t="s">
        <v>249</v>
      </c>
      <c r="GEF115" s="159" t="s">
        <v>249</v>
      </c>
      <c r="GEG115" s="159" t="s">
        <v>249</v>
      </c>
      <c r="GEH115" s="159" t="s">
        <v>249</v>
      </c>
      <c r="GEI115" s="159" t="s">
        <v>249</v>
      </c>
      <c r="GEJ115" s="159" t="s">
        <v>249</v>
      </c>
      <c r="GEK115" s="159" t="s">
        <v>249</v>
      </c>
      <c r="GEL115" s="159" t="s">
        <v>249</v>
      </c>
      <c r="GEM115" s="159" t="s">
        <v>249</v>
      </c>
      <c r="GEN115" s="159" t="s">
        <v>249</v>
      </c>
      <c r="GEO115" s="159" t="s">
        <v>249</v>
      </c>
      <c r="GEP115" s="159" t="s">
        <v>249</v>
      </c>
      <c r="GEQ115" s="159" t="s">
        <v>249</v>
      </c>
      <c r="GER115" s="159" t="s">
        <v>249</v>
      </c>
      <c r="GES115" s="159" t="s">
        <v>249</v>
      </c>
      <c r="GET115" s="159" t="s">
        <v>249</v>
      </c>
      <c r="GEU115" s="159" t="s">
        <v>249</v>
      </c>
      <c r="GEV115" s="159" t="s">
        <v>249</v>
      </c>
      <c r="GEW115" s="159" t="s">
        <v>249</v>
      </c>
      <c r="GEX115" s="159" t="s">
        <v>249</v>
      </c>
      <c r="GEY115" s="159" t="s">
        <v>249</v>
      </c>
      <c r="GEZ115" s="159" t="s">
        <v>249</v>
      </c>
      <c r="GFA115" s="159" t="s">
        <v>249</v>
      </c>
      <c r="GFB115" s="159" t="s">
        <v>249</v>
      </c>
      <c r="GFC115" s="159" t="s">
        <v>249</v>
      </c>
      <c r="GFD115" s="159" t="s">
        <v>249</v>
      </c>
      <c r="GFE115" s="159" t="s">
        <v>249</v>
      </c>
      <c r="GFF115" s="159" t="s">
        <v>249</v>
      </c>
      <c r="GFG115" s="159" t="s">
        <v>249</v>
      </c>
      <c r="GFH115" s="159" t="s">
        <v>249</v>
      </c>
      <c r="GFI115" s="159" t="s">
        <v>249</v>
      </c>
      <c r="GFJ115" s="159" t="s">
        <v>249</v>
      </c>
      <c r="GFK115" s="159" t="s">
        <v>249</v>
      </c>
      <c r="GFL115" s="159" t="s">
        <v>249</v>
      </c>
      <c r="GFM115" s="159" t="s">
        <v>249</v>
      </c>
      <c r="GFN115" s="159" t="s">
        <v>249</v>
      </c>
      <c r="GFO115" s="159" t="s">
        <v>249</v>
      </c>
      <c r="GFP115" s="159" t="s">
        <v>249</v>
      </c>
      <c r="GFQ115" s="159" t="s">
        <v>249</v>
      </c>
      <c r="GFR115" s="159" t="s">
        <v>249</v>
      </c>
      <c r="GFS115" s="159" t="s">
        <v>249</v>
      </c>
      <c r="GFT115" s="159" t="s">
        <v>249</v>
      </c>
      <c r="GFU115" s="159" t="s">
        <v>249</v>
      </c>
      <c r="GFV115" s="159" t="s">
        <v>249</v>
      </c>
      <c r="GFW115" s="159" t="s">
        <v>249</v>
      </c>
      <c r="GFX115" s="159" t="s">
        <v>249</v>
      </c>
      <c r="GFY115" s="159" t="s">
        <v>249</v>
      </c>
      <c r="GFZ115" s="159" t="s">
        <v>249</v>
      </c>
      <c r="GGA115" s="159" t="s">
        <v>249</v>
      </c>
      <c r="GGB115" s="159" t="s">
        <v>249</v>
      </c>
      <c r="GGC115" s="159" t="s">
        <v>249</v>
      </c>
      <c r="GGD115" s="159" t="s">
        <v>249</v>
      </c>
      <c r="GGE115" s="159" t="s">
        <v>249</v>
      </c>
      <c r="GGF115" s="159" t="s">
        <v>249</v>
      </c>
      <c r="GGG115" s="159" t="s">
        <v>249</v>
      </c>
      <c r="GGH115" s="159" t="s">
        <v>249</v>
      </c>
      <c r="GGI115" s="159" t="s">
        <v>249</v>
      </c>
      <c r="GGJ115" s="159" t="s">
        <v>249</v>
      </c>
      <c r="GGK115" s="159" t="s">
        <v>249</v>
      </c>
      <c r="GGL115" s="159" t="s">
        <v>249</v>
      </c>
      <c r="GGM115" s="159" t="s">
        <v>249</v>
      </c>
      <c r="GGN115" s="159" t="s">
        <v>249</v>
      </c>
      <c r="GGO115" s="159" t="s">
        <v>249</v>
      </c>
      <c r="GGP115" s="159" t="s">
        <v>249</v>
      </c>
      <c r="GGQ115" s="159" t="s">
        <v>249</v>
      </c>
      <c r="GGR115" s="159" t="s">
        <v>249</v>
      </c>
      <c r="GGS115" s="159" t="s">
        <v>249</v>
      </c>
      <c r="GGT115" s="159" t="s">
        <v>249</v>
      </c>
      <c r="GGU115" s="159" t="s">
        <v>249</v>
      </c>
      <c r="GGV115" s="159" t="s">
        <v>249</v>
      </c>
      <c r="GGW115" s="159" t="s">
        <v>249</v>
      </c>
      <c r="GGX115" s="159" t="s">
        <v>249</v>
      </c>
      <c r="GGY115" s="159" t="s">
        <v>249</v>
      </c>
      <c r="GGZ115" s="159" t="s">
        <v>249</v>
      </c>
      <c r="GHA115" s="159" t="s">
        <v>249</v>
      </c>
      <c r="GHB115" s="159" t="s">
        <v>249</v>
      </c>
      <c r="GHC115" s="159" t="s">
        <v>249</v>
      </c>
      <c r="GHD115" s="159" t="s">
        <v>249</v>
      </c>
      <c r="GHE115" s="159" t="s">
        <v>249</v>
      </c>
      <c r="GHF115" s="159" t="s">
        <v>249</v>
      </c>
      <c r="GHG115" s="159" t="s">
        <v>249</v>
      </c>
      <c r="GHH115" s="159" t="s">
        <v>249</v>
      </c>
      <c r="GHI115" s="159" t="s">
        <v>249</v>
      </c>
      <c r="GHJ115" s="159" t="s">
        <v>249</v>
      </c>
      <c r="GHK115" s="159" t="s">
        <v>249</v>
      </c>
      <c r="GHL115" s="159" t="s">
        <v>249</v>
      </c>
      <c r="GHM115" s="159" t="s">
        <v>249</v>
      </c>
      <c r="GHN115" s="159" t="s">
        <v>249</v>
      </c>
      <c r="GHO115" s="159" t="s">
        <v>249</v>
      </c>
      <c r="GHP115" s="159" t="s">
        <v>249</v>
      </c>
      <c r="GHQ115" s="159" t="s">
        <v>249</v>
      </c>
      <c r="GHR115" s="159" t="s">
        <v>249</v>
      </c>
      <c r="GHS115" s="159" t="s">
        <v>249</v>
      </c>
      <c r="GHT115" s="159" t="s">
        <v>249</v>
      </c>
      <c r="GHU115" s="159" t="s">
        <v>249</v>
      </c>
      <c r="GHV115" s="159" t="s">
        <v>249</v>
      </c>
      <c r="GHW115" s="159" t="s">
        <v>249</v>
      </c>
      <c r="GHX115" s="159" t="s">
        <v>249</v>
      </c>
      <c r="GHY115" s="159" t="s">
        <v>249</v>
      </c>
      <c r="GHZ115" s="159" t="s">
        <v>249</v>
      </c>
      <c r="GIA115" s="159" t="s">
        <v>249</v>
      </c>
      <c r="GIB115" s="159" t="s">
        <v>249</v>
      </c>
      <c r="GIC115" s="159" t="s">
        <v>249</v>
      </c>
      <c r="GID115" s="159" t="s">
        <v>249</v>
      </c>
      <c r="GIE115" s="159" t="s">
        <v>249</v>
      </c>
      <c r="GIF115" s="159" t="s">
        <v>249</v>
      </c>
      <c r="GIG115" s="159" t="s">
        <v>249</v>
      </c>
      <c r="GIH115" s="159" t="s">
        <v>249</v>
      </c>
      <c r="GII115" s="159" t="s">
        <v>249</v>
      </c>
      <c r="GIJ115" s="159" t="s">
        <v>249</v>
      </c>
      <c r="GIK115" s="159" t="s">
        <v>249</v>
      </c>
      <c r="GIL115" s="159" t="s">
        <v>249</v>
      </c>
      <c r="GIM115" s="159" t="s">
        <v>249</v>
      </c>
      <c r="GIN115" s="159" t="s">
        <v>249</v>
      </c>
      <c r="GIO115" s="159" t="s">
        <v>249</v>
      </c>
      <c r="GIP115" s="159" t="s">
        <v>249</v>
      </c>
      <c r="GIQ115" s="159" t="s">
        <v>249</v>
      </c>
      <c r="GIR115" s="159" t="s">
        <v>249</v>
      </c>
      <c r="GIS115" s="159" t="s">
        <v>249</v>
      </c>
      <c r="GIT115" s="159" t="s">
        <v>249</v>
      </c>
      <c r="GIU115" s="159" t="s">
        <v>249</v>
      </c>
      <c r="GIV115" s="159" t="s">
        <v>249</v>
      </c>
      <c r="GIW115" s="159" t="s">
        <v>249</v>
      </c>
      <c r="GIX115" s="159" t="s">
        <v>249</v>
      </c>
      <c r="GIY115" s="159" t="s">
        <v>249</v>
      </c>
      <c r="GIZ115" s="159" t="s">
        <v>249</v>
      </c>
      <c r="GJA115" s="159" t="s">
        <v>249</v>
      </c>
      <c r="GJB115" s="159" t="s">
        <v>249</v>
      </c>
      <c r="GJC115" s="159" t="s">
        <v>249</v>
      </c>
      <c r="GJD115" s="159" t="s">
        <v>249</v>
      </c>
      <c r="GJE115" s="159" t="s">
        <v>249</v>
      </c>
      <c r="GJF115" s="159" t="s">
        <v>249</v>
      </c>
      <c r="GJG115" s="159" t="s">
        <v>249</v>
      </c>
      <c r="GJH115" s="159" t="s">
        <v>249</v>
      </c>
      <c r="GJI115" s="159" t="s">
        <v>249</v>
      </c>
      <c r="GJJ115" s="159" t="s">
        <v>249</v>
      </c>
      <c r="GJK115" s="159" t="s">
        <v>249</v>
      </c>
      <c r="GJL115" s="159" t="s">
        <v>249</v>
      </c>
      <c r="GJM115" s="159" t="s">
        <v>249</v>
      </c>
      <c r="GJN115" s="159" t="s">
        <v>249</v>
      </c>
      <c r="GJO115" s="159" t="s">
        <v>249</v>
      </c>
      <c r="GJP115" s="159" t="s">
        <v>249</v>
      </c>
      <c r="GJQ115" s="159" t="s">
        <v>249</v>
      </c>
      <c r="GJR115" s="159" t="s">
        <v>249</v>
      </c>
      <c r="GJS115" s="159" t="s">
        <v>249</v>
      </c>
      <c r="GJT115" s="159" t="s">
        <v>249</v>
      </c>
      <c r="GJU115" s="159" t="s">
        <v>249</v>
      </c>
      <c r="GJV115" s="159" t="s">
        <v>249</v>
      </c>
      <c r="GJW115" s="159" t="s">
        <v>249</v>
      </c>
      <c r="GJX115" s="159" t="s">
        <v>249</v>
      </c>
      <c r="GJY115" s="159" t="s">
        <v>249</v>
      </c>
      <c r="GJZ115" s="159" t="s">
        <v>249</v>
      </c>
      <c r="GKA115" s="159" t="s">
        <v>249</v>
      </c>
      <c r="GKB115" s="159" t="s">
        <v>249</v>
      </c>
      <c r="GKC115" s="159" t="s">
        <v>249</v>
      </c>
      <c r="GKD115" s="159" t="s">
        <v>249</v>
      </c>
      <c r="GKE115" s="159" t="s">
        <v>249</v>
      </c>
      <c r="GKF115" s="159" t="s">
        <v>249</v>
      </c>
      <c r="GKG115" s="159" t="s">
        <v>249</v>
      </c>
      <c r="GKH115" s="159" t="s">
        <v>249</v>
      </c>
      <c r="GKI115" s="159" t="s">
        <v>249</v>
      </c>
      <c r="GKJ115" s="159" t="s">
        <v>249</v>
      </c>
      <c r="GKK115" s="159" t="s">
        <v>249</v>
      </c>
      <c r="GKL115" s="159" t="s">
        <v>249</v>
      </c>
      <c r="GKM115" s="159" t="s">
        <v>249</v>
      </c>
      <c r="GKN115" s="159" t="s">
        <v>249</v>
      </c>
      <c r="GKO115" s="159" t="s">
        <v>249</v>
      </c>
      <c r="GKP115" s="159" t="s">
        <v>249</v>
      </c>
      <c r="GKQ115" s="159" t="s">
        <v>249</v>
      </c>
      <c r="GKR115" s="159" t="s">
        <v>249</v>
      </c>
      <c r="GKS115" s="159" t="s">
        <v>249</v>
      </c>
      <c r="GKT115" s="159" t="s">
        <v>249</v>
      </c>
      <c r="GKU115" s="159" t="s">
        <v>249</v>
      </c>
      <c r="GKV115" s="159" t="s">
        <v>249</v>
      </c>
      <c r="GKW115" s="159" t="s">
        <v>249</v>
      </c>
      <c r="GKX115" s="159" t="s">
        <v>249</v>
      </c>
      <c r="GKY115" s="159" t="s">
        <v>249</v>
      </c>
      <c r="GKZ115" s="159" t="s">
        <v>249</v>
      </c>
      <c r="GLA115" s="159" t="s">
        <v>249</v>
      </c>
      <c r="GLB115" s="159" t="s">
        <v>249</v>
      </c>
      <c r="GLC115" s="159" t="s">
        <v>249</v>
      </c>
      <c r="GLD115" s="159" t="s">
        <v>249</v>
      </c>
      <c r="GLE115" s="159" t="s">
        <v>249</v>
      </c>
      <c r="GLF115" s="159" t="s">
        <v>249</v>
      </c>
      <c r="GLG115" s="159" t="s">
        <v>249</v>
      </c>
      <c r="GLH115" s="159" t="s">
        <v>249</v>
      </c>
      <c r="GLI115" s="159" t="s">
        <v>249</v>
      </c>
      <c r="GLJ115" s="159" t="s">
        <v>249</v>
      </c>
      <c r="GLK115" s="159" t="s">
        <v>249</v>
      </c>
      <c r="GLL115" s="159" t="s">
        <v>249</v>
      </c>
      <c r="GLM115" s="159" t="s">
        <v>249</v>
      </c>
      <c r="GLN115" s="159" t="s">
        <v>249</v>
      </c>
      <c r="GLO115" s="159" t="s">
        <v>249</v>
      </c>
      <c r="GLP115" s="159" t="s">
        <v>249</v>
      </c>
      <c r="GLQ115" s="159" t="s">
        <v>249</v>
      </c>
      <c r="GLR115" s="159" t="s">
        <v>249</v>
      </c>
      <c r="GLS115" s="159" t="s">
        <v>249</v>
      </c>
      <c r="GLT115" s="159" t="s">
        <v>249</v>
      </c>
      <c r="GLU115" s="159" t="s">
        <v>249</v>
      </c>
      <c r="GLV115" s="159" t="s">
        <v>249</v>
      </c>
      <c r="GLW115" s="159" t="s">
        <v>249</v>
      </c>
      <c r="GLX115" s="159" t="s">
        <v>249</v>
      </c>
      <c r="GLY115" s="159" t="s">
        <v>249</v>
      </c>
      <c r="GLZ115" s="159" t="s">
        <v>249</v>
      </c>
      <c r="GMA115" s="159" t="s">
        <v>249</v>
      </c>
      <c r="GMB115" s="159" t="s">
        <v>249</v>
      </c>
      <c r="GMC115" s="159" t="s">
        <v>249</v>
      </c>
      <c r="GMD115" s="159" t="s">
        <v>249</v>
      </c>
      <c r="GME115" s="159" t="s">
        <v>249</v>
      </c>
      <c r="GMF115" s="159" t="s">
        <v>249</v>
      </c>
      <c r="GMG115" s="159" t="s">
        <v>249</v>
      </c>
      <c r="GMH115" s="159" t="s">
        <v>249</v>
      </c>
      <c r="GMI115" s="159" t="s">
        <v>249</v>
      </c>
      <c r="GMJ115" s="159" t="s">
        <v>249</v>
      </c>
      <c r="GMK115" s="159" t="s">
        <v>249</v>
      </c>
      <c r="GML115" s="159" t="s">
        <v>249</v>
      </c>
      <c r="GMM115" s="159" t="s">
        <v>249</v>
      </c>
      <c r="GMN115" s="159" t="s">
        <v>249</v>
      </c>
      <c r="GMO115" s="159" t="s">
        <v>249</v>
      </c>
      <c r="GMP115" s="159" t="s">
        <v>249</v>
      </c>
      <c r="GMQ115" s="159" t="s">
        <v>249</v>
      </c>
      <c r="GMR115" s="159" t="s">
        <v>249</v>
      </c>
      <c r="GMS115" s="159" t="s">
        <v>249</v>
      </c>
      <c r="GMT115" s="159" t="s">
        <v>249</v>
      </c>
      <c r="GMU115" s="159" t="s">
        <v>249</v>
      </c>
      <c r="GMV115" s="159" t="s">
        <v>249</v>
      </c>
      <c r="GMW115" s="159" t="s">
        <v>249</v>
      </c>
      <c r="GMX115" s="159" t="s">
        <v>249</v>
      </c>
      <c r="GMY115" s="159" t="s">
        <v>249</v>
      </c>
      <c r="GMZ115" s="159" t="s">
        <v>249</v>
      </c>
      <c r="GNA115" s="159" t="s">
        <v>249</v>
      </c>
      <c r="GNB115" s="159" t="s">
        <v>249</v>
      </c>
      <c r="GNC115" s="159" t="s">
        <v>249</v>
      </c>
      <c r="GND115" s="159" t="s">
        <v>249</v>
      </c>
      <c r="GNE115" s="159" t="s">
        <v>249</v>
      </c>
      <c r="GNF115" s="159" t="s">
        <v>249</v>
      </c>
      <c r="GNG115" s="159" t="s">
        <v>249</v>
      </c>
      <c r="GNH115" s="159" t="s">
        <v>249</v>
      </c>
      <c r="GNI115" s="159" t="s">
        <v>249</v>
      </c>
      <c r="GNJ115" s="159" t="s">
        <v>249</v>
      </c>
      <c r="GNK115" s="159" t="s">
        <v>249</v>
      </c>
      <c r="GNL115" s="159" t="s">
        <v>249</v>
      </c>
      <c r="GNM115" s="159" t="s">
        <v>249</v>
      </c>
      <c r="GNN115" s="159" t="s">
        <v>249</v>
      </c>
      <c r="GNO115" s="159" t="s">
        <v>249</v>
      </c>
      <c r="GNP115" s="159" t="s">
        <v>249</v>
      </c>
      <c r="GNQ115" s="159" t="s">
        <v>249</v>
      </c>
      <c r="GNR115" s="159" t="s">
        <v>249</v>
      </c>
      <c r="GNS115" s="159" t="s">
        <v>249</v>
      </c>
      <c r="GNT115" s="159" t="s">
        <v>249</v>
      </c>
      <c r="GNU115" s="159" t="s">
        <v>249</v>
      </c>
      <c r="GNV115" s="159" t="s">
        <v>249</v>
      </c>
      <c r="GNW115" s="159" t="s">
        <v>249</v>
      </c>
      <c r="GNX115" s="159" t="s">
        <v>249</v>
      </c>
      <c r="GNY115" s="159" t="s">
        <v>249</v>
      </c>
      <c r="GNZ115" s="159" t="s">
        <v>249</v>
      </c>
      <c r="GOA115" s="159" t="s">
        <v>249</v>
      </c>
      <c r="GOB115" s="159" t="s">
        <v>249</v>
      </c>
      <c r="GOC115" s="159" t="s">
        <v>249</v>
      </c>
      <c r="GOD115" s="159" t="s">
        <v>249</v>
      </c>
      <c r="GOE115" s="159" t="s">
        <v>249</v>
      </c>
      <c r="GOF115" s="159" t="s">
        <v>249</v>
      </c>
      <c r="GOG115" s="159" t="s">
        <v>249</v>
      </c>
      <c r="GOH115" s="159" t="s">
        <v>249</v>
      </c>
      <c r="GOI115" s="159" t="s">
        <v>249</v>
      </c>
      <c r="GOJ115" s="159" t="s">
        <v>249</v>
      </c>
      <c r="GOK115" s="159" t="s">
        <v>249</v>
      </c>
      <c r="GOL115" s="159" t="s">
        <v>249</v>
      </c>
      <c r="GOM115" s="159" t="s">
        <v>249</v>
      </c>
      <c r="GON115" s="159" t="s">
        <v>249</v>
      </c>
      <c r="GOO115" s="159" t="s">
        <v>249</v>
      </c>
      <c r="GOP115" s="159" t="s">
        <v>249</v>
      </c>
      <c r="GOQ115" s="159" t="s">
        <v>249</v>
      </c>
      <c r="GOR115" s="159" t="s">
        <v>249</v>
      </c>
      <c r="GOS115" s="159" t="s">
        <v>249</v>
      </c>
      <c r="GOT115" s="159" t="s">
        <v>249</v>
      </c>
      <c r="GOU115" s="159" t="s">
        <v>249</v>
      </c>
      <c r="GOV115" s="159" t="s">
        <v>249</v>
      </c>
      <c r="GOW115" s="159" t="s">
        <v>249</v>
      </c>
      <c r="GOX115" s="159" t="s">
        <v>249</v>
      </c>
      <c r="GOY115" s="159" t="s">
        <v>249</v>
      </c>
      <c r="GOZ115" s="159" t="s">
        <v>249</v>
      </c>
      <c r="GPA115" s="159" t="s">
        <v>249</v>
      </c>
      <c r="GPB115" s="159" t="s">
        <v>249</v>
      </c>
      <c r="GPC115" s="159" t="s">
        <v>249</v>
      </c>
      <c r="GPD115" s="159" t="s">
        <v>249</v>
      </c>
      <c r="GPE115" s="159" t="s">
        <v>249</v>
      </c>
      <c r="GPF115" s="159" t="s">
        <v>249</v>
      </c>
      <c r="GPG115" s="159" t="s">
        <v>249</v>
      </c>
      <c r="GPH115" s="159" t="s">
        <v>249</v>
      </c>
      <c r="GPI115" s="159" t="s">
        <v>249</v>
      </c>
      <c r="GPJ115" s="159" t="s">
        <v>249</v>
      </c>
      <c r="GPK115" s="159" t="s">
        <v>249</v>
      </c>
      <c r="GPL115" s="159" t="s">
        <v>249</v>
      </c>
      <c r="GPM115" s="159" t="s">
        <v>249</v>
      </c>
      <c r="GPN115" s="159" t="s">
        <v>249</v>
      </c>
      <c r="GPO115" s="159" t="s">
        <v>249</v>
      </c>
      <c r="GPP115" s="159" t="s">
        <v>249</v>
      </c>
      <c r="GPQ115" s="159" t="s">
        <v>249</v>
      </c>
      <c r="GPR115" s="159" t="s">
        <v>249</v>
      </c>
      <c r="GPS115" s="159" t="s">
        <v>249</v>
      </c>
      <c r="GPT115" s="159" t="s">
        <v>249</v>
      </c>
      <c r="GPU115" s="159" t="s">
        <v>249</v>
      </c>
      <c r="GPV115" s="159" t="s">
        <v>249</v>
      </c>
      <c r="GPW115" s="159" t="s">
        <v>249</v>
      </c>
      <c r="GPX115" s="159" t="s">
        <v>249</v>
      </c>
      <c r="GPY115" s="159" t="s">
        <v>249</v>
      </c>
      <c r="GPZ115" s="159" t="s">
        <v>249</v>
      </c>
      <c r="GQA115" s="159" t="s">
        <v>249</v>
      </c>
      <c r="GQB115" s="159" t="s">
        <v>249</v>
      </c>
      <c r="GQC115" s="159" t="s">
        <v>249</v>
      </c>
      <c r="GQD115" s="159" t="s">
        <v>249</v>
      </c>
      <c r="GQE115" s="159" t="s">
        <v>249</v>
      </c>
      <c r="GQF115" s="159" t="s">
        <v>249</v>
      </c>
      <c r="GQG115" s="159" t="s">
        <v>249</v>
      </c>
      <c r="GQH115" s="159" t="s">
        <v>249</v>
      </c>
      <c r="GQI115" s="159" t="s">
        <v>249</v>
      </c>
      <c r="GQJ115" s="159" t="s">
        <v>249</v>
      </c>
      <c r="GQK115" s="159" t="s">
        <v>249</v>
      </c>
      <c r="GQL115" s="159" t="s">
        <v>249</v>
      </c>
      <c r="GQM115" s="159" t="s">
        <v>249</v>
      </c>
      <c r="GQN115" s="159" t="s">
        <v>249</v>
      </c>
      <c r="GQO115" s="159" t="s">
        <v>249</v>
      </c>
      <c r="GQP115" s="159" t="s">
        <v>249</v>
      </c>
      <c r="GQQ115" s="159" t="s">
        <v>249</v>
      </c>
      <c r="GQR115" s="159" t="s">
        <v>249</v>
      </c>
      <c r="GQS115" s="159" t="s">
        <v>249</v>
      </c>
      <c r="GQT115" s="159" t="s">
        <v>249</v>
      </c>
      <c r="GQU115" s="159" t="s">
        <v>249</v>
      </c>
      <c r="GQV115" s="159" t="s">
        <v>249</v>
      </c>
      <c r="GQW115" s="159" t="s">
        <v>249</v>
      </c>
      <c r="GQX115" s="159" t="s">
        <v>249</v>
      </c>
      <c r="GQY115" s="159" t="s">
        <v>249</v>
      </c>
      <c r="GQZ115" s="159" t="s">
        <v>249</v>
      </c>
      <c r="GRA115" s="159" t="s">
        <v>249</v>
      </c>
      <c r="GRB115" s="159" t="s">
        <v>249</v>
      </c>
      <c r="GRC115" s="159" t="s">
        <v>249</v>
      </c>
      <c r="GRD115" s="159" t="s">
        <v>249</v>
      </c>
      <c r="GRE115" s="159" t="s">
        <v>249</v>
      </c>
      <c r="GRF115" s="159" t="s">
        <v>249</v>
      </c>
      <c r="GRG115" s="159" t="s">
        <v>249</v>
      </c>
      <c r="GRH115" s="159" t="s">
        <v>249</v>
      </c>
      <c r="GRI115" s="159" t="s">
        <v>249</v>
      </c>
      <c r="GRJ115" s="159" t="s">
        <v>249</v>
      </c>
      <c r="GRK115" s="159" t="s">
        <v>249</v>
      </c>
      <c r="GRL115" s="159" t="s">
        <v>249</v>
      </c>
      <c r="GRM115" s="159" t="s">
        <v>249</v>
      </c>
      <c r="GRN115" s="159" t="s">
        <v>249</v>
      </c>
      <c r="GRO115" s="159" t="s">
        <v>249</v>
      </c>
      <c r="GRP115" s="159" t="s">
        <v>249</v>
      </c>
      <c r="GRQ115" s="159" t="s">
        <v>249</v>
      </c>
      <c r="GRR115" s="159" t="s">
        <v>249</v>
      </c>
      <c r="GRS115" s="159" t="s">
        <v>249</v>
      </c>
      <c r="GRT115" s="159" t="s">
        <v>249</v>
      </c>
      <c r="GRU115" s="159" t="s">
        <v>249</v>
      </c>
      <c r="GRV115" s="159" t="s">
        <v>249</v>
      </c>
      <c r="GRW115" s="159" t="s">
        <v>249</v>
      </c>
      <c r="GRX115" s="159" t="s">
        <v>249</v>
      </c>
      <c r="GRY115" s="159" t="s">
        <v>249</v>
      </c>
      <c r="GRZ115" s="159" t="s">
        <v>249</v>
      </c>
      <c r="GSA115" s="159" t="s">
        <v>249</v>
      </c>
      <c r="GSB115" s="159" t="s">
        <v>249</v>
      </c>
      <c r="GSC115" s="159" t="s">
        <v>249</v>
      </c>
      <c r="GSD115" s="159" t="s">
        <v>249</v>
      </c>
      <c r="GSE115" s="159" t="s">
        <v>249</v>
      </c>
      <c r="GSF115" s="159" t="s">
        <v>249</v>
      </c>
      <c r="GSG115" s="159" t="s">
        <v>249</v>
      </c>
      <c r="GSH115" s="159" t="s">
        <v>249</v>
      </c>
      <c r="GSI115" s="159" t="s">
        <v>249</v>
      </c>
      <c r="GSJ115" s="159" t="s">
        <v>249</v>
      </c>
      <c r="GSK115" s="159" t="s">
        <v>249</v>
      </c>
      <c r="GSL115" s="159" t="s">
        <v>249</v>
      </c>
      <c r="GSM115" s="159" t="s">
        <v>249</v>
      </c>
      <c r="GSN115" s="159" t="s">
        <v>249</v>
      </c>
      <c r="GSO115" s="159" t="s">
        <v>249</v>
      </c>
      <c r="GSP115" s="159" t="s">
        <v>249</v>
      </c>
      <c r="GSQ115" s="159" t="s">
        <v>249</v>
      </c>
      <c r="GSR115" s="159" t="s">
        <v>249</v>
      </c>
      <c r="GSS115" s="159" t="s">
        <v>249</v>
      </c>
      <c r="GST115" s="159" t="s">
        <v>249</v>
      </c>
      <c r="GSU115" s="159" t="s">
        <v>249</v>
      </c>
      <c r="GSV115" s="159" t="s">
        <v>249</v>
      </c>
      <c r="GSW115" s="159" t="s">
        <v>249</v>
      </c>
      <c r="GSX115" s="159" t="s">
        <v>249</v>
      </c>
      <c r="GSY115" s="159" t="s">
        <v>249</v>
      </c>
      <c r="GSZ115" s="159" t="s">
        <v>249</v>
      </c>
      <c r="GTA115" s="159" t="s">
        <v>249</v>
      </c>
      <c r="GTB115" s="159" t="s">
        <v>249</v>
      </c>
      <c r="GTC115" s="159" t="s">
        <v>249</v>
      </c>
      <c r="GTD115" s="159" t="s">
        <v>249</v>
      </c>
      <c r="GTE115" s="159" t="s">
        <v>249</v>
      </c>
      <c r="GTF115" s="159" t="s">
        <v>249</v>
      </c>
      <c r="GTG115" s="159" t="s">
        <v>249</v>
      </c>
      <c r="GTH115" s="159" t="s">
        <v>249</v>
      </c>
      <c r="GTI115" s="159" t="s">
        <v>249</v>
      </c>
      <c r="GTJ115" s="159" t="s">
        <v>249</v>
      </c>
      <c r="GTK115" s="159" t="s">
        <v>249</v>
      </c>
      <c r="GTL115" s="159" t="s">
        <v>249</v>
      </c>
      <c r="GTM115" s="159" t="s">
        <v>249</v>
      </c>
      <c r="GTN115" s="159" t="s">
        <v>249</v>
      </c>
      <c r="GTO115" s="159" t="s">
        <v>249</v>
      </c>
      <c r="GTP115" s="159" t="s">
        <v>249</v>
      </c>
      <c r="GTQ115" s="159" t="s">
        <v>249</v>
      </c>
      <c r="GTR115" s="159" t="s">
        <v>249</v>
      </c>
      <c r="GTS115" s="159" t="s">
        <v>249</v>
      </c>
      <c r="GTT115" s="159" t="s">
        <v>249</v>
      </c>
      <c r="GTU115" s="159" t="s">
        <v>249</v>
      </c>
      <c r="GTV115" s="159" t="s">
        <v>249</v>
      </c>
      <c r="GTW115" s="159" t="s">
        <v>249</v>
      </c>
      <c r="GTX115" s="159" t="s">
        <v>249</v>
      </c>
      <c r="GTY115" s="159" t="s">
        <v>249</v>
      </c>
      <c r="GTZ115" s="159" t="s">
        <v>249</v>
      </c>
      <c r="GUA115" s="159" t="s">
        <v>249</v>
      </c>
      <c r="GUB115" s="159" t="s">
        <v>249</v>
      </c>
      <c r="GUC115" s="159" t="s">
        <v>249</v>
      </c>
      <c r="GUD115" s="159" t="s">
        <v>249</v>
      </c>
      <c r="GUE115" s="159" t="s">
        <v>249</v>
      </c>
      <c r="GUF115" s="159" t="s">
        <v>249</v>
      </c>
      <c r="GUG115" s="159" t="s">
        <v>249</v>
      </c>
      <c r="GUH115" s="159" t="s">
        <v>249</v>
      </c>
      <c r="GUI115" s="159" t="s">
        <v>249</v>
      </c>
      <c r="GUJ115" s="159" t="s">
        <v>249</v>
      </c>
      <c r="GUK115" s="159" t="s">
        <v>249</v>
      </c>
      <c r="GUL115" s="159" t="s">
        <v>249</v>
      </c>
      <c r="GUM115" s="159" t="s">
        <v>249</v>
      </c>
      <c r="GUN115" s="159" t="s">
        <v>249</v>
      </c>
      <c r="GUO115" s="159" t="s">
        <v>249</v>
      </c>
      <c r="GUP115" s="159" t="s">
        <v>249</v>
      </c>
      <c r="GUQ115" s="159" t="s">
        <v>249</v>
      </c>
      <c r="GUR115" s="159" t="s">
        <v>249</v>
      </c>
      <c r="GUS115" s="159" t="s">
        <v>249</v>
      </c>
      <c r="GUT115" s="159" t="s">
        <v>249</v>
      </c>
      <c r="GUU115" s="159" t="s">
        <v>249</v>
      </c>
      <c r="GUV115" s="159" t="s">
        <v>249</v>
      </c>
      <c r="GUW115" s="159" t="s">
        <v>249</v>
      </c>
      <c r="GUX115" s="159" t="s">
        <v>249</v>
      </c>
      <c r="GUY115" s="159" t="s">
        <v>249</v>
      </c>
      <c r="GUZ115" s="159" t="s">
        <v>249</v>
      </c>
      <c r="GVA115" s="159" t="s">
        <v>249</v>
      </c>
      <c r="GVB115" s="159" t="s">
        <v>249</v>
      </c>
      <c r="GVC115" s="159" t="s">
        <v>249</v>
      </c>
      <c r="GVD115" s="159" t="s">
        <v>249</v>
      </c>
      <c r="GVE115" s="159" t="s">
        <v>249</v>
      </c>
      <c r="GVF115" s="159" t="s">
        <v>249</v>
      </c>
      <c r="GVG115" s="159" t="s">
        <v>249</v>
      </c>
      <c r="GVH115" s="159" t="s">
        <v>249</v>
      </c>
      <c r="GVI115" s="159" t="s">
        <v>249</v>
      </c>
      <c r="GVJ115" s="159" t="s">
        <v>249</v>
      </c>
      <c r="GVK115" s="159" t="s">
        <v>249</v>
      </c>
      <c r="GVL115" s="159" t="s">
        <v>249</v>
      </c>
      <c r="GVM115" s="159" t="s">
        <v>249</v>
      </c>
      <c r="GVN115" s="159" t="s">
        <v>249</v>
      </c>
      <c r="GVO115" s="159" t="s">
        <v>249</v>
      </c>
      <c r="GVP115" s="159" t="s">
        <v>249</v>
      </c>
      <c r="GVQ115" s="159" t="s">
        <v>249</v>
      </c>
      <c r="GVR115" s="159" t="s">
        <v>249</v>
      </c>
      <c r="GVS115" s="159" t="s">
        <v>249</v>
      </c>
      <c r="GVT115" s="159" t="s">
        <v>249</v>
      </c>
      <c r="GVU115" s="159" t="s">
        <v>249</v>
      </c>
      <c r="GVV115" s="159" t="s">
        <v>249</v>
      </c>
      <c r="GVW115" s="159" t="s">
        <v>249</v>
      </c>
      <c r="GVX115" s="159" t="s">
        <v>249</v>
      </c>
      <c r="GVY115" s="159" t="s">
        <v>249</v>
      </c>
      <c r="GVZ115" s="159" t="s">
        <v>249</v>
      </c>
      <c r="GWA115" s="159" t="s">
        <v>249</v>
      </c>
      <c r="GWB115" s="159" t="s">
        <v>249</v>
      </c>
      <c r="GWC115" s="159" t="s">
        <v>249</v>
      </c>
      <c r="GWD115" s="159" t="s">
        <v>249</v>
      </c>
      <c r="GWE115" s="159" t="s">
        <v>249</v>
      </c>
      <c r="GWF115" s="159" t="s">
        <v>249</v>
      </c>
      <c r="GWG115" s="159" t="s">
        <v>249</v>
      </c>
      <c r="GWH115" s="159" t="s">
        <v>249</v>
      </c>
      <c r="GWI115" s="159" t="s">
        <v>249</v>
      </c>
      <c r="GWJ115" s="159" t="s">
        <v>249</v>
      </c>
      <c r="GWK115" s="159" t="s">
        <v>249</v>
      </c>
      <c r="GWL115" s="159" t="s">
        <v>249</v>
      </c>
      <c r="GWM115" s="159" t="s">
        <v>249</v>
      </c>
      <c r="GWN115" s="159" t="s">
        <v>249</v>
      </c>
      <c r="GWO115" s="159" t="s">
        <v>249</v>
      </c>
      <c r="GWP115" s="159" t="s">
        <v>249</v>
      </c>
      <c r="GWQ115" s="159" t="s">
        <v>249</v>
      </c>
      <c r="GWR115" s="159" t="s">
        <v>249</v>
      </c>
      <c r="GWS115" s="159" t="s">
        <v>249</v>
      </c>
      <c r="GWT115" s="159" t="s">
        <v>249</v>
      </c>
      <c r="GWU115" s="159" t="s">
        <v>249</v>
      </c>
      <c r="GWV115" s="159" t="s">
        <v>249</v>
      </c>
      <c r="GWW115" s="159" t="s">
        <v>249</v>
      </c>
      <c r="GWX115" s="159" t="s">
        <v>249</v>
      </c>
      <c r="GWY115" s="159" t="s">
        <v>249</v>
      </c>
      <c r="GWZ115" s="159" t="s">
        <v>249</v>
      </c>
      <c r="GXA115" s="159" t="s">
        <v>249</v>
      </c>
      <c r="GXB115" s="159" t="s">
        <v>249</v>
      </c>
      <c r="GXC115" s="159" t="s">
        <v>249</v>
      </c>
      <c r="GXD115" s="159" t="s">
        <v>249</v>
      </c>
      <c r="GXE115" s="159" t="s">
        <v>249</v>
      </c>
      <c r="GXF115" s="159" t="s">
        <v>249</v>
      </c>
      <c r="GXG115" s="159" t="s">
        <v>249</v>
      </c>
      <c r="GXH115" s="159" t="s">
        <v>249</v>
      </c>
      <c r="GXI115" s="159" t="s">
        <v>249</v>
      </c>
      <c r="GXJ115" s="159" t="s">
        <v>249</v>
      </c>
      <c r="GXK115" s="159" t="s">
        <v>249</v>
      </c>
      <c r="GXL115" s="159" t="s">
        <v>249</v>
      </c>
      <c r="GXM115" s="159" t="s">
        <v>249</v>
      </c>
      <c r="GXN115" s="159" t="s">
        <v>249</v>
      </c>
      <c r="GXO115" s="159" t="s">
        <v>249</v>
      </c>
      <c r="GXP115" s="159" t="s">
        <v>249</v>
      </c>
      <c r="GXQ115" s="159" t="s">
        <v>249</v>
      </c>
      <c r="GXR115" s="159" t="s">
        <v>249</v>
      </c>
      <c r="GXS115" s="159" t="s">
        <v>249</v>
      </c>
      <c r="GXT115" s="159" t="s">
        <v>249</v>
      </c>
      <c r="GXU115" s="159" t="s">
        <v>249</v>
      </c>
      <c r="GXV115" s="159" t="s">
        <v>249</v>
      </c>
      <c r="GXW115" s="159" t="s">
        <v>249</v>
      </c>
      <c r="GXX115" s="159" t="s">
        <v>249</v>
      </c>
      <c r="GXY115" s="159" t="s">
        <v>249</v>
      </c>
      <c r="GXZ115" s="159" t="s">
        <v>249</v>
      </c>
      <c r="GYA115" s="159" t="s">
        <v>249</v>
      </c>
      <c r="GYB115" s="159" t="s">
        <v>249</v>
      </c>
      <c r="GYC115" s="159" t="s">
        <v>249</v>
      </c>
      <c r="GYD115" s="159" t="s">
        <v>249</v>
      </c>
      <c r="GYE115" s="159" t="s">
        <v>249</v>
      </c>
      <c r="GYF115" s="159" t="s">
        <v>249</v>
      </c>
      <c r="GYG115" s="159" t="s">
        <v>249</v>
      </c>
      <c r="GYH115" s="159" t="s">
        <v>249</v>
      </c>
      <c r="GYI115" s="159" t="s">
        <v>249</v>
      </c>
      <c r="GYJ115" s="159" t="s">
        <v>249</v>
      </c>
      <c r="GYK115" s="159" t="s">
        <v>249</v>
      </c>
      <c r="GYL115" s="159" t="s">
        <v>249</v>
      </c>
      <c r="GYM115" s="159" t="s">
        <v>249</v>
      </c>
      <c r="GYN115" s="159" t="s">
        <v>249</v>
      </c>
      <c r="GYO115" s="159" t="s">
        <v>249</v>
      </c>
      <c r="GYP115" s="159" t="s">
        <v>249</v>
      </c>
      <c r="GYQ115" s="159" t="s">
        <v>249</v>
      </c>
      <c r="GYR115" s="159" t="s">
        <v>249</v>
      </c>
      <c r="GYS115" s="159" t="s">
        <v>249</v>
      </c>
      <c r="GYT115" s="159" t="s">
        <v>249</v>
      </c>
      <c r="GYU115" s="159" t="s">
        <v>249</v>
      </c>
      <c r="GYV115" s="159" t="s">
        <v>249</v>
      </c>
      <c r="GYW115" s="159" t="s">
        <v>249</v>
      </c>
      <c r="GYX115" s="159" t="s">
        <v>249</v>
      </c>
      <c r="GYY115" s="159" t="s">
        <v>249</v>
      </c>
      <c r="GYZ115" s="159" t="s">
        <v>249</v>
      </c>
      <c r="GZA115" s="159" t="s">
        <v>249</v>
      </c>
      <c r="GZB115" s="159" t="s">
        <v>249</v>
      </c>
      <c r="GZC115" s="159" t="s">
        <v>249</v>
      </c>
      <c r="GZD115" s="159" t="s">
        <v>249</v>
      </c>
      <c r="GZE115" s="159" t="s">
        <v>249</v>
      </c>
      <c r="GZF115" s="159" t="s">
        <v>249</v>
      </c>
      <c r="GZG115" s="159" t="s">
        <v>249</v>
      </c>
      <c r="GZH115" s="159" t="s">
        <v>249</v>
      </c>
      <c r="GZI115" s="159" t="s">
        <v>249</v>
      </c>
      <c r="GZJ115" s="159" t="s">
        <v>249</v>
      </c>
      <c r="GZK115" s="159" t="s">
        <v>249</v>
      </c>
      <c r="GZL115" s="159" t="s">
        <v>249</v>
      </c>
      <c r="GZM115" s="159" t="s">
        <v>249</v>
      </c>
      <c r="GZN115" s="159" t="s">
        <v>249</v>
      </c>
      <c r="GZO115" s="159" t="s">
        <v>249</v>
      </c>
      <c r="GZP115" s="159" t="s">
        <v>249</v>
      </c>
      <c r="GZQ115" s="159" t="s">
        <v>249</v>
      </c>
      <c r="GZR115" s="159" t="s">
        <v>249</v>
      </c>
      <c r="GZS115" s="159" t="s">
        <v>249</v>
      </c>
      <c r="GZT115" s="159" t="s">
        <v>249</v>
      </c>
      <c r="GZU115" s="159" t="s">
        <v>249</v>
      </c>
      <c r="GZV115" s="159" t="s">
        <v>249</v>
      </c>
      <c r="GZW115" s="159" t="s">
        <v>249</v>
      </c>
      <c r="GZX115" s="159" t="s">
        <v>249</v>
      </c>
      <c r="GZY115" s="159" t="s">
        <v>249</v>
      </c>
      <c r="GZZ115" s="159" t="s">
        <v>249</v>
      </c>
      <c r="HAA115" s="159" t="s">
        <v>249</v>
      </c>
      <c r="HAB115" s="159" t="s">
        <v>249</v>
      </c>
      <c r="HAC115" s="159" t="s">
        <v>249</v>
      </c>
      <c r="HAD115" s="159" t="s">
        <v>249</v>
      </c>
      <c r="HAE115" s="159" t="s">
        <v>249</v>
      </c>
      <c r="HAF115" s="159" t="s">
        <v>249</v>
      </c>
      <c r="HAG115" s="159" t="s">
        <v>249</v>
      </c>
      <c r="HAH115" s="159" t="s">
        <v>249</v>
      </c>
      <c r="HAI115" s="159" t="s">
        <v>249</v>
      </c>
      <c r="HAJ115" s="159" t="s">
        <v>249</v>
      </c>
      <c r="HAK115" s="159" t="s">
        <v>249</v>
      </c>
      <c r="HAL115" s="159" t="s">
        <v>249</v>
      </c>
      <c r="HAM115" s="159" t="s">
        <v>249</v>
      </c>
      <c r="HAN115" s="159" t="s">
        <v>249</v>
      </c>
      <c r="HAO115" s="159" t="s">
        <v>249</v>
      </c>
      <c r="HAP115" s="159" t="s">
        <v>249</v>
      </c>
      <c r="HAQ115" s="159" t="s">
        <v>249</v>
      </c>
      <c r="HAR115" s="159" t="s">
        <v>249</v>
      </c>
      <c r="HAS115" s="159" t="s">
        <v>249</v>
      </c>
      <c r="HAT115" s="159" t="s">
        <v>249</v>
      </c>
      <c r="HAU115" s="159" t="s">
        <v>249</v>
      </c>
      <c r="HAV115" s="159" t="s">
        <v>249</v>
      </c>
      <c r="HAW115" s="159" t="s">
        <v>249</v>
      </c>
      <c r="HAX115" s="159" t="s">
        <v>249</v>
      </c>
      <c r="HAY115" s="159" t="s">
        <v>249</v>
      </c>
      <c r="HAZ115" s="159" t="s">
        <v>249</v>
      </c>
      <c r="HBA115" s="159" t="s">
        <v>249</v>
      </c>
      <c r="HBB115" s="159" t="s">
        <v>249</v>
      </c>
      <c r="HBC115" s="159" t="s">
        <v>249</v>
      </c>
      <c r="HBD115" s="159" t="s">
        <v>249</v>
      </c>
      <c r="HBE115" s="159" t="s">
        <v>249</v>
      </c>
      <c r="HBF115" s="159" t="s">
        <v>249</v>
      </c>
      <c r="HBG115" s="159" t="s">
        <v>249</v>
      </c>
      <c r="HBH115" s="159" t="s">
        <v>249</v>
      </c>
      <c r="HBI115" s="159" t="s">
        <v>249</v>
      </c>
      <c r="HBJ115" s="159" t="s">
        <v>249</v>
      </c>
      <c r="HBK115" s="159" t="s">
        <v>249</v>
      </c>
      <c r="HBL115" s="159" t="s">
        <v>249</v>
      </c>
      <c r="HBM115" s="159" t="s">
        <v>249</v>
      </c>
      <c r="HBN115" s="159" t="s">
        <v>249</v>
      </c>
      <c r="HBO115" s="159" t="s">
        <v>249</v>
      </c>
      <c r="HBP115" s="159" t="s">
        <v>249</v>
      </c>
      <c r="HBQ115" s="159" t="s">
        <v>249</v>
      </c>
      <c r="HBR115" s="159" t="s">
        <v>249</v>
      </c>
      <c r="HBS115" s="159" t="s">
        <v>249</v>
      </c>
      <c r="HBT115" s="159" t="s">
        <v>249</v>
      </c>
      <c r="HBU115" s="159" t="s">
        <v>249</v>
      </c>
      <c r="HBV115" s="159" t="s">
        <v>249</v>
      </c>
      <c r="HBW115" s="159" t="s">
        <v>249</v>
      </c>
      <c r="HBX115" s="159" t="s">
        <v>249</v>
      </c>
      <c r="HBY115" s="159" t="s">
        <v>249</v>
      </c>
      <c r="HBZ115" s="159" t="s">
        <v>249</v>
      </c>
      <c r="HCA115" s="159" t="s">
        <v>249</v>
      </c>
      <c r="HCB115" s="159" t="s">
        <v>249</v>
      </c>
      <c r="HCC115" s="159" t="s">
        <v>249</v>
      </c>
      <c r="HCD115" s="159" t="s">
        <v>249</v>
      </c>
      <c r="HCE115" s="159" t="s">
        <v>249</v>
      </c>
      <c r="HCF115" s="159" t="s">
        <v>249</v>
      </c>
      <c r="HCG115" s="159" t="s">
        <v>249</v>
      </c>
      <c r="HCH115" s="159" t="s">
        <v>249</v>
      </c>
      <c r="HCI115" s="159" t="s">
        <v>249</v>
      </c>
      <c r="HCJ115" s="159" t="s">
        <v>249</v>
      </c>
      <c r="HCK115" s="159" t="s">
        <v>249</v>
      </c>
      <c r="HCL115" s="159" t="s">
        <v>249</v>
      </c>
      <c r="HCM115" s="159" t="s">
        <v>249</v>
      </c>
      <c r="HCN115" s="159" t="s">
        <v>249</v>
      </c>
      <c r="HCO115" s="159" t="s">
        <v>249</v>
      </c>
      <c r="HCP115" s="159" t="s">
        <v>249</v>
      </c>
      <c r="HCQ115" s="159" t="s">
        <v>249</v>
      </c>
      <c r="HCR115" s="159" t="s">
        <v>249</v>
      </c>
      <c r="HCS115" s="159" t="s">
        <v>249</v>
      </c>
      <c r="HCT115" s="159" t="s">
        <v>249</v>
      </c>
      <c r="HCU115" s="159" t="s">
        <v>249</v>
      </c>
      <c r="HCV115" s="159" t="s">
        <v>249</v>
      </c>
      <c r="HCW115" s="159" t="s">
        <v>249</v>
      </c>
      <c r="HCX115" s="159" t="s">
        <v>249</v>
      </c>
      <c r="HCY115" s="159" t="s">
        <v>249</v>
      </c>
      <c r="HCZ115" s="159" t="s">
        <v>249</v>
      </c>
      <c r="HDA115" s="159" t="s">
        <v>249</v>
      </c>
      <c r="HDB115" s="159" t="s">
        <v>249</v>
      </c>
      <c r="HDC115" s="159" t="s">
        <v>249</v>
      </c>
      <c r="HDD115" s="159" t="s">
        <v>249</v>
      </c>
      <c r="HDE115" s="159" t="s">
        <v>249</v>
      </c>
      <c r="HDF115" s="159" t="s">
        <v>249</v>
      </c>
      <c r="HDG115" s="159" t="s">
        <v>249</v>
      </c>
      <c r="HDH115" s="159" t="s">
        <v>249</v>
      </c>
      <c r="HDI115" s="159" t="s">
        <v>249</v>
      </c>
      <c r="HDJ115" s="159" t="s">
        <v>249</v>
      </c>
      <c r="HDK115" s="159" t="s">
        <v>249</v>
      </c>
      <c r="HDL115" s="159" t="s">
        <v>249</v>
      </c>
      <c r="HDM115" s="159" t="s">
        <v>249</v>
      </c>
      <c r="HDN115" s="159" t="s">
        <v>249</v>
      </c>
      <c r="HDO115" s="159" t="s">
        <v>249</v>
      </c>
      <c r="HDP115" s="159" t="s">
        <v>249</v>
      </c>
      <c r="HDQ115" s="159" t="s">
        <v>249</v>
      </c>
      <c r="HDR115" s="159" t="s">
        <v>249</v>
      </c>
      <c r="HDS115" s="159" t="s">
        <v>249</v>
      </c>
      <c r="HDT115" s="159" t="s">
        <v>249</v>
      </c>
      <c r="HDU115" s="159" t="s">
        <v>249</v>
      </c>
      <c r="HDV115" s="159" t="s">
        <v>249</v>
      </c>
      <c r="HDW115" s="159" t="s">
        <v>249</v>
      </c>
      <c r="HDX115" s="159" t="s">
        <v>249</v>
      </c>
      <c r="HDY115" s="159" t="s">
        <v>249</v>
      </c>
      <c r="HDZ115" s="159" t="s">
        <v>249</v>
      </c>
      <c r="HEA115" s="159" t="s">
        <v>249</v>
      </c>
      <c r="HEB115" s="159" t="s">
        <v>249</v>
      </c>
      <c r="HEC115" s="159" t="s">
        <v>249</v>
      </c>
      <c r="HED115" s="159" t="s">
        <v>249</v>
      </c>
      <c r="HEE115" s="159" t="s">
        <v>249</v>
      </c>
      <c r="HEF115" s="159" t="s">
        <v>249</v>
      </c>
      <c r="HEG115" s="159" t="s">
        <v>249</v>
      </c>
      <c r="HEH115" s="159" t="s">
        <v>249</v>
      </c>
      <c r="HEI115" s="159" t="s">
        <v>249</v>
      </c>
      <c r="HEJ115" s="159" t="s">
        <v>249</v>
      </c>
      <c r="HEK115" s="159" t="s">
        <v>249</v>
      </c>
      <c r="HEL115" s="159" t="s">
        <v>249</v>
      </c>
      <c r="HEM115" s="159" t="s">
        <v>249</v>
      </c>
      <c r="HEN115" s="159" t="s">
        <v>249</v>
      </c>
      <c r="HEO115" s="159" t="s">
        <v>249</v>
      </c>
      <c r="HEP115" s="159" t="s">
        <v>249</v>
      </c>
      <c r="HEQ115" s="159" t="s">
        <v>249</v>
      </c>
      <c r="HER115" s="159" t="s">
        <v>249</v>
      </c>
      <c r="HES115" s="159" t="s">
        <v>249</v>
      </c>
      <c r="HET115" s="159" t="s">
        <v>249</v>
      </c>
      <c r="HEU115" s="159" t="s">
        <v>249</v>
      </c>
      <c r="HEV115" s="159" t="s">
        <v>249</v>
      </c>
      <c r="HEW115" s="159" t="s">
        <v>249</v>
      </c>
      <c r="HEX115" s="159" t="s">
        <v>249</v>
      </c>
      <c r="HEY115" s="159" t="s">
        <v>249</v>
      </c>
      <c r="HEZ115" s="159" t="s">
        <v>249</v>
      </c>
      <c r="HFA115" s="159" t="s">
        <v>249</v>
      </c>
      <c r="HFB115" s="159" t="s">
        <v>249</v>
      </c>
      <c r="HFC115" s="159" t="s">
        <v>249</v>
      </c>
      <c r="HFD115" s="159" t="s">
        <v>249</v>
      </c>
      <c r="HFE115" s="159" t="s">
        <v>249</v>
      </c>
      <c r="HFF115" s="159" t="s">
        <v>249</v>
      </c>
      <c r="HFG115" s="159" t="s">
        <v>249</v>
      </c>
      <c r="HFH115" s="159" t="s">
        <v>249</v>
      </c>
      <c r="HFI115" s="159" t="s">
        <v>249</v>
      </c>
      <c r="HFJ115" s="159" t="s">
        <v>249</v>
      </c>
      <c r="HFK115" s="159" t="s">
        <v>249</v>
      </c>
      <c r="HFL115" s="159" t="s">
        <v>249</v>
      </c>
      <c r="HFM115" s="159" t="s">
        <v>249</v>
      </c>
      <c r="HFN115" s="159" t="s">
        <v>249</v>
      </c>
      <c r="HFO115" s="159" t="s">
        <v>249</v>
      </c>
      <c r="HFP115" s="159" t="s">
        <v>249</v>
      </c>
      <c r="HFQ115" s="159" t="s">
        <v>249</v>
      </c>
      <c r="HFR115" s="159" t="s">
        <v>249</v>
      </c>
      <c r="HFS115" s="159" t="s">
        <v>249</v>
      </c>
      <c r="HFT115" s="159" t="s">
        <v>249</v>
      </c>
      <c r="HFU115" s="159" t="s">
        <v>249</v>
      </c>
      <c r="HFV115" s="159" t="s">
        <v>249</v>
      </c>
      <c r="HFW115" s="159" t="s">
        <v>249</v>
      </c>
      <c r="HFX115" s="159" t="s">
        <v>249</v>
      </c>
      <c r="HFY115" s="159" t="s">
        <v>249</v>
      </c>
      <c r="HFZ115" s="159" t="s">
        <v>249</v>
      </c>
      <c r="HGA115" s="159" t="s">
        <v>249</v>
      </c>
      <c r="HGB115" s="159" t="s">
        <v>249</v>
      </c>
      <c r="HGC115" s="159" t="s">
        <v>249</v>
      </c>
      <c r="HGD115" s="159" t="s">
        <v>249</v>
      </c>
      <c r="HGE115" s="159" t="s">
        <v>249</v>
      </c>
      <c r="HGF115" s="159" t="s">
        <v>249</v>
      </c>
      <c r="HGG115" s="159" t="s">
        <v>249</v>
      </c>
      <c r="HGH115" s="159" t="s">
        <v>249</v>
      </c>
      <c r="HGI115" s="159" t="s">
        <v>249</v>
      </c>
      <c r="HGJ115" s="159" t="s">
        <v>249</v>
      </c>
      <c r="HGK115" s="159" t="s">
        <v>249</v>
      </c>
      <c r="HGL115" s="159" t="s">
        <v>249</v>
      </c>
      <c r="HGM115" s="159" t="s">
        <v>249</v>
      </c>
      <c r="HGN115" s="159" t="s">
        <v>249</v>
      </c>
      <c r="HGO115" s="159" t="s">
        <v>249</v>
      </c>
      <c r="HGP115" s="159" t="s">
        <v>249</v>
      </c>
      <c r="HGQ115" s="159" t="s">
        <v>249</v>
      </c>
      <c r="HGR115" s="159" t="s">
        <v>249</v>
      </c>
      <c r="HGS115" s="159" t="s">
        <v>249</v>
      </c>
      <c r="HGT115" s="159" t="s">
        <v>249</v>
      </c>
      <c r="HGU115" s="159" t="s">
        <v>249</v>
      </c>
      <c r="HGV115" s="159" t="s">
        <v>249</v>
      </c>
      <c r="HGW115" s="159" t="s">
        <v>249</v>
      </c>
      <c r="HGX115" s="159" t="s">
        <v>249</v>
      </c>
      <c r="HGY115" s="159" t="s">
        <v>249</v>
      </c>
      <c r="HGZ115" s="159" t="s">
        <v>249</v>
      </c>
      <c r="HHA115" s="159" t="s">
        <v>249</v>
      </c>
      <c r="HHB115" s="159" t="s">
        <v>249</v>
      </c>
      <c r="HHC115" s="159" t="s">
        <v>249</v>
      </c>
      <c r="HHD115" s="159" t="s">
        <v>249</v>
      </c>
      <c r="HHE115" s="159" t="s">
        <v>249</v>
      </c>
      <c r="HHF115" s="159" t="s">
        <v>249</v>
      </c>
      <c r="HHG115" s="159" t="s">
        <v>249</v>
      </c>
      <c r="HHH115" s="159" t="s">
        <v>249</v>
      </c>
      <c r="HHI115" s="159" t="s">
        <v>249</v>
      </c>
      <c r="HHJ115" s="159" t="s">
        <v>249</v>
      </c>
      <c r="HHK115" s="159" t="s">
        <v>249</v>
      </c>
      <c r="HHL115" s="159" t="s">
        <v>249</v>
      </c>
      <c r="HHM115" s="159" t="s">
        <v>249</v>
      </c>
      <c r="HHN115" s="159" t="s">
        <v>249</v>
      </c>
      <c r="HHO115" s="159" t="s">
        <v>249</v>
      </c>
      <c r="HHP115" s="159" t="s">
        <v>249</v>
      </c>
      <c r="HHQ115" s="159" t="s">
        <v>249</v>
      </c>
      <c r="HHR115" s="159" t="s">
        <v>249</v>
      </c>
      <c r="HHS115" s="159" t="s">
        <v>249</v>
      </c>
      <c r="HHT115" s="159" t="s">
        <v>249</v>
      </c>
      <c r="HHU115" s="159" t="s">
        <v>249</v>
      </c>
      <c r="HHV115" s="159" t="s">
        <v>249</v>
      </c>
      <c r="HHW115" s="159" t="s">
        <v>249</v>
      </c>
      <c r="HHX115" s="159" t="s">
        <v>249</v>
      </c>
      <c r="HHY115" s="159" t="s">
        <v>249</v>
      </c>
      <c r="HHZ115" s="159" t="s">
        <v>249</v>
      </c>
      <c r="HIA115" s="159" t="s">
        <v>249</v>
      </c>
      <c r="HIB115" s="159" t="s">
        <v>249</v>
      </c>
      <c r="HIC115" s="159" t="s">
        <v>249</v>
      </c>
      <c r="HID115" s="159" t="s">
        <v>249</v>
      </c>
      <c r="HIE115" s="159" t="s">
        <v>249</v>
      </c>
      <c r="HIF115" s="159" t="s">
        <v>249</v>
      </c>
      <c r="HIG115" s="159" t="s">
        <v>249</v>
      </c>
      <c r="HIH115" s="159" t="s">
        <v>249</v>
      </c>
      <c r="HII115" s="159" t="s">
        <v>249</v>
      </c>
      <c r="HIJ115" s="159" t="s">
        <v>249</v>
      </c>
      <c r="HIK115" s="159" t="s">
        <v>249</v>
      </c>
      <c r="HIL115" s="159" t="s">
        <v>249</v>
      </c>
      <c r="HIM115" s="159" t="s">
        <v>249</v>
      </c>
      <c r="HIN115" s="159" t="s">
        <v>249</v>
      </c>
      <c r="HIO115" s="159" t="s">
        <v>249</v>
      </c>
      <c r="HIP115" s="159" t="s">
        <v>249</v>
      </c>
      <c r="HIQ115" s="159" t="s">
        <v>249</v>
      </c>
      <c r="HIR115" s="159" t="s">
        <v>249</v>
      </c>
      <c r="HIS115" s="159" t="s">
        <v>249</v>
      </c>
      <c r="HIT115" s="159" t="s">
        <v>249</v>
      </c>
      <c r="HIU115" s="159" t="s">
        <v>249</v>
      </c>
      <c r="HIV115" s="159" t="s">
        <v>249</v>
      </c>
      <c r="HIW115" s="159" t="s">
        <v>249</v>
      </c>
      <c r="HIX115" s="159" t="s">
        <v>249</v>
      </c>
      <c r="HIY115" s="159" t="s">
        <v>249</v>
      </c>
      <c r="HIZ115" s="159" t="s">
        <v>249</v>
      </c>
      <c r="HJA115" s="159" t="s">
        <v>249</v>
      </c>
      <c r="HJB115" s="159" t="s">
        <v>249</v>
      </c>
      <c r="HJC115" s="159" t="s">
        <v>249</v>
      </c>
      <c r="HJD115" s="159" t="s">
        <v>249</v>
      </c>
      <c r="HJE115" s="159" t="s">
        <v>249</v>
      </c>
      <c r="HJF115" s="159" t="s">
        <v>249</v>
      </c>
      <c r="HJG115" s="159" t="s">
        <v>249</v>
      </c>
      <c r="HJH115" s="159" t="s">
        <v>249</v>
      </c>
      <c r="HJI115" s="159" t="s">
        <v>249</v>
      </c>
      <c r="HJJ115" s="159" t="s">
        <v>249</v>
      </c>
      <c r="HJK115" s="159" t="s">
        <v>249</v>
      </c>
      <c r="HJL115" s="159" t="s">
        <v>249</v>
      </c>
      <c r="HJM115" s="159" t="s">
        <v>249</v>
      </c>
      <c r="HJN115" s="159" t="s">
        <v>249</v>
      </c>
      <c r="HJO115" s="159" t="s">
        <v>249</v>
      </c>
      <c r="HJP115" s="159" t="s">
        <v>249</v>
      </c>
      <c r="HJQ115" s="159" t="s">
        <v>249</v>
      </c>
      <c r="HJR115" s="159" t="s">
        <v>249</v>
      </c>
      <c r="HJS115" s="159" t="s">
        <v>249</v>
      </c>
      <c r="HJT115" s="159" t="s">
        <v>249</v>
      </c>
      <c r="HJU115" s="159" t="s">
        <v>249</v>
      </c>
      <c r="HJV115" s="159" t="s">
        <v>249</v>
      </c>
      <c r="HJW115" s="159" t="s">
        <v>249</v>
      </c>
      <c r="HJX115" s="159" t="s">
        <v>249</v>
      </c>
      <c r="HJY115" s="159" t="s">
        <v>249</v>
      </c>
      <c r="HJZ115" s="159" t="s">
        <v>249</v>
      </c>
      <c r="HKA115" s="159" t="s">
        <v>249</v>
      </c>
      <c r="HKB115" s="159" t="s">
        <v>249</v>
      </c>
      <c r="HKC115" s="159" t="s">
        <v>249</v>
      </c>
      <c r="HKD115" s="159" t="s">
        <v>249</v>
      </c>
      <c r="HKE115" s="159" t="s">
        <v>249</v>
      </c>
      <c r="HKF115" s="159" t="s">
        <v>249</v>
      </c>
      <c r="HKG115" s="159" t="s">
        <v>249</v>
      </c>
      <c r="HKH115" s="159" t="s">
        <v>249</v>
      </c>
      <c r="HKI115" s="159" t="s">
        <v>249</v>
      </c>
      <c r="HKJ115" s="159" t="s">
        <v>249</v>
      </c>
      <c r="HKK115" s="159" t="s">
        <v>249</v>
      </c>
      <c r="HKL115" s="159" t="s">
        <v>249</v>
      </c>
      <c r="HKM115" s="159" t="s">
        <v>249</v>
      </c>
      <c r="HKN115" s="159" t="s">
        <v>249</v>
      </c>
      <c r="HKO115" s="159" t="s">
        <v>249</v>
      </c>
      <c r="HKP115" s="159" t="s">
        <v>249</v>
      </c>
      <c r="HKQ115" s="159" t="s">
        <v>249</v>
      </c>
      <c r="HKR115" s="159" t="s">
        <v>249</v>
      </c>
      <c r="HKS115" s="159" t="s">
        <v>249</v>
      </c>
      <c r="HKT115" s="159" t="s">
        <v>249</v>
      </c>
      <c r="HKU115" s="159" t="s">
        <v>249</v>
      </c>
      <c r="HKV115" s="159" t="s">
        <v>249</v>
      </c>
      <c r="HKW115" s="159" t="s">
        <v>249</v>
      </c>
      <c r="HKX115" s="159" t="s">
        <v>249</v>
      </c>
      <c r="HKY115" s="159" t="s">
        <v>249</v>
      </c>
      <c r="HKZ115" s="159" t="s">
        <v>249</v>
      </c>
      <c r="HLA115" s="159" t="s">
        <v>249</v>
      </c>
      <c r="HLB115" s="159" t="s">
        <v>249</v>
      </c>
      <c r="HLC115" s="159" t="s">
        <v>249</v>
      </c>
      <c r="HLD115" s="159" t="s">
        <v>249</v>
      </c>
      <c r="HLE115" s="159" t="s">
        <v>249</v>
      </c>
      <c r="HLF115" s="159" t="s">
        <v>249</v>
      </c>
      <c r="HLG115" s="159" t="s">
        <v>249</v>
      </c>
      <c r="HLH115" s="159" t="s">
        <v>249</v>
      </c>
      <c r="HLI115" s="159" t="s">
        <v>249</v>
      </c>
      <c r="HLJ115" s="159" t="s">
        <v>249</v>
      </c>
      <c r="HLK115" s="159" t="s">
        <v>249</v>
      </c>
      <c r="HLL115" s="159" t="s">
        <v>249</v>
      </c>
      <c r="HLM115" s="159" t="s">
        <v>249</v>
      </c>
      <c r="HLN115" s="159" t="s">
        <v>249</v>
      </c>
      <c r="HLO115" s="159" t="s">
        <v>249</v>
      </c>
      <c r="HLP115" s="159" t="s">
        <v>249</v>
      </c>
      <c r="HLQ115" s="159" t="s">
        <v>249</v>
      </c>
      <c r="HLR115" s="159" t="s">
        <v>249</v>
      </c>
      <c r="HLS115" s="159" t="s">
        <v>249</v>
      </c>
      <c r="HLT115" s="159" t="s">
        <v>249</v>
      </c>
      <c r="HLU115" s="159" t="s">
        <v>249</v>
      </c>
      <c r="HLV115" s="159" t="s">
        <v>249</v>
      </c>
      <c r="HLW115" s="159" t="s">
        <v>249</v>
      </c>
      <c r="HLX115" s="159" t="s">
        <v>249</v>
      </c>
      <c r="HLY115" s="159" t="s">
        <v>249</v>
      </c>
      <c r="HLZ115" s="159" t="s">
        <v>249</v>
      </c>
      <c r="HMA115" s="159" t="s">
        <v>249</v>
      </c>
      <c r="HMB115" s="159" t="s">
        <v>249</v>
      </c>
      <c r="HMC115" s="159" t="s">
        <v>249</v>
      </c>
      <c r="HMD115" s="159" t="s">
        <v>249</v>
      </c>
      <c r="HME115" s="159" t="s">
        <v>249</v>
      </c>
      <c r="HMF115" s="159" t="s">
        <v>249</v>
      </c>
      <c r="HMG115" s="159" t="s">
        <v>249</v>
      </c>
      <c r="HMH115" s="159" t="s">
        <v>249</v>
      </c>
      <c r="HMI115" s="159" t="s">
        <v>249</v>
      </c>
      <c r="HMJ115" s="159" t="s">
        <v>249</v>
      </c>
      <c r="HMK115" s="159" t="s">
        <v>249</v>
      </c>
      <c r="HML115" s="159" t="s">
        <v>249</v>
      </c>
      <c r="HMM115" s="159" t="s">
        <v>249</v>
      </c>
      <c r="HMN115" s="159" t="s">
        <v>249</v>
      </c>
      <c r="HMO115" s="159" t="s">
        <v>249</v>
      </c>
      <c r="HMP115" s="159" t="s">
        <v>249</v>
      </c>
      <c r="HMQ115" s="159" t="s">
        <v>249</v>
      </c>
      <c r="HMR115" s="159" t="s">
        <v>249</v>
      </c>
      <c r="HMS115" s="159" t="s">
        <v>249</v>
      </c>
      <c r="HMT115" s="159" t="s">
        <v>249</v>
      </c>
      <c r="HMU115" s="159" t="s">
        <v>249</v>
      </c>
      <c r="HMV115" s="159" t="s">
        <v>249</v>
      </c>
      <c r="HMW115" s="159" t="s">
        <v>249</v>
      </c>
      <c r="HMX115" s="159" t="s">
        <v>249</v>
      </c>
      <c r="HMY115" s="159" t="s">
        <v>249</v>
      </c>
      <c r="HMZ115" s="159" t="s">
        <v>249</v>
      </c>
      <c r="HNA115" s="159" t="s">
        <v>249</v>
      </c>
      <c r="HNB115" s="159" t="s">
        <v>249</v>
      </c>
      <c r="HNC115" s="159" t="s">
        <v>249</v>
      </c>
      <c r="HND115" s="159" t="s">
        <v>249</v>
      </c>
      <c r="HNE115" s="159" t="s">
        <v>249</v>
      </c>
      <c r="HNF115" s="159" t="s">
        <v>249</v>
      </c>
      <c r="HNG115" s="159" t="s">
        <v>249</v>
      </c>
      <c r="HNH115" s="159" t="s">
        <v>249</v>
      </c>
      <c r="HNI115" s="159" t="s">
        <v>249</v>
      </c>
      <c r="HNJ115" s="159" t="s">
        <v>249</v>
      </c>
      <c r="HNK115" s="159" t="s">
        <v>249</v>
      </c>
      <c r="HNL115" s="159" t="s">
        <v>249</v>
      </c>
      <c r="HNM115" s="159" t="s">
        <v>249</v>
      </c>
      <c r="HNN115" s="159" t="s">
        <v>249</v>
      </c>
      <c r="HNO115" s="159" t="s">
        <v>249</v>
      </c>
      <c r="HNP115" s="159" t="s">
        <v>249</v>
      </c>
      <c r="HNQ115" s="159" t="s">
        <v>249</v>
      </c>
      <c r="HNR115" s="159" t="s">
        <v>249</v>
      </c>
      <c r="HNS115" s="159" t="s">
        <v>249</v>
      </c>
      <c r="HNT115" s="159" t="s">
        <v>249</v>
      </c>
      <c r="HNU115" s="159" t="s">
        <v>249</v>
      </c>
      <c r="HNV115" s="159" t="s">
        <v>249</v>
      </c>
      <c r="HNW115" s="159" t="s">
        <v>249</v>
      </c>
      <c r="HNX115" s="159" t="s">
        <v>249</v>
      </c>
      <c r="HNY115" s="159" t="s">
        <v>249</v>
      </c>
      <c r="HNZ115" s="159" t="s">
        <v>249</v>
      </c>
      <c r="HOA115" s="159" t="s">
        <v>249</v>
      </c>
      <c r="HOB115" s="159" t="s">
        <v>249</v>
      </c>
      <c r="HOC115" s="159" t="s">
        <v>249</v>
      </c>
      <c r="HOD115" s="159" t="s">
        <v>249</v>
      </c>
      <c r="HOE115" s="159" t="s">
        <v>249</v>
      </c>
      <c r="HOF115" s="159" t="s">
        <v>249</v>
      </c>
      <c r="HOG115" s="159" t="s">
        <v>249</v>
      </c>
      <c r="HOH115" s="159" t="s">
        <v>249</v>
      </c>
      <c r="HOI115" s="159" t="s">
        <v>249</v>
      </c>
      <c r="HOJ115" s="159" t="s">
        <v>249</v>
      </c>
      <c r="HOK115" s="159" t="s">
        <v>249</v>
      </c>
      <c r="HOL115" s="159" t="s">
        <v>249</v>
      </c>
      <c r="HOM115" s="159" t="s">
        <v>249</v>
      </c>
      <c r="HON115" s="159" t="s">
        <v>249</v>
      </c>
      <c r="HOO115" s="159" t="s">
        <v>249</v>
      </c>
      <c r="HOP115" s="159" t="s">
        <v>249</v>
      </c>
      <c r="HOQ115" s="159" t="s">
        <v>249</v>
      </c>
      <c r="HOR115" s="159" t="s">
        <v>249</v>
      </c>
      <c r="HOS115" s="159" t="s">
        <v>249</v>
      </c>
      <c r="HOT115" s="159" t="s">
        <v>249</v>
      </c>
      <c r="HOU115" s="159" t="s">
        <v>249</v>
      </c>
      <c r="HOV115" s="159" t="s">
        <v>249</v>
      </c>
      <c r="HOW115" s="159" t="s">
        <v>249</v>
      </c>
      <c r="HOX115" s="159" t="s">
        <v>249</v>
      </c>
      <c r="HOY115" s="159" t="s">
        <v>249</v>
      </c>
      <c r="HOZ115" s="159" t="s">
        <v>249</v>
      </c>
      <c r="HPA115" s="159" t="s">
        <v>249</v>
      </c>
      <c r="HPB115" s="159" t="s">
        <v>249</v>
      </c>
      <c r="HPC115" s="159" t="s">
        <v>249</v>
      </c>
      <c r="HPD115" s="159" t="s">
        <v>249</v>
      </c>
      <c r="HPE115" s="159" t="s">
        <v>249</v>
      </c>
      <c r="HPF115" s="159" t="s">
        <v>249</v>
      </c>
      <c r="HPG115" s="159" t="s">
        <v>249</v>
      </c>
      <c r="HPH115" s="159" t="s">
        <v>249</v>
      </c>
      <c r="HPI115" s="159" t="s">
        <v>249</v>
      </c>
      <c r="HPJ115" s="159" t="s">
        <v>249</v>
      </c>
      <c r="HPK115" s="159" t="s">
        <v>249</v>
      </c>
      <c r="HPL115" s="159" t="s">
        <v>249</v>
      </c>
      <c r="HPM115" s="159" t="s">
        <v>249</v>
      </c>
      <c r="HPN115" s="159" t="s">
        <v>249</v>
      </c>
      <c r="HPO115" s="159" t="s">
        <v>249</v>
      </c>
      <c r="HPP115" s="159" t="s">
        <v>249</v>
      </c>
      <c r="HPQ115" s="159" t="s">
        <v>249</v>
      </c>
      <c r="HPR115" s="159" t="s">
        <v>249</v>
      </c>
      <c r="HPS115" s="159" t="s">
        <v>249</v>
      </c>
      <c r="HPT115" s="159" t="s">
        <v>249</v>
      </c>
      <c r="HPU115" s="159" t="s">
        <v>249</v>
      </c>
      <c r="HPV115" s="159" t="s">
        <v>249</v>
      </c>
      <c r="HPW115" s="159" t="s">
        <v>249</v>
      </c>
      <c r="HPX115" s="159" t="s">
        <v>249</v>
      </c>
      <c r="HPY115" s="159" t="s">
        <v>249</v>
      </c>
      <c r="HPZ115" s="159" t="s">
        <v>249</v>
      </c>
      <c r="HQA115" s="159" t="s">
        <v>249</v>
      </c>
      <c r="HQB115" s="159" t="s">
        <v>249</v>
      </c>
      <c r="HQC115" s="159" t="s">
        <v>249</v>
      </c>
      <c r="HQD115" s="159" t="s">
        <v>249</v>
      </c>
      <c r="HQE115" s="159" t="s">
        <v>249</v>
      </c>
      <c r="HQF115" s="159" t="s">
        <v>249</v>
      </c>
      <c r="HQG115" s="159" t="s">
        <v>249</v>
      </c>
      <c r="HQH115" s="159" t="s">
        <v>249</v>
      </c>
      <c r="HQI115" s="159" t="s">
        <v>249</v>
      </c>
      <c r="HQJ115" s="159" t="s">
        <v>249</v>
      </c>
      <c r="HQK115" s="159" t="s">
        <v>249</v>
      </c>
      <c r="HQL115" s="159" t="s">
        <v>249</v>
      </c>
      <c r="HQM115" s="159" t="s">
        <v>249</v>
      </c>
      <c r="HQN115" s="159" t="s">
        <v>249</v>
      </c>
      <c r="HQO115" s="159" t="s">
        <v>249</v>
      </c>
      <c r="HQP115" s="159" t="s">
        <v>249</v>
      </c>
      <c r="HQQ115" s="159" t="s">
        <v>249</v>
      </c>
      <c r="HQR115" s="159" t="s">
        <v>249</v>
      </c>
      <c r="HQS115" s="159" t="s">
        <v>249</v>
      </c>
      <c r="HQT115" s="159" t="s">
        <v>249</v>
      </c>
      <c r="HQU115" s="159" t="s">
        <v>249</v>
      </c>
      <c r="HQV115" s="159" t="s">
        <v>249</v>
      </c>
      <c r="HQW115" s="159" t="s">
        <v>249</v>
      </c>
      <c r="HQX115" s="159" t="s">
        <v>249</v>
      </c>
      <c r="HQY115" s="159" t="s">
        <v>249</v>
      </c>
      <c r="HQZ115" s="159" t="s">
        <v>249</v>
      </c>
      <c r="HRA115" s="159" t="s">
        <v>249</v>
      </c>
      <c r="HRB115" s="159" t="s">
        <v>249</v>
      </c>
      <c r="HRC115" s="159" t="s">
        <v>249</v>
      </c>
      <c r="HRD115" s="159" t="s">
        <v>249</v>
      </c>
      <c r="HRE115" s="159" t="s">
        <v>249</v>
      </c>
      <c r="HRF115" s="159" t="s">
        <v>249</v>
      </c>
      <c r="HRG115" s="159" t="s">
        <v>249</v>
      </c>
      <c r="HRH115" s="159" t="s">
        <v>249</v>
      </c>
      <c r="HRI115" s="159" t="s">
        <v>249</v>
      </c>
      <c r="HRJ115" s="159" t="s">
        <v>249</v>
      </c>
      <c r="HRK115" s="159" t="s">
        <v>249</v>
      </c>
      <c r="HRL115" s="159" t="s">
        <v>249</v>
      </c>
      <c r="HRM115" s="159" t="s">
        <v>249</v>
      </c>
      <c r="HRN115" s="159" t="s">
        <v>249</v>
      </c>
      <c r="HRO115" s="159" t="s">
        <v>249</v>
      </c>
      <c r="HRP115" s="159" t="s">
        <v>249</v>
      </c>
      <c r="HRQ115" s="159" t="s">
        <v>249</v>
      </c>
      <c r="HRR115" s="159" t="s">
        <v>249</v>
      </c>
      <c r="HRS115" s="159" t="s">
        <v>249</v>
      </c>
      <c r="HRT115" s="159" t="s">
        <v>249</v>
      </c>
      <c r="HRU115" s="159" t="s">
        <v>249</v>
      </c>
      <c r="HRV115" s="159" t="s">
        <v>249</v>
      </c>
      <c r="HRW115" s="159" t="s">
        <v>249</v>
      </c>
      <c r="HRX115" s="159" t="s">
        <v>249</v>
      </c>
      <c r="HRY115" s="159" t="s">
        <v>249</v>
      </c>
      <c r="HRZ115" s="159" t="s">
        <v>249</v>
      </c>
      <c r="HSA115" s="159" t="s">
        <v>249</v>
      </c>
      <c r="HSB115" s="159" t="s">
        <v>249</v>
      </c>
      <c r="HSC115" s="159" t="s">
        <v>249</v>
      </c>
      <c r="HSD115" s="159" t="s">
        <v>249</v>
      </c>
      <c r="HSE115" s="159" t="s">
        <v>249</v>
      </c>
      <c r="HSF115" s="159" t="s">
        <v>249</v>
      </c>
      <c r="HSG115" s="159" t="s">
        <v>249</v>
      </c>
      <c r="HSH115" s="159" t="s">
        <v>249</v>
      </c>
      <c r="HSI115" s="159" t="s">
        <v>249</v>
      </c>
      <c r="HSJ115" s="159" t="s">
        <v>249</v>
      </c>
      <c r="HSK115" s="159" t="s">
        <v>249</v>
      </c>
      <c r="HSL115" s="159" t="s">
        <v>249</v>
      </c>
      <c r="HSM115" s="159" t="s">
        <v>249</v>
      </c>
      <c r="HSN115" s="159" t="s">
        <v>249</v>
      </c>
      <c r="HSO115" s="159" t="s">
        <v>249</v>
      </c>
      <c r="HSP115" s="159" t="s">
        <v>249</v>
      </c>
      <c r="HSQ115" s="159" t="s">
        <v>249</v>
      </c>
      <c r="HSR115" s="159" t="s">
        <v>249</v>
      </c>
      <c r="HSS115" s="159" t="s">
        <v>249</v>
      </c>
      <c r="HST115" s="159" t="s">
        <v>249</v>
      </c>
      <c r="HSU115" s="159" t="s">
        <v>249</v>
      </c>
      <c r="HSV115" s="159" t="s">
        <v>249</v>
      </c>
      <c r="HSW115" s="159" t="s">
        <v>249</v>
      </c>
      <c r="HSX115" s="159" t="s">
        <v>249</v>
      </c>
      <c r="HSY115" s="159" t="s">
        <v>249</v>
      </c>
      <c r="HSZ115" s="159" t="s">
        <v>249</v>
      </c>
      <c r="HTA115" s="159" t="s">
        <v>249</v>
      </c>
      <c r="HTB115" s="159" t="s">
        <v>249</v>
      </c>
      <c r="HTC115" s="159" t="s">
        <v>249</v>
      </c>
      <c r="HTD115" s="159" t="s">
        <v>249</v>
      </c>
      <c r="HTE115" s="159" t="s">
        <v>249</v>
      </c>
      <c r="HTF115" s="159" t="s">
        <v>249</v>
      </c>
      <c r="HTG115" s="159" t="s">
        <v>249</v>
      </c>
      <c r="HTH115" s="159" t="s">
        <v>249</v>
      </c>
      <c r="HTI115" s="159" t="s">
        <v>249</v>
      </c>
      <c r="HTJ115" s="159" t="s">
        <v>249</v>
      </c>
      <c r="HTK115" s="159" t="s">
        <v>249</v>
      </c>
      <c r="HTL115" s="159" t="s">
        <v>249</v>
      </c>
      <c r="HTM115" s="159" t="s">
        <v>249</v>
      </c>
      <c r="HTN115" s="159" t="s">
        <v>249</v>
      </c>
      <c r="HTO115" s="159" t="s">
        <v>249</v>
      </c>
      <c r="HTP115" s="159" t="s">
        <v>249</v>
      </c>
      <c r="HTQ115" s="159" t="s">
        <v>249</v>
      </c>
      <c r="HTR115" s="159" t="s">
        <v>249</v>
      </c>
      <c r="HTS115" s="159" t="s">
        <v>249</v>
      </c>
      <c r="HTT115" s="159" t="s">
        <v>249</v>
      </c>
      <c r="HTU115" s="159" t="s">
        <v>249</v>
      </c>
      <c r="HTV115" s="159" t="s">
        <v>249</v>
      </c>
      <c r="HTW115" s="159" t="s">
        <v>249</v>
      </c>
      <c r="HTX115" s="159" t="s">
        <v>249</v>
      </c>
      <c r="HTY115" s="159" t="s">
        <v>249</v>
      </c>
      <c r="HTZ115" s="159" t="s">
        <v>249</v>
      </c>
      <c r="HUA115" s="159" t="s">
        <v>249</v>
      </c>
      <c r="HUB115" s="159" t="s">
        <v>249</v>
      </c>
      <c r="HUC115" s="159" t="s">
        <v>249</v>
      </c>
      <c r="HUD115" s="159" t="s">
        <v>249</v>
      </c>
      <c r="HUE115" s="159" t="s">
        <v>249</v>
      </c>
      <c r="HUF115" s="159" t="s">
        <v>249</v>
      </c>
      <c r="HUG115" s="159" t="s">
        <v>249</v>
      </c>
      <c r="HUH115" s="159" t="s">
        <v>249</v>
      </c>
      <c r="HUI115" s="159" t="s">
        <v>249</v>
      </c>
      <c r="HUJ115" s="159" t="s">
        <v>249</v>
      </c>
      <c r="HUK115" s="159" t="s">
        <v>249</v>
      </c>
      <c r="HUL115" s="159" t="s">
        <v>249</v>
      </c>
      <c r="HUM115" s="159" t="s">
        <v>249</v>
      </c>
      <c r="HUN115" s="159" t="s">
        <v>249</v>
      </c>
      <c r="HUO115" s="159" t="s">
        <v>249</v>
      </c>
      <c r="HUP115" s="159" t="s">
        <v>249</v>
      </c>
      <c r="HUQ115" s="159" t="s">
        <v>249</v>
      </c>
      <c r="HUR115" s="159" t="s">
        <v>249</v>
      </c>
      <c r="HUS115" s="159" t="s">
        <v>249</v>
      </c>
      <c r="HUT115" s="159" t="s">
        <v>249</v>
      </c>
      <c r="HUU115" s="159" t="s">
        <v>249</v>
      </c>
      <c r="HUV115" s="159" t="s">
        <v>249</v>
      </c>
      <c r="HUW115" s="159" t="s">
        <v>249</v>
      </c>
      <c r="HUX115" s="159" t="s">
        <v>249</v>
      </c>
      <c r="HUY115" s="159" t="s">
        <v>249</v>
      </c>
      <c r="HUZ115" s="159" t="s">
        <v>249</v>
      </c>
      <c r="HVA115" s="159" t="s">
        <v>249</v>
      </c>
      <c r="HVB115" s="159" t="s">
        <v>249</v>
      </c>
      <c r="HVC115" s="159" t="s">
        <v>249</v>
      </c>
      <c r="HVD115" s="159" t="s">
        <v>249</v>
      </c>
      <c r="HVE115" s="159" t="s">
        <v>249</v>
      </c>
      <c r="HVF115" s="159" t="s">
        <v>249</v>
      </c>
      <c r="HVG115" s="159" t="s">
        <v>249</v>
      </c>
      <c r="HVH115" s="159" t="s">
        <v>249</v>
      </c>
      <c r="HVI115" s="159" t="s">
        <v>249</v>
      </c>
      <c r="HVJ115" s="159" t="s">
        <v>249</v>
      </c>
      <c r="HVK115" s="159" t="s">
        <v>249</v>
      </c>
      <c r="HVL115" s="159" t="s">
        <v>249</v>
      </c>
      <c r="HVM115" s="159" t="s">
        <v>249</v>
      </c>
      <c r="HVN115" s="159" t="s">
        <v>249</v>
      </c>
      <c r="HVO115" s="159" t="s">
        <v>249</v>
      </c>
      <c r="HVP115" s="159" t="s">
        <v>249</v>
      </c>
      <c r="HVQ115" s="159" t="s">
        <v>249</v>
      </c>
      <c r="HVR115" s="159" t="s">
        <v>249</v>
      </c>
      <c r="HVS115" s="159" t="s">
        <v>249</v>
      </c>
      <c r="HVT115" s="159" t="s">
        <v>249</v>
      </c>
      <c r="HVU115" s="159" t="s">
        <v>249</v>
      </c>
      <c r="HVV115" s="159" t="s">
        <v>249</v>
      </c>
      <c r="HVW115" s="159" t="s">
        <v>249</v>
      </c>
      <c r="HVX115" s="159" t="s">
        <v>249</v>
      </c>
      <c r="HVY115" s="159" t="s">
        <v>249</v>
      </c>
      <c r="HVZ115" s="159" t="s">
        <v>249</v>
      </c>
      <c r="HWA115" s="159" t="s">
        <v>249</v>
      </c>
      <c r="HWB115" s="159" t="s">
        <v>249</v>
      </c>
      <c r="HWC115" s="159" t="s">
        <v>249</v>
      </c>
      <c r="HWD115" s="159" t="s">
        <v>249</v>
      </c>
      <c r="HWE115" s="159" t="s">
        <v>249</v>
      </c>
      <c r="HWF115" s="159" t="s">
        <v>249</v>
      </c>
      <c r="HWG115" s="159" t="s">
        <v>249</v>
      </c>
      <c r="HWH115" s="159" t="s">
        <v>249</v>
      </c>
      <c r="HWI115" s="159" t="s">
        <v>249</v>
      </c>
      <c r="HWJ115" s="159" t="s">
        <v>249</v>
      </c>
      <c r="HWK115" s="159" t="s">
        <v>249</v>
      </c>
      <c r="HWL115" s="159" t="s">
        <v>249</v>
      </c>
      <c r="HWM115" s="159" t="s">
        <v>249</v>
      </c>
      <c r="HWN115" s="159" t="s">
        <v>249</v>
      </c>
      <c r="HWO115" s="159" t="s">
        <v>249</v>
      </c>
      <c r="HWP115" s="159" t="s">
        <v>249</v>
      </c>
      <c r="HWQ115" s="159" t="s">
        <v>249</v>
      </c>
      <c r="HWR115" s="159" t="s">
        <v>249</v>
      </c>
      <c r="HWS115" s="159" t="s">
        <v>249</v>
      </c>
      <c r="HWT115" s="159" t="s">
        <v>249</v>
      </c>
      <c r="HWU115" s="159" t="s">
        <v>249</v>
      </c>
      <c r="HWV115" s="159" t="s">
        <v>249</v>
      </c>
      <c r="HWW115" s="159" t="s">
        <v>249</v>
      </c>
      <c r="HWX115" s="159" t="s">
        <v>249</v>
      </c>
      <c r="HWY115" s="159" t="s">
        <v>249</v>
      </c>
      <c r="HWZ115" s="159" t="s">
        <v>249</v>
      </c>
      <c r="HXA115" s="159" t="s">
        <v>249</v>
      </c>
      <c r="HXB115" s="159" t="s">
        <v>249</v>
      </c>
      <c r="HXC115" s="159" t="s">
        <v>249</v>
      </c>
      <c r="HXD115" s="159" t="s">
        <v>249</v>
      </c>
      <c r="HXE115" s="159" t="s">
        <v>249</v>
      </c>
      <c r="HXF115" s="159" t="s">
        <v>249</v>
      </c>
      <c r="HXG115" s="159" t="s">
        <v>249</v>
      </c>
      <c r="HXH115" s="159" t="s">
        <v>249</v>
      </c>
      <c r="HXI115" s="159" t="s">
        <v>249</v>
      </c>
      <c r="HXJ115" s="159" t="s">
        <v>249</v>
      </c>
      <c r="HXK115" s="159" t="s">
        <v>249</v>
      </c>
      <c r="HXL115" s="159" t="s">
        <v>249</v>
      </c>
      <c r="HXM115" s="159" t="s">
        <v>249</v>
      </c>
      <c r="HXN115" s="159" t="s">
        <v>249</v>
      </c>
      <c r="HXO115" s="159" t="s">
        <v>249</v>
      </c>
      <c r="HXP115" s="159" t="s">
        <v>249</v>
      </c>
      <c r="HXQ115" s="159" t="s">
        <v>249</v>
      </c>
      <c r="HXR115" s="159" t="s">
        <v>249</v>
      </c>
      <c r="HXS115" s="159" t="s">
        <v>249</v>
      </c>
      <c r="HXT115" s="159" t="s">
        <v>249</v>
      </c>
      <c r="HXU115" s="159" t="s">
        <v>249</v>
      </c>
      <c r="HXV115" s="159" t="s">
        <v>249</v>
      </c>
      <c r="HXW115" s="159" t="s">
        <v>249</v>
      </c>
      <c r="HXX115" s="159" t="s">
        <v>249</v>
      </c>
      <c r="HXY115" s="159" t="s">
        <v>249</v>
      </c>
      <c r="HXZ115" s="159" t="s">
        <v>249</v>
      </c>
      <c r="HYA115" s="159" t="s">
        <v>249</v>
      </c>
      <c r="HYB115" s="159" t="s">
        <v>249</v>
      </c>
      <c r="HYC115" s="159" t="s">
        <v>249</v>
      </c>
      <c r="HYD115" s="159" t="s">
        <v>249</v>
      </c>
      <c r="HYE115" s="159" t="s">
        <v>249</v>
      </c>
      <c r="HYF115" s="159" t="s">
        <v>249</v>
      </c>
      <c r="HYG115" s="159" t="s">
        <v>249</v>
      </c>
      <c r="HYH115" s="159" t="s">
        <v>249</v>
      </c>
      <c r="HYI115" s="159" t="s">
        <v>249</v>
      </c>
      <c r="HYJ115" s="159" t="s">
        <v>249</v>
      </c>
      <c r="HYK115" s="159" t="s">
        <v>249</v>
      </c>
      <c r="HYL115" s="159" t="s">
        <v>249</v>
      </c>
      <c r="HYM115" s="159" t="s">
        <v>249</v>
      </c>
      <c r="HYN115" s="159" t="s">
        <v>249</v>
      </c>
      <c r="HYO115" s="159" t="s">
        <v>249</v>
      </c>
      <c r="HYP115" s="159" t="s">
        <v>249</v>
      </c>
      <c r="HYQ115" s="159" t="s">
        <v>249</v>
      </c>
      <c r="HYR115" s="159" t="s">
        <v>249</v>
      </c>
      <c r="HYS115" s="159" t="s">
        <v>249</v>
      </c>
      <c r="HYT115" s="159" t="s">
        <v>249</v>
      </c>
      <c r="HYU115" s="159" t="s">
        <v>249</v>
      </c>
      <c r="HYV115" s="159" t="s">
        <v>249</v>
      </c>
      <c r="HYW115" s="159" t="s">
        <v>249</v>
      </c>
      <c r="HYX115" s="159" t="s">
        <v>249</v>
      </c>
      <c r="HYY115" s="159" t="s">
        <v>249</v>
      </c>
      <c r="HYZ115" s="159" t="s">
        <v>249</v>
      </c>
      <c r="HZA115" s="159" t="s">
        <v>249</v>
      </c>
      <c r="HZB115" s="159" t="s">
        <v>249</v>
      </c>
      <c r="HZC115" s="159" t="s">
        <v>249</v>
      </c>
      <c r="HZD115" s="159" t="s">
        <v>249</v>
      </c>
      <c r="HZE115" s="159" t="s">
        <v>249</v>
      </c>
      <c r="HZF115" s="159" t="s">
        <v>249</v>
      </c>
      <c r="HZG115" s="159" t="s">
        <v>249</v>
      </c>
      <c r="HZH115" s="159" t="s">
        <v>249</v>
      </c>
      <c r="HZI115" s="159" t="s">
        <v>249</v>
      </c>
      <c r="HZJ115" s="159" t="s">
        <v>249</v>
      </c>
      <c r="HZK115" s="159" t="s">
        <v>249</v>
      </c>
      <c r="HZL115" s="159" t="s">
        <v>249</v>
      </c>
      <c r="HZM115" s="159" t="s">
        <v>249</v>
      </c>
      <c r="HZN115" s="159" t="s">
        <v>249</v>
      </c>
      <c r="HZO115" s="159" t="s">
        <v>249</v>
      </c>
      <c r="HZP115" s="159" t="s">
        <v>249</v>
      </c>
      <c r="HZQ115" s="159" t="s">
        <v>249</v>
      </c>
      <c r="HZR115" s="159" t="s">
        <v>249</v>
      </c>
      <c r="HZS115" s="159" t="s">
        <v>249</v>
      </c>
      <c r="HZT115" s="159" t="s">
        <v>249</v>
      </c>
      <c r="HZU115" s="159" t="s">
        <v>249</v>
      </c>
      <c r="HZV115" s="159" t="s">
        <v>249</v>
      </c>
      <c r="HZW115" s="159" t="s">
        <v>249</v>
      </c>
      <c r="HZX115" s="159" t="s">
        <v>249</v>
      </c>
      <c r="HZY115" s="159" t="s">
        <v>249</v>
      </c>
      <c r="HZZ115" s="159" t="s">
        <v>249</v>
      </c>
      <c r="IAA115" s="159" t="s">
        <v>249</v>
      </c>
      <c r="IAB115" s="159" t="s">
        <v>249</v>
      </c>
      <c r="IAC115" s="159" t="s">
        <v>249</v>
      </c>
      <c r="IAD115" s="159" t="s">
        <v>249</v>
      </c>
      <c r="IAE115" s="159" t="s">
        <v>249</v>
      </c>
      <c r="IAF115" s="159" t="s">
        <v>249</v>
      </c>
      <c r="IAG115" s="159" t="s">
        <v>249</v>
      </c>
      <c r="IAH115" s="159" t="s">
        <v>249</v>
      </c>
      <c r="IAI115" s="159" t="s">
        <v>249</v>
      </c>
      <c r="IAJ115" s="159" t="s">
        <v>249</v>
      </c>
      <c r="IAK115" s="159" t="s">
        <v>249</v>
      </c>
      <c r="IAL115" s="159" t="s">
        <v>249</v>
      </c>
      <c r="IAM115" s="159" t="s">
        <v>249</v>
      </c>
      <c r="IAN115" s="159" t="s">
        <v>249</v>
      </c>
      <c r="IAO115" s="159" t="s">
        <v>249</v>
      </c>
      <c r="IAP115" s="159" t="s">
        <v>249</v>
      </c>
      <c r="IAQ115" s="159" t="s">
        <v>249</v>
      </c>
      <c r="IAR115" s="159" t="s">
        <v>249</v>
      </c>
      <c r="IAS115" s="159" t="s">
        <v>249</v>
      </c>
      <c r="IAT115" s="159" t="s">
        <v>249</v>
      </c>
      <c r="IAU115" s="159" t="s">
        <v>249</v>
      </c>
      <c r="IAV115" s="159" t="s">
        <v>249</v>
      </c>
      <c r="IAW115" s="159" t="s">
        <v>249</v>
      </c>
      <c r="IAX115" s="159" t="s">
        <v>249</v>
      </c>
      <c r="IAY115" s="159" t="s">
        <v>249</v>
      </c>
      <c r="IAZ115" s="159" t="s">
        <v>249</v>
      </c>
      <c r="IBA115" s="159" t="s">
        <v>249</v>
      </c>
      <c r="IBB115" s="159" t="s">
        <v>249</v>
      </c>
      <c r="IBC115" s="159" t="s">
        <v>249</v>
      </c>
      <c r="IBD115" s="159" t="s">
        <v>249</v>
      </c>
      <c r="IBE115" s="159" t="s">
        <v>249</v>
      </c>
      <c r="IBF115" s="159" t="s">
        <v>249</v>
      </c>
      <c r="IBG115" s="159" t="s">
        <v>249</v>
      </c>
      <c r="IBH115" s="159" t="s">
        <v>249</v>
      </c>
      <c r="IBI115" s="159" t="s">
        <v>249</v>
      </c>
      <c r="IBJ115" s="159" t="s">
        <v>249</v>
      </c>
      <c r="IBK115" s="159" t="s">
        <v>249</v>
      </c>
      <c r="IBL115" s="159" t="s">
        <v>249</v>
      </c>
      <c r="IBM115" s="159" t="s">
        <v>249</v>
      </c>
      <c r="IBN115" s="159" t="s">
        <v>249</v>
      </c>
      <c r="IBO115" s="159" t="s">
        <v>249</v>
      </c>
      <c r="IBP115" s="159" t="s">
        <v>249</v>
      </c>
      <c r="IBQ115" s="159" t="s">
        <v>249</v>
      </c>
      <c r="IBR115" s="159" t="s">
        <v>249</v>
      </c>
      <c r="IBS115" s="159" t="s">
        <v>249</v>
      </c>
      <c r="IBT115" s="159" t="s">
        <v>249</v>
      </c>
      <c r="IBU115" s="159" t="s">
        <v>249</v>
      </c>
      <c r="IBV115" s="159" t="s">
        <v>249</v>
      </c>
      <c r="IBW115" s="159" t="s">
        <v>249</v>
      </c>
      <c r="IBX115" s="159" t="s">
        <v>249</v>
      </c>
      <c r="IBY115" s="159" t="s">
        <v>249</v>
      </c>
      <c r="IBZ115" s="159" t="s">
        <v>249</v>
      </c>
      <c r="ICA115" s="159" t="s">
        <v>249</v>
      </c>
      <c r="ICB115" s="159" t="s">
        <v>249</v>
      </c>
      <c r="ICC115" s="159" t="s">
        <v>249</v>
      </c>
      <c r="ICD115" s="159" t="s">
        <v>249</v>
      </c>
      <c r="ICE115" s="159" t="s">
        <v>249</v>
      </c>
      <c r="ICF115" s="159" t="s">
        <v>249</v>
      </c>
      <c r="ICG115" s="159" t="s">
        <v>249</v>
      </c>
      <c r="ICH115" s="159" t="s">
        <v>249</v>
      </c>
      <c r="ICI115" s="159" t="s">
        <v>249</v>
      </c>
      <c r="ICJ115" s="159" t="s">
        <v>249</v>
      </c>
      <c r="ICK115" s="159" t="s">
        <v>249</v>
      </c>
      <c r="ICL115" s="159" t="s">
        <v>249</v>
      </c>
      <c r="ICM115" s="159" t="s">
        <v>249</v>
      </c>
      <c r="ICN115" s="159" t="s">
        <v>249</v>
      </c>
      <c r="ICO115" s="159" t="s">
        <v>249</v>
      </c>
      <c r="ICP115" s="159" t="s">
        <v>249</v>
      </c>
      <c r="ICQ115" s="159" t="s">
        <v>249</v>
      </c>
      <c r="ICR115" s="159" t="s">
        <v>249</v>
      </c>
      <c r="ICS115" s="159" t="s">
        <v>249</v>
      </c>
      <c r="ICT115" s="159" t="s">
        <v>249</v>
      </c>
      <c r="ICU115" s="159" t="s">
        <v>249</v>
      </c>
      <c r="ICV115" s="159" t="s">
        <v>249</v>
      </c>
      <c r="ICW115" s="159" t="s">
        <v>249</v>
      </c>
      <c r="ICX115" s="159" t="s">
        <v>249</v>
      </c>
      <c r="ICY115" s="159" t="s">
        <v>249</v>
      </c>
      <c r="ICZ115" s="159" t="s">
        <v>249</v>
      </c>
      <c r="IDA115" s="159" t="s">
        <v>249</v>
      </c>
      <c r="IDB115" s="159" t="s">
        <v>249</v>
      </c>
      <c r="IDC115" s="159" t="s">
        <v>249</v>
      </c>
      <c r="IDD115" s="159" t="s">
        <v>249</v>
      </c>
      <c r="IDE115" s="159" t="s">
        <v>249</v>
      </c>
      <c r="IDF115" s="159" t="s">
        <v>249</v>
      </c>
      <c r="IDG115" s="159" t="s">
        <v>249</v>
      </c>
      <c r="IDH115" s="159" t="s">
        <v>249</v>
      </c>
      <c r="IDI115" s="159" t="s">
        <v>249</v>
      </c>
      <c r="IDJ115" s="159" t="s">
        <v>249</v>
      </c>
      <c r="IDK115" s="159" t="s">
        <v>249</v>
      </c>
      <c r="IDL115" s="159" t="s">
        <v>249</v>
      </c>
      <c r="IDM115" s="159" t="s">
        <v>249</v>
      </c>
      <c r="IDN115" s="159" t="s">
        <v>249</v>
      </c>
      <c r="IDO115" s="159" t="s">
        <v>249</v>
      </c>
      <c r="IDP115" s="159" t="s">
        <v>249</v>
      </c>
      <c r="IDQ115" s="159" t="s">
        <v>249</v>
      </c>
      <c r="IDR115" s="159" t="s">
        <v>249</v>
      </c>
      <c r="IDS115" s="159" t="s">
        <v>249</v>
      </c>
      <c r="IDT115" s="159" t="s">
        <v>249</v>
      </c>
      <c r="IDU115" s="159" t="s">
        <v>249</v>
      </c>
      <c r="IDV115" s="159" t="s">
        <v>249</v>
      </c>
      <c r="IDW115" s="159" t="s">
        <v>249</v>
      </c>
      <c r="IDX115" s="159" t="s">
        <v>249</v>
      </c>
      <c r="IDY115" s="159" t="s">
        <v>249</v>
      </c>
      <c r="IDZ115" s="159" t="s">
        <v>249</v>
      </c>
      <c r="IEA115" s="159" t="s">
        <v>249</v>
      </c>
      <c r="IEB115" s="159" t="s">
        <v>249</v>
      </c>
      <c r="IEC115" s="159" t="s">
        <v>249</v>
      </c>
      <c r="IED115" s="159" t="s">
        <v>249</v>
      </c>
      <c r="IEE115" s="159" t="s">
        <v>249</v>
      </c>
      <c r="IEF115" s="159" t="s">
        <v>249</v>
      </c>
      <c r="IEG115" s="159" t="s">
        <v>249</v>
      </c>
      <c r="IEH115" s="159" t="s">
        <v>249</v>
      </c>
      <c r="IEI115" s="159" t="s">
        <v>249</v>
      </c>
      <c r="IEJ115" s="159" t="s">
        <v>249</v>
      </c>
      <c r="IEK115" s="159" t="s">
        <v>249</v>
      </c>
      <c r="IEL115" s="159" t="s">
        <v>249</v>
      </c>
      <c r="IEM115" s="159" t="s">
        <v>249</v>
      </c>
      <c r="IEN115" s="159" t="s">
        <v>249</v>
      </c>
      <c r="IEO115" s="159" t="s">
        <v>249</v>
      </c>
      <c r="IEP115" s="159" t="s">
        <v>249</v>
      </c>
      <c r="IEQ115" s="159" t="s">
        <v>249</v>
      </c>
      <c r="IER115" s="159" t="s">
        <v>249</v>
      </c>
      <c r="IES115" s="159" t="s">
        <v>249</v>
      </c>
      <c r="IET115" s="159" t="s">
        <v>249</v>
      </c>
      <c r="IEU115" s="159" t="s">
        <v>249</v>
      </c>
      <c r="IEV115" s="159" t="s">
        <v>249</v>
      </c>
      <c r="IEW115" s="159" t="s">
        <v>249</v>
      </c>
      <c r="IEX115" s="159" t="s">
        <v>249</v>
      </c>
      <c r="IEY115" s="159" t="s">
        <v>249</v>
      </c>
      <c r="IEZ115" s="159" t="s">
        <v>249</v>
      </c>
      <c r="IFA115" s="159" t="s">
        <v>249</v>
      </c>
      <c r="IFB115" s="159" t="s">
        <v>249</v>
      </c>
      <c r="IFC115" s="159" t="s">
        <v>249</v>
      </c>
      <c r="IFD115" s="159" t="s">
        <v>249</v>
      </c>
      <c r="IFE115" s="159" t="s">
        <v>249</v>
      </c>
      <c r="IFF115" s="159" t="s">
        <v>249</v>
      </c>
      <c r="IFG115" s="159" t="s">
        <v>249</v>
      </c>
      <c r="IFH115" s="159" t="s">
        <v>249</v>
      </c>
      <c r="IFI115" s="159" t="s">
        <v>249</v>
      </c>
      <c r="IFJ115" s="159" t="s">
        <v>249</v>
      </c>
      <c r="IFK115" s="159" t="s">
        <v>249</v>
      </c>
      <c r="IFL115" s="159" t="s">
        <v>249</v>
      </c>
      <c r="IFM115" s="159" t="s">
        <v>249</v>
      </c>
      <c r="IFN115" s="159" t="s">
        <v>249</v>
      </c>
      <c r="IFO115" s="159" t="s">
        <v>249</v>
      </c>
      <c r="IFP115" s="159" t="s">
        <v>249</v>
      </c>
      <c r="IFQ115" s="159" t="s">
        <v>249</v>
      </c>
      <c r="IFR115" s="159" t="s">
        <v>249</v>
      </c>
      <c r="IFS115" s="159" t="s">
        <v>249</v>
      </c>
      <c r="IFT115" s="159" t="s">
        <v>249</v>
      </c>
      <c r="IFU115" s="159" t="s">
        <v>249</v>
      </c>
      <c r="IFV115" s="159" t="s">
        <v>249</v>
      </c>
      <c r="IFW115" s="159" t="s">
        <v>249</v>
      </c>
      <c r="IFX115" s="159" t="s">
        <v>249</v>
      </c>
      <c r="IFY115" s="159" t="s">
        <v>249</v>
      </c>
      <c r="IFZ115" s="159" t="s">
        <v>249</v>
      </c>
      <c r="IGA115" s="159" t="s">
        <v>249</v>
      </c>
      <c r="IGB115" s="159" t="s">
        <v>249</v>
      </c>
      <c r="IGC115" s="159" t="s">
        <v>249</v>
      </c>
      <c r="IGD115" s="159" t="s">
        <v>249</v>
      </c>
      <c r="IGE115" s="159" t="s">
        <v>249</v>
      </c>
      <c r="IGF115" s="159" t="s">
        <v>249</v>
      </c>
      <c r="IGG115" s="159" t="s">
        <v>249</v>
      </c>
      <c r="IGH115" s="159" t="s">
        <v>249</v>
      </c>
      <c r="IGI115" s="159" t="s">
        <v>249</v>
      </c>
      <c r="IGJ115" s="159" t="s">
        <v>249</v>
      </c>
      <c r="IGK115" s="159" t="s">
        <v>249</v>
      </c>
      <c r="IGL115" s="159" t="s">
        <v>249</v>
      </c>
      <c r="IGM115" s="159" t="s">
        <v>249</v>
      </c>
      <c r="IGN115" s="159" t="s">
        <v>249</v>
      </c>
      <c r="IGO115" s="159" t="s">
        <v>249</v>
      </c>
      <c r="IGP115" s="159" t="s">
        <v>249</v>
      </c>
      <c r="IGQ115" s="159" t="s">
        <v>249</v>
      </c>
      <c r="IGR115" s="159" t="s">
        <v>249</v>
      </c>
      <c r="IGS115" s="159" t="s">
        <v>249</v>
      </c>
      <c r="IGT115" s="159" t="s">
        <v>249</v>
      </c>
      <c r="IGU115" s="159" t="s">
        <v>249</v>
      </c>
      <c r="IGV115" s="159" t="s">
        <v>249</v>
      </c>
      <c r="IGW115" s="159" t="s">
        <v>249</v>
      </c>
      <c r="IGX115" s="159" t="s">
        <v>249</v>
      </c>
      <c r="IGY115" s="159" t="s">
        <v>249</v>
      </c>
      <c r="IGZ115" s="159" t="s">
        <v>249</v>
      </c>
      <c r="IHA115" s="159" t="s">
        <v>249</v>
      </c>
      <c r="IHB115" s="159" t="s">
        <v>249</v>
      </c>
      <c r="IHC115" s="159" t="s">
        <v>249</v>
      </c>
      <c r="IHD115" s="159" t="s">
        <v>249</v>
      </c>
      <c r="IHE115" s="159" t="s">
        <v>249</v>
      </c>
      <c r="IHF115" s="159" t="s">
        <v>249</v>
      </c>
      <c r="IHG115" s="159" t="s">
        <v>249</v>
      </c>
      <c r="IHH115" s="159" t="s">
        <v>249</v>
      </c>
      <c r="IHI115" s="159" t="s">
        <v>249</v>
      </c>
      <c r="IHJ115" s="159" t="s">
        <v>249</v>
      </c>
      <c r="IHK115" s="159" t="s">
        <v>249</v>
      </c>
      <c r="IHL115" s="159" t="s">
        <v>249</v>
      </c>
      <c r="IHM115" s="159" t="s">
        <v>249</v>
      </c>
      <c r="IHN115" s="159" t="s">
        <v>249</v>
      </c>
      <c r="IHO115" s="159" t="s">
        <v>249</v>
      </c>
      <c r="IHP115" s="159" t="s">
        <v>249</v>
      </c>
      <c r="IHQ115" s="159" t="s">
        <v>249</v>
      </c>
      <c r="IHR115" s="159" t="s">
        <v>249</v>
      </c>
      <c r="IHS115" s="159" t="s">
        <v>249</v>
      </c>
      <c r="IHT115" s="159" t="s">
        <v>249</v>
      </c>
      <c r="IHU115" s="159" t="s">
        <v>249</v>
      </c>
      <c r="IHV115" s="159" t="s">
        <v>249</v>
      </c>
      <c r="IHW115" s="159" t="s">
        <v>249</v>
      </c>
      <c r="IHX115" s="159" t="s">
        <v>249</v>
      </c>
      <c r="IHY115" s="159" t="s">
        <v>249</v>
      </c>
      <c r="IHZ115" s="159" t="s">
        <v>249</v>
      </c>
      <c r="IIA115" s="159" t="s">
        <v>249</v>
      </c>
      <c r="IIB115" s="159" t="s">
        <v>249</v>
      </c>
      <c r="IIC115" s="159" t="s">
        <v>249</v>
      </c>
      <c r="IID115" s="159" t="s">
        <v>249</v>
      </c>
      <c r="IIE115" s="159" t="s">
        <v>249</v>
      </c>
      <c r="IIF115" s="159" t="s">
        <v>249</v>
      </c>
      <c r="IIG115" s="159" t="s">
        <v>249</v>
      </c>
      <c r="IIH115" s="159" t="s">
        <v>249</v>
      </c>
      <c r="III115" s="159" t="s">
        <v>249</v>
      </c>
      <c r="IIJ115" s="159" t="s">
        <v>249</v>
      </c>
      <c r="IIK115" s="159" t="s">
        <v>249</v>
      </c>
      <c r="IIL115" s="159" t="s">
        <v>249</v>
      </c>
      <c r="IIM115" s="159" t="s">
        <v>249</v>
      </c>
      <c r="IIN115" s="159" t="s">
        <v>249</v>
      </c>
      <c r="IIO115" s="159" t="s">
        <v>249</v>
      </c>
      <c r="IIP115" s="159" t="s">
        <v>249</v>
      </c>
      <c r="IIQ115" s="159" t="s">
        <v>249</v>
      </c>
      <c r="IIR115" s="159" t="s">
        <v>249</v>
      </c>
      <c r="IIS115" s="159" t="s">
        <v>249</v>
      </c>
      <c r="IIT115" s="159" t="s">
        <v>249</v>
      </c>
      <c r="IIU115" s="159" t="s">
        <v>249</v>
      </c>
      <c r="IIV115" s="159" t="s">
        <v>249</v>
      </c>
      <c r="IIW115" s="159" t="s">
        <v>249</v>
      </c>
      <c r="IIX115" s="159" t="s">
        <v>249</v>
      </c>
      <c r="IIY115" s="159" t="s">
        <v>249</v>
      </c>
      <c r="IIZ115" s="159" t="s">
        <v>249</v>
      </c>
      <c r="IJA115" s="159" t="s">
        <v>249</v>
      </c>
      <c r="IJB115" s="159" t="s">
        <v>249</v>
      </c>
      <c r="IJC115" s="159" t="s">
        <v>249</v>
      </c>
      <c r="IJD115" s="159" t="s">
        <v>249</v>
      </c>
      <c r="IJE115" s="159" t="s">
        <v>249</v>
      </c>
      <c r="IJF115" s="159" t="s">
        <v>249</v>
      </c>
      <c r="IJG115" s="159" t="s">
        <v>249</v>
      </c>
      <c r="IJH115" s="159" t="s">
        <v>249</v>
      </c>
      <c r="IJI115" s="159" t="s">
        <v>249</v>
      </c>
      <c r="IJJ115" s="159" t="s">
        <v>249</v>
      </c>
      <c r="IJK115" s="159" t="s">
        <v>249</v>
      </c>
      <c r="IJL115" s="159" t="s">
        <v>249</v>
      </c>
      <c r="IJM115" s="159" t="s">
        <v>249</v>
      </c>
      <c r="IJN115" s="159" t="s">
        <v>249</v>
      </c>
      <c r="IJO115" s="159" t="s">
        <v>249</v>
      </c>
      <c r="IJP115" s="159" t="s">
        <v>249</v>
      </c>
      <c r="IJQ115" s="159" t="s">
        <v>249</v>
      </c>
      <c r="IJR115" s="159" t="s">
        <v>249</v>
      </c>
      <c r="IJS115" s="159" t="s">
        <v>249</v>
      </c>
      <c r="IJT115" s="159" t="s">
        <v>249</v>
      </c>
      <c r="IJU115" s="159" t="s">
        <v>249</v>
      </c>
      <c r="IJV115" s="159" t="s">
        <v>249</v>
      </c>
      <c r="IJW115" s="159" t="s">
        <v>249</v>
      </c>
      <c r="IJX115" s="159" t="s">
        <v>249</v>
      </c>
      <c r="IJY115" s="159" t="s">
        <v>249</v>
      </c>
      <c r="IJZ115" s="159" t="s">
        <v>249</v>
      </c>
      <c r="IKA115" s="159" t="s">
        <v>249</v>
      </c>
      <c r="IKB115" s="159" t="s">
        <v>249</v>
      </c>
      <c r="IKC115" s="159" t="s">
        <v>249</v>
      </c>
      <c r="IKD115" s="159" t="s">
        <v>249</v>
      </c>
      <c r="IKE115" s="159" t="s">
        <v>249</v>
      </c>
      <c r="IKF115" s="159" t="s">
        <v>249</v>
      </c>
      <c r="IKG115" s="159" t="s">
        <v>249</v>
      </c>
      <c r="IKH115" s="159" t="s">
        <v>249</v>
      </c>
      <c r="IKI115" s="159" t="s">
        <v>249</v>
      </c>
      <c r="IKJ115" s="159" t="s">
        <v>249</v>
      </c>
      <c r="IKK115" s="159" t="s">
        <v>249</v>
      </c>
      <c r="IKL115" s="159" t="s">
        <v>249</v>
      </c>
      <c r="IKM115" s="159" t="s">
        <v>249</v>
      </c>
      <c r="IKN115" s="159" t="s">
        <v>249</v>
      </c>
      <c r="IKO115" s="159" t="s">
        <v>249</v>
      </c>
      <c r="IKP115" s="159" t="s">
        <v>249</v>
      </c>
      <c r="IKQ115" s="159" t="s">
        <v>249</v>
      </c>
      <c r="IKR115" s="159" t="s">
        <v>249</v>
      </c>
      <c r="IKS115" s="159" t="s">
        <v>249</v>
      </c>
      <c r="IKT115" s="159" t="s">
        <v>249</v>
      </c>
      <c r="IKU115" s="159" t="s">
        <v>249</v>
      </c>
      <c r="IKV115" s="159" t="s">
        <v>249</v>
      </c>
      <c r="IKW115" s="159" t="s">
        <v>249</v>
      </c>
      <c r="IKX115" s="159" t="s">
        <v>249</v>
      </c>
      <c r="IKY115" s="159" t="s">
        <v>249</v>
      </c>
      <c r="IKZ115" s="159" t="s">
        <v>249</v>
      </c>
      <c r="ILA115" s="159" t="s">
        <v>249</v>
      </c>
      <c r="ILB115" s="159" t="s">
        <v>249</v>
      </c>
      <c r="ILC115" s="159" t="s">
        <v>249</v>
      </c>
      <c r="ILD115" s="159" t="s">
        <v>249</v>
      </c>
      <c r="ILE115" s="159" t="s">
        <v>249</v>
      </c>
      <c r="ILF115" s="159" t="s">
        <v>249</v>
      </c>
      <c r="ILG115" s="159" t="s">
        <v>249</v>
      </c>
      <c r="ILH115" s="159" t="s">
        <v>249</v>
      </c>
      <c r="ILI115" s="159" t="s">
        <v>249</v>
      </c>
      <c r="ILJ115" s="159" t="s">
        <v>249</v>
      </c>
      <c r="ILK115" s="159" t="s">
        <v>249</v>
      </c>
      <c r="ILL115" s="159" t="s">
        <v>249</v>
      </c>
      <c r="ILM115" s="159" t="s">
        <v>249</v>
      </c>
      <c r="ILN115" s="159" t="s">
        <v>249</v>
      </c>
      <c r="ILO115" s="159" t="s">
        <v>249</v>
      </c>
      <c r="ILP115" s="159" t="s">
        <v>249</v>
      </c>
      <c r="ILQ115" s="159" t="s">
        <v>249</v>
      </c>
      <c r="ILR115" s="159" t="s">
        <v>249</v>
      </c>
      <c r="ILS115" s="159" t="s">
        <v>249</v>
      </c>
      <c r="ILT115" s="159" t="s">
        <v>249</v>
      </c>
      <c r="ILU115" s="159" t="s">
        <v>249</v>
      </c>
      <c r="ILV115" s="159" t="s">
        <v>249</v>
      </c>
      <c r="ILW115" s="159" t="s">
        <v>249</v>
      </c>
      <c r="ILX115" s="159" t="s">
        <v>249</v>
      </c>
      <c r="ILY115" s="159" t="s">
        <v>249</v>
      </c>
      <c r="ILZ115" s="159" t="s">
        <v>249</v>
      </c>
      <c r="IMA115" s="159" t="s">
        <v>249</v>
      </c>
      <c r="IMB115" s="159" t="s">
        <v>249</v>
      </c>
      <c r="IMC115" s="159" t="s">
        <v>249</v>
      </c>
      <c r="IMD115" s="159" t="s">
        <v>249</v>
      </c>
      <c r="IME115" s="159" t="s">
        <v>249</v>
      </c>
      <c r="IMF115" s="159" t="s">
        <v>249</v>
      </c>
      <c r="IMG115" s="159" t="s">
        <v>249</v>
      </c>
      <c r="IMH115" s="159" t="s">
        <v>249</v>
      </c>
      <c r="IMI115" s="159" t="s">
        <v>249</v>
      </c>
      <c r="IMJ115" s="159" t="s">
        <v>249</v>
      </c>
      <c r="IMK115" s="159" t="s">
        <v>249</v>
      </c>
      <c r="IML115" s="159" t="s">
        <v>249</v>
      </c>
      <c r="IMM115" s="159" t="s">
        <v>249</v>
      </c>
      <c r="IMN115" s="159" t="s">
        <v>249</v>
      </c>
      <c r="IMO115" s="159" t="s">
        <v>249</v>
      </c>
      <c r="IMP115" s="159" t="s">
        <v>249</v>
      </c>
      <c r="IMQ115" s="159" t="s">
        <v>249</v>
      </c>
      <c r="IMR115" s="159" t="s">
        <v>249</v>
      </c>
      <c r="IMS115" s="159" t="s">
        <v>249</v>
      </c>
      <c r="IMT115" s="159" t="s">
        <v>249</v>
      </c>
      <c r="IMU115" s="159" t="s">
        <v>249</v>
      </c>
      <c r="IMV115" s="159" t="s">
        <v>249</v>
      </c>
      <c r="IMW115" s="159" t="s">
        <v>249</v>
      </c>
      <c r="IMX115" s="159" t="s">
        <v>249</v>
      </c>
      <c r="IMY115" s="159" t="s">
        <v>249</v>
      </c>
      <c r="IMZ115" s="159" t="s">
        <v>249</v>
      </c>
      <c r="INA115" s="159" t="s">
        <v>249</v>
      </c>
      <c r="INB115" s="159" t="s">
        <v>249</v>
      </c>
      <c r="INC115" s="159" t="s">
        <v>249</v>
      </c>
      <c r="IND115" s="159" t="s">
        <v>249</v>
      </c>
      <c r="INE115" s="159" t="s">
        <v>249</v>
      </c>
      <c r="INF115" s="159" t="s">
        <v>249</v>
      </c>
      <c r="ING115" s="159" t="s">
        <v>249</v>
      </c>
      <c r="INH115" s="159" t="s">
        <v>249</v>
      </c>
      <c r="INI115" s="159" t="s">
        <v>249</v>
      </c>
      <c r="INJ115" s="159" t="s">
        <v>249</v>
      </c>
      <c r="INK115" s="159" t="s">
        <v>249</v>
      </c>
      <c r="INL115" s="159" t="s">
        <v>249</v>
      </c>
      <c r="INM115" s="159" t="s">
        <v>249</v>
      </c>
      <c r="INN115" s="159" t="s">
        <v>249</v>
      </c>
      <c r="INO115" s="159" t="s">
        <v>249</v>
      </c>
      <c r="INP115" s="159" t="s">
        <v>249</v>
      </c>
      <c r="INQ115" s="159" t="s">
        <v>249</v>
      </c>
      <c r="INR115" s="159" t="s">
        <v>249</v>
      </c>
      <c r="INS115" s="159" t="s">
        <v>249</v>
      </c>
      <c r="INT115" s="159" t="s">
        <v>249</v>
      </c>
      <c r="INU115" s="159" t="s">
        <v>249</v>
      </c>
      <c r="INV115" s="159" t="s">
        <v>249</v>
      </c>
      <c r="INW115" s="159" t="s">
        <v>249</v>
      </c>
      <c r="INX115" s="159" t="s">
        <v>249</v>
      </c>
      <c r="INY115" s="159" t="s">
        <v>249</v>
      </c>
      <c r="INZ115" s="159" t="s">
        <v>249</v>
      </c>
      <c r="IOA115" s="159" t="s">
        <v>249</v>
      </c>
      <c r="IOB115" s="159" t="s">
        <v>249</v>
      </c>
      <c r="IOC115" s="159" t="s">
        <v>249</v>
      </c>
      <c r="IOD115" s="159" t="s">
        <v>249</v>
      </c>
      <c r="IOE115" s="159" t="s">
        <v>249</v>
      </c>
      <c r="IOF115" s="159" t="s">
        <v>249</v>
      </c>
      <c r="IOG115" s="159" t="s">
        <v>249</v>
      </c>
      <c r="IOH115" s="159" t="s">
        <v>249</v>
      </c>
      <c r="IOI115" s="159" t="s">
        <v>249</v>
      </c>
      <c r="IOJ115" s="159" t="s">
        <v>249</v>
      </c>
      <c r="IOK115" s="159" t="s">
        <v>249</v>
      </c>
      <c r="IOL115" s="159" t="s">
        <v>249</v>
      </c>
      <c r="IOM115" s="159" t="s">
        <v>249</v>
      </c>
      <c r="ION115" s="159" t="s">
        <v>249</v>
      </c>
      <c r="IOO115" s="159" t="s">
        <v>249</v>
      </c>
      <c r="IOP115" s="159" t="s">
        <v>249</v>
      </c>
      <c r="IOQ115" s="159" t="s">
        <v>249</v>
      </c>
      <c r="IOR115" s="159" t="s">
        <v>249</v>
      </c>
      <c r="IOS115" s="159" t="s">
        <v>249</v>
      </c>
      <c r="IOT115" s="159" t="s">
        <v>249</v>
      </c>
      <c r="IOU115" s="159" t="s">
        <v>249</v>
      </c>
      <c r="IOV115" s="159" t="s">
        <v>249</v>
      </c>
      <c r="IOW115" s="159" t="s">
        <v>249</v>
      </c>
      <c r="IOX115" s="159" t="s">
        <v>249</v>
      </c>
      <c r="IOY115" s="159" t="s">
        <v>249</v>
      </c>
      <c r="IOZ115" s="159" t="s">
        <v>249</v>
      </c>
      <c r="IPA115" s="159" t="s">
        <v>249</v>
      </c>
      <c r="IPB115" s="159" t="s">
        <v>249</v>
      </c>
      <c r="IPC115" s="159" t="s">
        <v>249</v>
      </c>
      <c r="IPD115" s="159" t="s">
        <v>249</v>
      </c>
      <c r="IPE115" s="159" t="s">
        <v>249</v>
      </c>
      <c r="IPF115" s="159" t="s">
        <v>249</v>
      </c>
      <c r="IPG115" s="159" t="s">
        <v>249</v>
      </c>
      <c r="IPH115" s="159" t="s">
        <v>249</v>
      </c>
      <c r="IPI115" s="159" t="s">
        <v>249</v>
      </c>
      <c r="IPJ115" s="159" t="s">
        <v>249</v>
      </c>
      <c r="IPK115" s="159" t="s">
        <v>249</v>
      </c>
      <c r="IPL115" s="159" t="s">
        <v>249</v>
      </c>
      <c r="IPM115" s="159" t="s">
        <v>249</v>
      </c>
      <c r="IPN115" s="159" t="s">
        <v>249</v>
      </c>
      <c r="IPO115" s="159" t="s">
        <v>249</v>
      </c>
      <c r="IPP115" s="159" t="s">
        <v>249</v>
      </c>
      <c r="IPQ115" s="159" t="s">
        <v>249</v>
      </c>
      <c r="IPR115" s="159" t="s">
        <v>249</v>
      </c>
      <c r="IPS115" s="159" t="s">
        <v>249</v>
      </c>
      <c r="IPT115" s="159" t="s">
        <v>249</v>
      </c>
      <c r="IPU115" s="159" t="s">
        <v>249</v>
      </c>
      <c r="IPV115" s="159" t="s">
        <v>249</v>
      </c>
      <c r="IPW115" s="159" t="s">
        <v>249</v>
      </c>
      <c r="IPX115" s="159" t="s">
        <v>249</v>
      </c>
      <c r="IPY115" s="159" t="s">
        <v>249</v>
      </c>
      <c r="IPZ115" s="159" t="s">
        <v>249</v>
      </c>
      <c r="IQA115" s="159" t="s">
        <v>249</v>
      </c>
      <c r="IQB115" s="159" t="s">
        <v>249</v>
      </c>
      <c r="IQC115" s="159" t="s">
        <v>249</v>
      </c>
      <c r="IQD115" s="159" t="s">
        <v>249</v>
      </c>
      <c r="IQE115" s="159" t="s">
        <v>249</v>
      </c>
      <c r="IQF115" s="159" t="s">
        <v>249</v>
      </c>
      <c r="IQG115" s="159" t="s">
        <v>249</v>
      </c>
      <c r="IQH115" s="159" t="s">
        <v>249</v>
      </c>
      <c r="IQI115" s="159" t="s">
        <v>249</v>
      </c>
      <c r="IQJ115" s="159" t="s">
        <v>249</v>
      </c>
      <c r="IQK115" s="159" t="s">
        <v>249</v>
      </c>
      <c r="IQL115" s="159" t="s">
        <v>249</v>
      </c>
      <c r="IQM115" s="159" t="s">
        <v>249</v>
      </c>
      <c r="IQN115" s="159" t="s">
        <v>249</v>
      </c>
      <c r="IQO115" s="159" t="s">
        <v>249</v>
      </c>
      <c r="IQP115" s="159" t="s">
        <v>249</v>
      </c>
      <c r="IQQ115" s="159" t="s">
        <v>249</v>
      </c>
      <c r="IQR115" s="159" t="s">
        <v>249</v>
      </c>
      <c r="IQS115" s="159" t="s">
        <v>249</v>
      </c>
      <c r="IQT115" s="159" t="s">
        <v>249</v>
      </c>
      <c r="IQU115" s="159" t="s">
        <v>249</v>
      </c>
      <c r="IQV115" s="159" t="s">
        <v>249</v>
      </c>
      <c r="IQW115" s="159" t="s">
        <v>249</v>
      </c>
      <c r="IQX115" s="159" t="s">
        <v>249</v>
      </c>
      <c r="IQY115" s="159" t="s">
        <v>249</v>
      </c>
      <c r="IQZ115" s="159" t="s">
        <v>249</v>
      </c>
      <c r="IRA115" s="159" t="s">
        <v>249</v>
      </c>
      <c r="IRB115" s="159" t="s">
        <v>249</v>
      </c>
      <c r="IRC115" s="159" t="s">
        <v>249</v>
      </c>
      <c r="IRD115" s="159" t="s">
        <v>249</v>
      </c>
      <c r="IRE115" s="159" t="s">
        <v>249</v>
      </c>
      <c r="IRF115" s="159" t="s">
        <v>249</v>
      </c>
      <c r="IRG115" s="159" t="s">
        <v>249</v>
      </c>
      <c r="IRH115" s="159" t="s">
        <v>249</v>
      </c>
      <c r="IRI115" s="159" t="s">
        <v>249</v>
      </c>
      <c r="IRJ115" s="159" t="s">
        <v>249</v>
      </c>
      <c r="IRK115" s="159" t="s">
        <v>249</v>
      </c>
      <c r="IRL115" s="159" t="s">
        <v>249</v>
      </c>
      <c r="IRM115" s="159" t="s">
        <v>249</v>
      </c>
      <c r="IRN115" s="159" t="s">
        <v>249</v>
      </c>
      <c r="IRO115" s="159" t="s">
        <v>249</v>
      </c>
      <c r="IRP115" s="159" t="s">
        <v>249</v>
      </c>
      <c r="IRQ115" s="159" t="s">
        <v>249</v>
      </c>
      <c r="IRR115" s="159" t="s">
        <v>249</v>
      </c>
      <c r="IRS115" s="159" t="s">
        <v>249</v>
      </c>
      <c r="IRT115" s="159" t="s">
        <v>249</v>
      </c>
      <c r="IRU115" s="159" t="s">
        <v>249</v>
      </c>
      <c r="IRV115" s="159" t="s">
        <v>249</v>
      </c>
      <c r="IRW115" s="159" t="s">
        <v>249</v>
      </c>
      <c r="IRX115" s="159" t="s">
        <v>249</v>
      </c>
      <c r="IRY115" s="159" t="s">
        <v>249</v>
      </c>
      <c r="IRZ115" s="159" t="s">
        <v>249</v>
      </c>
      <c r="ISA115" s="159" t="s">
        <v>249</v>
      </c>
      <c r="ISB115" s="159" t="s">
        <v>249</v>
      </c>
      <c r="ISC115" s="159" t="s">
        <v>249</v>
      </c>
      <c r="ISD115" s="159" t="s">
        <v>249</v>
      </c>
      <c r="ISE115" s="159" t="s">
        <v>249</v>
      </c>
      <c r="ISF115" s="159" t="s">
        <v>249</v>
      </c>
      <c r="ISG115" s="159" t="s">
        <v>249</v>
      </c>
      <c r="ISH115" s="159" t="s">
        <v>249</v>
      </c>
      <c r="ISI115" s="159" t="s">
        <v>249</v>
      </c>
      <c r="ISJ115" s="159" t="s">
        <v>249</v>
      </c>
      <c r="ISK115" s="159" t="s">
        <v>249</v>
      </c>
      <c r="ISL115" s="159" t="s">
        <v>249</v>
      </c>
      <c r="ISM115" s="159" t="s">
        <v>249</v>
      </c>
      <c r="ISN115" s="159" t="s">
        <v>249</v>
      </c>
      <c r="ISO115" s="159" t="s">
        <v>249</v>
      </c>
      <c r="ISP115" s="159" t="s">
        <v>249</v>
      </c>
      <c r="ISQ115" s="159" t="s">
        <v>249</v>
      </c>
      <c r="ISR115" s="159" t="s">
        <v>249</v>
      </c>
      <c r="ISS115" s="159" t="s">
        <v>249</v>
      </c>
      <c r="IST115" s="159" t="s">
        <v>249</v>
      </c>
      <c r="ISU115" s="159" t="s">
        <v>249</v>
      </c>
      <c r="ISV115" s="159" t="s">
        <v>249</v>
      </c>
      <c r="ISW115" s="159" t="s">
        <v>249</v>
      </c>
      <c r="ISX115" s="159" t="s">
        <v>249</v>
      </c>
      <c r="ISY115" s="159" t="s">
        <v>249</v>
      </c>
      <c r="ISZ115" s="159" t="s">
        <v>249</v>
      </c>
      <c r="ITA115" s="159" t="s">
        <v>249</v>
      </c>
      <c r="ITB115" s="159" t="s">
        <v>249</v>
      </c>
      <c r="ITC115" s="159" t="s">
        <v>249</v>
      </c>
      <c r="ITD115" s="159" t="s">
        <v>249</v>
      </c>
      <c r="ITE115" s="159" t="s">
        <v>249</v>
      </c>
      <c r="ITF115" s="159" t="s">
        <v>249</v>
      </c>
      <c r="ITG115" s="159" t="s">
        <v>249</v>
      </c>
      <c r="ITH115" s="159" t="s">
        <v>249</v>
      </c>
      <c r="ITI115" s="159" t="s">
        <v>249</v>
      </c>
      <c r="ITJ115" s="159" t="s">
        <v>249</v>
      </c>
      <c r="ITK115" s="159" t="s">
        <v>249</v>
      </c>
      <c r="ITL115" s="159" t="s">
        <v>249</v>
      </c>
      <c r="ITM115" s="159" t="s">
        <v>249</v>
      </c>
      <c r="ITN115" s="159" t="s">
        <v>249</v>
      </c>
      <c r="ITO115" s="159" t="s">
        <v>249</v>
      </c>
      <c r="ITP115" s="159" t="s">
        <v>249</v>
      </c>
      <c r="ITQ115" s="159" t="s">
        <v>249</v>
      </c>
      <c r="ITR115" s="159" t="s">
        <v>249</v>
      </c>
      <c r="ITS115" s="159" t="s">
        <v>249</v>
      </c>
      <c r="ITT115" s="159" t="s">
        <v>249</v>
      </c>
      <c r="ITU115" s="159" t="s">
        <v>249</v>
      </c>
      <c r="ITV115" s="159" t="s">
        <v>249</v>
      </c>
      <c r="ITW115" s="159" t="s">
        <v>249</v>
      </c>
      <c r="ITX115" s="159" t="s">
        <v>249</v>
      </c>
      <c r="ITY115" s="159" t="s">
        <v>249</v>
      </c>
      <c r="ITZ115" s="159" t="s">
        <v>249</v>
      </c>
      <c r="IUA115" s="159" t="s">
        <v>249</v>
      </c>
      <c r="IUB115" s="159" t="s">
        <v>249</v>
      </c>
      <c r="IUC115" s="159" t="s">
        <v>249</v>
      </c>
      <c r="IUD115" s="159" t="s">
        <v>249</v>
      </c>
      <c r="IUE115" s="159" t="s">
        <v>249</v>
      </c>
      <c r="IUF115" s="159" t="s">
        <v>249</v>
      </c>
      <c r="IUG115" s="159" t="s">
        <v>249</v>
      </c>
      <c r="IUH115" s="159" t="s">
        <v>249</v>
      </c>
      <c r="IUI115" s="159" t="s">
        <v>249</v>
      </c>
      <c r="IUJ115" s="159" t="s">
        <v>249</v>
      </c>
      <c r="IUK115" s="159" t="s">
        <v>249</v>
      </c>
      <c r="IUL115" s="159" t="s">
        <v>249</v>
      </c>
      <c r="IUM115" s="159" t="s">
        <v>249</v>
      </c>
      <c r="IUN115" s="159" t="s">
        <v>249</v>
      </c>
      <c r="IUO115" s="159" t="s">
        <v>249</v>
      </c>
      <c r="IUP115" s="159" t="s">
        <v>249</v>
      </c>
      <c r="IUQ115" s="159" t="s">
        <v>249</v>
      </c>
      <c r="IUR115" s="159" t="s">
        <v>249</v>
      </c>
      <c r="IUS115" s="159" t="s">
        <v>249</v>
      </c>
      <c r="IUT115" s="159" t="s">
        <v>249</v>
      </c>
      <c r="IUU115" s="159" t="s">
        <v>249</v>
      </c>
      <c r="IUV115" s="159" t="s">
        <v>249</v>
      </c>
      <c r="IUW115" s="159" t="s">
        <v>249</v>
      </c>
      <c r="IUX115" s="159" t="s">
        <v>249</v>
      </c>
      <c r="IUY115" s="159" t="s">
        <v>249</v>
      </c>
      <c r="IUZ115" s="159" t="s">
        <v>249</v>
      </c>
      <c r="IVA115" s="159" t="s">
        <v>249</v>
      </c>
      <c r="IVB115" s="159" t="s">
        <v>249</v>
      </c>
      <c r="IVC115" s="159" t="s">
        <v>249</v>
      </c>
      <c r="IVD115" s="159" t="s">
        <v>249</v>
      </c>
      <c r="IVE115" s="159" t="s">
        <v>249</v>
      </c>
      <c r="IVF115" s="159" t="s">
        <v>249</v>
      </c>
      <c r="IVG115" s="159" t="s">
        <v>249</v>
      </c>
      <c r="IVH115" s="159" t="s">
        <v>249</v>
      </c>
      <c r="IVI115" s="159" t="s">
        <v>249</v>
      </c>
      <c r="IVJ115" s="159" t="s">
        <v>249</v>
      </c>
      <c r="IVK115" s="159" t="s">
        <v>249</v>
      </c>
      <c r="IVL115" s="159" t="s">
        <v>249</v>
      </c>
      <c r="IVM115" s="159" t="s">
        <v>249</v>
      </c>
      <c r="IVN115" s="159" t="s">
        <v>249</v>
      </c>
      <c r="IVO115" s="159" t="s">
        <v>249</v>
      </c>
      <c r="IVP115" s="159" t="s">
        <v>249</v>
      </c>
      <c r="IVQ115" s="159" t="s">
        <v>249</v>
      </c>
      <c r="IVR115" s="159" t="s">
        <v>249</v>
      </c>
      <c r="IVS115" s="159" t="s">
        <v>249</v>
      </c>
      <c r="IVT115" s="159" t="s">
        <v>249</v>
      </c>
      <c r="IVU115" s="159" t="s">
        <v>249</v>
      </c>
      <c r="IVV115" s="159" t="s">
        <v>249</v>
      </c>
      <c r="IVW115" s="159" t="s">
        <v>249</v>
      </c>
      <c r="IVX115" s="159" t="s">
        <v>249</v>
      </c>
      <c r="IVY115" s="159" t="s">
        <v>249</v>
      </c>
      <c r="IVZ115" s="159" t="s">
        <v>249</v>
      </c>
      <c r="IWA115" s="159" t="s">
        <v>249</v>
      </c>
      <c r="IWB115" s="159" t="s">
        <v>249</v>
      </c>
      <c r="IWC115" s="159" t="s">
        <v>249</v>
      </c>
      <c r="IWD115" s="159" t="s">
        <v>249</v>
      </c>
      <c r="IWE115" s="159" t="s">
        <v>249</v>
      </c>
      <c r="IWF115" s="159" t="s">
        <v>249</v>
      </c>
      <c r="IWG115" s="159" t="s">
        <v>249</v>
      </c>
      <c r="IWH115" s="159" t="s">
        <v>249</v>
      </c>
      <c r="IWI115" s="159" t="s">
        <v>249</v>
      </c>
      <c r="IWJ115" s="159" t="s">
        <v>249</v>
      </c>
      <c r="IWK115" s="159" t="s">
        <v>249</v>
      </c>
      <c r="IWL115" s="159" t="s">
        <v>249</v>
      </c>
      <c r="IWM115" s="159" t="s">
        <v>249</v>
      </c>
      <c r="IWN115" s="159" t="s">
        <v>249</v>
      </c>
      <c r="IWO115" s="159" t="s">
        <v>249</v>
      </c>
      <c r="IWP115" s="159" t="s">
        <v>249</v>
      </c>
      <c r="IWQ115" s="159" t="s">
        <v>249</v>
      </c>
      <c r="IWR115" s="159" t="s">
        <v>249</v>
      </c>
      <c r="IWS115" s="159" t="s">
        <v>249</v>
      </c>
      <c r="IWT115" s="159" t="s">
        <v>249</v>
      </c>
      <c r="IWU115" s="159" t="s">
        <v>249</v>
      </c>
      <c r="IWV115" s="159" t="s">
        <v>249</v>
      </c>
      <c r="IWW115" s="159" t="s">
        <v>249</v>
      </c>
      <c r="IWX115" s="159" t="s">
        <v>249</v>
      </c>
      <c r="IWY115" s="159" t="s">
        <v>249</v>
      </c>
      <c r="IWZ115" s="159" t="s">
        <v>249</v>
      </c>
      <c r="IXA115" s="159" t="s">
        <v>249</v>
      </c>
      <c r="IXB115" s="159" t="s">
        <v>249</v>
      </c>
      <c r="IXC115" s="159" t="s">
        <v>249</v>
      </c>
      <c r="IXD115" s="159" t="s">
        <v>249</v>
      </c>
      <c r="IXE115" s="159" t="s">
        <v>249</v>
      </c>
      <c r="IXF115" s="159" t="s">
        <v>249</v>
      </c>
      <c r="IXG115" s="159" t="s">
        <v>249</v>
      </c>
      <c r="IXH115" s="159" t="s">
        <v>249</v>
      </c>
      <c r="IXI115" s="159" t="s">
        <v>249</v>
      </c>
      <c r="IXJ115" s="159" t="s">
        <v>249</v>
      </c>
      <c r="IXK115" s="159" t="s">
        <v>249</v>
      </c>
      <c r="IXL115" s="159" t="s">
        <v>249</v>
      </c>
      <c r="IXM115" s="159" t="s">
        <v>249</v>
      </c>
      <c r="IXN115" s="159" t="s">
        <v>249</v>
      </c>
      <c r="IXO115" s="159" t="s">
        <v>249</v>
      </c>
      <c r="IXP115" s="159" t="s">
        <v>249</v>
      </c>
      <c r="IXQ115" s="159" t="s">
        <v>249</v>
      </c>
      <c r="IXR115" s="159" t="s">
        <v>249</v>
      </c>
      <c r="IXS115" s="159" t="s">
        <v>249</v>
      </c>
      <c r="IXT115" s="159" t="s">
        <v>249</v>
      </c>
      <c r="IXU115" s="159" t="s">
        <v>249</v>
      </c>
      <c r="IXV115" s="159" t="s">
        <v>249</v>
      </c>
      <c r="IXW115" s="159" t="s">
        <v>249</v>
      </c>
      <c r="IXX115" s="159" t="s">
        <v>249</v>
      </c>
      <c r="IXY115" s="159" t="s">
        <v>249</v>
      </c>
      <c r="IXZ115" s="159" t="s">
        <v>249</v>
      </c>
      <c r="IYA115" s="159" t="s">
        <v>249</v>
      </c>
      <c r="IYB115" s="159" t="s">
        <v>249</v>
      </c>
      <c r="IYC115" s="159" t="s">
        <v>249</v>
      </c>
      <c r="IYD115" s="159" t="s">
        <v>249</v>
      </c>
      <c r="IYE115" s="159" t="s">
        <v>249</v>
      </c>
      <c r="IYF115" s="159" t="s">
        <v>249</v>
      </c>
      <c r="IYG115" s="159" t="s">
        <v>249</v>
      </c>
      <c r="IYH115" s="159" t="s">
        <v>249</v>
      </c>
      <c r="IYI115" s="159" t="s">
        <v>249</v>
      </c>
      <c r="IYJ115" s="159" t="s">
        <v>249</v>
      </c>
      <c r="IYK115" s="159" t="s">
        <v>249</v>
      </c>
      <c r="IYL115" s="159" t="s">
        <v>249</v>
      </c>
      <c r="IYM115" s="159" t="s">
        <v>249</v>
      </c>
      <c r="IYN115" s="159" t="s">
        <v>249</v>
      </c>
      <c r="IYO115" s="159" t="s">
        <v>249</v>
      </c>
      <c r="IYP115" s="159" t="s">
        <v>249</v>
      </c>
      <c r="IYQ115" s="159" t="s">
        <v>249</v>
      </c>
      <c r="IYR115" s="159" t="s">
        <v>249</v>
      </c>
      <c r="IYS115" s="159" t="s">
        <v>249</v>
      </c>
      <c r="IYT115" s="159" t="s">
        <v>249</v>
      </c>
      <c r="IYU115" s="159" t="s">
        <v>249</v>
      </c>
      <c r="IYV115" s="159" t="s">
        <v>249</v>
      </c>
      <c r="IYW115" s="159" t="s">
        <v>249</v>
      </c>
      <c r="IYX115" s="159" t="s">
        <v>249</v>
      </c>
      <c r="IYY115" s="159" t="s">
        <v>249</v>
      </c>
      <c r="IYZ115" s="159" t="s">
        <v>249</v>
      </c>
      <c r="IZA115" s="159" t="s">
        <v>249</v>
      </c>
      <c r="IZB115" s="159" t="s">
        <v>249</v>
      </c>
      <c r="IZC115" s="159" t="s">
        <v>249</v>
      </c>
      <c r="IZD115" s="159" t="s">
        <v>249</v>
      </c>
      <c r="IZE115" s="159" t="s">
        <v>249</v>
      </c>
      <c r="IZF115" s="159" t="s">
        <v>249</v>
      </c>
      <c r="IZG115" s="159" t="s">
        <v>249</v>
      </c>
      <c r="IZH115" s="159" t="s">
        <v>249</v>
      </c>
      <c r="IZI115" s="159" t="s">
        <v>249</v>
      </c>
      <c r="IZJ115" s="159" t="s">
        <v>249</v>
      </c>
      <c r="IZK115" s="159" t="s">
        <v>249</v>
      </c>
      <c r="IZL115" s="159" t="s">
        <v>249</v>
      </c>
      <c r="IZM115" s="159" t="s">
        <v>249</v>
      </c>
      <c r="IZN115" s="159" t="s">
        <v>249</v>
      </c>
      <c r="IZO115" s="159" t="s">
        <v>249</v>
      </c>
      <c r="IZP115" s="159" t="s">
        <v>249</v>
      </c>
      <c r="IZQ115" s="159" t="s">
        <v>249</v>
      </c>
      <c r="IZR115" s="159" t="s">
        <v>249</v>
      </c>
      <c r="IZS115" s="159" t="s">
        <v>249</v>
      </c>
      <c r="IZT115" s="159" t="s">
        <v>249</v>
      </c>
      <c r="IZU115" s="159" t="s">
        <v>249</v>
      </c>
      <c r="IZV115" s="159" t="s">
        <v>249</v>
      </c>
      <c r="IZW115" s="159" t="s">
        <v>249</v>
      </c>
      <c r="IZX115" s="159" t="s">
        <v>249</v>
      </c>
      <c r="IZY115" s="159" t="s">
        <v>249</v>
      </c>
      <c r="IZZ115" s="159" t="s">
        <v>249</v>
      </c>
      <c r="JAA115" s="159" t="s">
        <v>249</v>
      </c>
      <c r="JAB115" s="159" t="s">
        <v>249</v>
      </c>
      <c r="JAC115" s="159" t="s">
        <v>249</v>
      </c>
      <c r="JAD115" s="159" t="s">
        <v>249</v>
      </c>
      <c r="JAE115" s="159" t="s">
        <v>249</v>
      </c>
      <c r="JAF115" s="159" t="s">
        <v>249</v>
      </c>
      <c r="JAG115" s="159" t="s">
        <v>249</v>
      </c>
      <c r="JAH115" s="159" t="s">
        <v>249</v>
      </c>
      <c r="JAI115" s="159" t="s">
        <v>249</v>
      </c>
      <c r="JAJ115" s="159" t="s">
        <v>249</v>
      </c>
      <c r="JAK115" s="159" t="s">
        <v>249</v>
      </c>
      <c r="JAL115" s="159" t="s">
        <v>249</v>
      </c>
      <c r="JAM115" s="159" t="s">
        <v>249</v>
      </c>
      <c r="JAN115" s="159" t="s">
        <v>249</v>
      </c>
      <c r="JAO115" s="159" t="s">
        <v>249</v>
      </c>
      <c r="JAP115" s="159" t="s">
        <v>249</v>
      </c>
      <c r="JAQ115" s="159" t="s">
        <v>249</v>
      </c>
      <c r="JAR115" s="159" t="s">
        <v>249</v>
      </c>
      <c r="JAS115" s="159" t="s">
        <v>249</v>
      </c>
      <c r="JAT115" s="159" t="s">
        <v>249</v>
      </c>
      <c r="JAU115" s="159" t="s">
        <v>249</v>
      </c>
      <c r="JAV115" s="159" t="s">
        <v>249</v>
      </c>
      <c r="JAW115" s="159" t="s">
        <v>249</v>
      </c>
      <c r="JAX115" s="159" t="s">
        <v>249</v>
      </c>
      <c r="JAY115" s="159" t="s">
        <v>249</v>
      </c>
      <c r="JAZ115" s="159" t="s">
        <v>249</v>
      </c>
      <c r="JBA115" s="159" t="s">
        <v>249</v>
      </c>
      <c r="JBB115" s="159" t="s">
        <v>249</v>
      </c>
      <c r="JBC115" s="159" t="s">
        <v>249</v>
      </c>
      <c r="JBD115" s="159" t="s">
        <v>249</v>
      </c>
      <c r="JBE115" s="159" t="s">
        <v>249</v>
      </c>
      <c r="JBF115" s="159" t="s">
        <v>249</v>
      </c>
      <c r="JBG115" s="159" t="s">
        <v>249</v>
      </c>
      <c r="JBH115" s="159" t="s">
        <v>249</v>
      </c>
      <c r="JBI115" s="159" t="s">
        <v>249</v>
      </c>
      <c r="JBJ115" s="159" t="s">
        <v>249</v>
      </c>
      <c r="JBK115" s="159" t="s">
        <v>249</v>
      </c>
      <c r="JBL115" s="159" t="s">
        <v>249</v>
      </c>
      <c r="JBM115" s="159" t="s">
        <v>249</v>
      </c>
      <c r="JBN115" s="159" t="s">
        <v>249</v>
      </c>
      <c r="JBO115" s="159" t="s">
        <v>249</v>
      </c>
      <c r="JBP115" s="159" t="s">
        <v>249</v>
      </c>
      <c r="JBQ115" s="159" t="s">
        <v>249</v>
      </c>
      <c r="JBR115" s="159" t="s">
        <v>249</v>
      </c>
      <c r="JBS115" s="159" t="s">
        <v>249</v>
      </c>
      <c r="JBT115" s="159" t="s">
        <v>249</v>
      </c>
      <c r="JBU115" s="159" t="s">
        <v>249</v>
      </c>
      <c r="JBV115" s="159" t="s">
        <v>249</v>
      </c>
      <c r="JBW115" s="159" t="s">
        <v>249</v>
      </c>
      <c r="JBX115" s="159" t="s">
        <v>249</v>
      </c>
      <c r="JBY115" s="159" t="s">
        <v>249</v>
      </c>
      <c r="JBZ115" s="159" t="s">
        <v>249</v>
      </c>
      <c r="JCA115" s="159" t="s">
        <v>249</v>
      </c>
      <c r="JCB115" s="159" t="s">
        <v>249</v>
      </c>
      <c r="JCC115" s="159" t="s">
        <v>249</v>
      </c>
      <c r="JCD115" s="159" t="s">
        <v>249</v>
      </c>
      <c r="JCE115" s="159" t="s">
        <v>249</v>
      </c>
      <c r="JCF115" s="159" t="s">
        <v>249</v>
      </c>
      <c r="JCG115" s="159" t="s">
        <v>249</v>
      </c>
      <c r="JCH115" s="159" t="s">
        <v>249</v>
      </c>
      <c r="JCI115" s="159" t="s">
        <v>249</v>
      </c>
      <c r="JCJ115" s="159" t="s">
        <v>249</v>
      </c>
      <c r="JCK115" s="159" t="s">
        <v>249</v>
      </c>
      <c r="JCL115" s="159" t="s">
        <v>249</v>
      </c>
      <c r="JCM115" s="159" t="s">
        <v>249</v>
      </c>
      <c r="JCN115" s="159" t="s">
        <v>249</v>
      </c>
      <c r="JCO115" s="159" t="s">
        <v>249</v>
      </c>
      <c r="JCP115" s="159" t="s">
        <v>249</v>
      </c>
      <c r="JCQ115" s="159" t="s">
        <v>249</v>
      </c>
      <c r="JCR115" s="159" t="s">
        <v>249</v>
      </c>
      <c r="JCS115" s="159" t="s">
        <v>249</v>
      </c>
      <c r="JCT115" s="159" t="s">
        <v>249</v>
      </c>
      <c r="JCU115" s="159" t="s">
        <v>249</v>
      </c>
      <c r="JCV115" s="159" t="s">
        <v>249</v>
      </c>
      <c r="JCW115" s="159" t="s">
        <v>249</v>
      </c>
      <c r="JCX115" s="159" t="s">
        <v>249</v>
      </c>
      <c r="JCY115" s="159" t="s">
        <v>249</v>
      </c>
      <c r="JCZ115" s="159" t="s">
        <v>249</v>
      </c>
      <c r="JDA115" s="159" t="s">
        <v>249</v>
      </c>
      <c r="JDB115" s="159" t="s">
        <v>249</v>
      </c>
      <c r="JDC115" s="159" t="s">
        <v>249</v>
      </c>
      <c r="JDD115" s="159" t="s">
        <v>249</v>
      </c>
      <c r="JDE115" s="159" t="s">
        <v>249</v>
      </c>
      <c r="JDF115" s="159" t="s">
        <v>249</v>
      </c>
      <c r="JDG115" s="159" t="s">
        <v>249</v>
      </c>
      <c r="JDH115" s="159" t="s">
        <v>249</v>
      </c>
      <c r="JDI115" s="159" t="s">
        <v>249</v>
      </c>
      <c r="JDJ115" s="159" t="s">
        <v>249</v>
      </c>
      <c r="JDK115" s="159" t="s">
        <v>249</v>
      </c>
      <c r="JDL115" s="159" t="s">
        <v>249</v>
      </c>
      <c r="JDM115" s="159" t="s">
        <v>249</v>
      </c>
      <c r="JDN115" s="159" t="s">
        <v>249</v>
      </c>
      <c r="JDO115" s="159" t="s">
        <v>249</v>
      </c>
      <c r="JDP115" s="159" t="s">
        <v>249</v>
      </c>
      <c r="JDQ115" s="159" t="s">
        <v>249</v>
      </c>
      <c r="JDR115" s="159" t="s">
        <v>249</v>
      </c>
      <c r="JDS115" s="159" t="s">
        <v>249</v>
      </c>
      <c r="JDT115" s="159" t="s">
        <v>249</v>
      </c>
      <c r="JDU115" s="159" t="s">
        <v>249</v>
      </c>
      <c r="JDV115" s="159" t="s">
        <v>249</v>
      </c>
      <c r="JDW115" s="159" t="s">
        <v>249</v>
      </c>
      <c r="JDX115" s="159" t="s">
        <v>249</v>
      </c>
      <c r="JDY115" s="159" t="s">
        <v>249</v>
      </c>
      <c r="JDZ115" s="159" t="s">
        <v>249</v>
      </c>
      <c r="JEA115" s="159" t="s">
        <v>249</v>
      </c>
      <c r="JEB115" s="159" t="s">
        <v>249</v>
      </c>
      <c r="JEC115" s="159" t="s">
        <v>249</v>
      </c>
      <c r="JED115" s="159" t="s">
        <v>249</v>
      </c>
      <c r="JEE115" s="159" t="s">
        <v>249</v>
      </c>
      <c r="JEF115" s="159" t="s">
        <v>249</v>
      </c>
      <c r="JEG115" s="159" t="s">
        <v>249</v>
      </c>
      <c r="JEH115" s="159" t="s">
        <v>249</v>
      </c>
      <c r="JEI115" s="159" t="s">
        <v>249</v>
      </c>
      <c r="JEJ115" s="159" t="s">
        <v>249</v>
      </c>
      <c r="JEK115" s="159" t="s">
        <v>249</v>
      </c>
      <c r="JEL115" s="159" t="s">
        <v>249</v>
      </c>
      <c r="JEM115" s="159" t="s">
        <v>249</v>
      </c>
      <c r="JEN115" s="159" t="s">
        <v>249</v>
      </c>
      <c r="JEO115" s="159" t="s">
        <v>249</v>
      </c>
      <c r="JEP115" s="159" t="s">
        <v>249</v>
      </c>
      <c r="JEQ115" s="159" t="s">
        <v>249</v>
      </c>
      <c r="JER115" s="159" t="s">
        <v>249</v>
      </c>
      <c r="JES115" s="159" t="s">
        <v>249</v>
      </c>
      <c r="JET115" s="159" t="s">
        <v>249</v>
      </c>
      <c r="JEU115" s="159" t="s">
        <v>249</v>
      </c>
      <c r="JEV115" s="159" t="s">
        <v>249</v>
      </c>
      <c r="JEW115" s="159" t="s">
        <v>249</v>
      </c>
      <c r="JEX115" s="159" t="s">
        <v>249</v>
      </c>
      <c r="JEY115" s="159" t="s">
        <v>249</v>
      </c>
      <c r="JEZ115" s="159" t="s">
        <v>249</v>
      </c>
      <c r="JFA115" s="159" t="s">
        <v>249</v>
      </c>
      <c r="JFB115" s="159" t="s">
        <v>249</v>
      </c>
      <c r="JFC115" s="159" t="s">
        <v>249</v>
      </c>
      <c r="JFD115" s="159" t="s">
        <v>249</v>
      </c>
      <c r="JFE115" s="159" t="s">
        <v>249</v>
      </c>
      <c r="JFF115" s="159" t="s">
        <v>249</v>
      </c>
      <c r="JFG115" s="159" t="s">
        <v>249</v>
      </c>
      <c r="JFH115" s="159" t="s">
        <v>249</v>
      </c>
      <c r="JFI115" s="159" t="s">
        <v>249</v>
      </c>
      <c r="JFJ115" s="159" t="s">
        <v>249</v>
      </c>
      <c r="JFK115" s="159" t="s">
        <v>249</v>
      </c>
      <c r="JFL115" s="159" t="s">
        <v>249</v>
      </c>
      <c r="JFM115" s="159" t="s">
        <v>249</v>
      </c>
      <c r="JFN115" s="159" t="s">
        <v>249</v>
      </c>
      <c r="JFO115" s="159" t="s">
        <v>249</v>
      </c>
      <c r="JFP115" s="159" t="s">
        <v>249</v>
      </c>
      <c r="JFQ115" s="159" t="s">
        <v>249</v>
      </c>
      <c r="JFR115" s="159" t="s">
        <v>249</v>
      </c>
      <c r="JFS115" s="159" t="s">
        <v>249</v>
      </c>
      <c r="JFT115" s="159" t="s">
        <v>249</v>
      </c>
      <c r="JFU115" s="159" t="s">
        <v>249</v>
      </c>
      <c r="JFV115" s="159" t="s">
        <v>249</v>
      </c>
      <c r="JFW115" s="159" t="s">
        <v>249</v>
      </c>
      <c r="JFX115" s="159" t="s">
        <v>249</v>
      </c>
      <c r="JFY115" s="159" t="s">
        <v>249</v>
      </c>
      <c r="JFZ115" s="159" t="s">
        <v>249</v>
      </c>
      <c r="JGA115" s="159" t="s">
        <v>249</v>
      </c>
      <c r="JGB115" s="159" t="s">
        <v>249</v>
      </c>
      <c r="JGC115" s="159" t="s">
        <v>249</v>
      </c>
      <c r="JGD115" s="159" t="s">
        <v>249</v>
      </c>
      <c r="JGE115" s="159" t="s">
        <v>249</v>
      </c>
      <c r="JGF115" s="159" t="s">
        <v>249</v>
      </c>
      <c r="JGG115" s="159" t="s">
        <v>249</v>
      </c>
      <c r="JGH115" s="159" t="s">
        <v>249</v>
      </c>
      <c r="JGI115" s="159" t="s">
        <v>249</v>
      </c>
      <c r="JGJ115" s="159" t="s">
        <v>249</v>
      </c>
      <c r="JGK115" s="159" t="s">
        <v>249</v>
      </c>
      <c r="JGL115" s="159" t="s">
        <v>249</v>
      </c>
      <c r="JGM115" s="159" t="s">
        <v>249</v>
      </c>
      <c r="JGN115" s="159" t="s">
        <v>249</v>
      </c>
      <c r="JGO115" s="159" t="s">
        <v>249</v>
      </c>
      <c r="JGP115" s="159" t="s">
        <v>249</v>
      </c>
      <c r="JGQ115" s="159" t="s">
        <v>249</v>
      </c>
      <c r="JGR115" s="159" t="s">
        <v>249</v>
      </c>
      <c r="JGS115" s="159" t="s">
        <v>249</v>
      </c>
      <c r="JGT115" s="159" t="s">
        <v>249</v>
      </c>
      <c r="JGU115" s="159" t="s">
        <v>249</v>
      </c>
      <c r="JGV115" s="159" t="s">
        <v>249</v>
      </c>
      <c r="JGW115" s="159" t="s">
        <v>249</v>
      </c>
      <c r="JGX115" s="159" t="s">
        <v>249</v>
      </c>
      <c r="JGY115" s="159" t="s">
        <v>249</v>
      </c>
      <c r="JGZ115" s="159" t="s">
        <v>249</v>
      </c>
      <c r="JHA115" s="159" t="s">
        <v>249</v>
      </c>
      <c r="JHB115" s="159" t="s">
        <v>249</v>
      </c>
      <c r="JHC115" s="159" t="s">
        <v>249</v>
      </c>
      <c r="JHD115" s="159" t="s">
        <v>249</v>
      </c>
      <c r="JHE115" s="159" t="s">
        <v>249</v>
      </c>
      <c r="JHF115" s="159" t="s">
        <v>249</v>
      </c>
      <c r="JHG115" s="159" t="s">
        <v>249</v>
      </c>
      <c r="JHH115" s="159" t="s">
        <v>249</v>
      </c>
      <c r="JHI115" s="159" t="s">
        <v>249</v>
      </c>
      <c r="JHJ115" s="159" t="s">
        <v>249</v>
      </c>
      <c r="JHK115" s="159" t="s">
        <v>249</v>
      </c>
      <c r="JHL115" s="159" t="s">
        <v>249</v>
      </c>
      <c r="JHM115" s="159" t="s">
        <v>249</v>
      </c>
      <c r="JHN115" s="159" t="s">
        <v>249</v>
      </c>
      <c r="JHO115" s="159" t="s">
        <v>249</v>
      </c>
      <c r="JHP115" s="159" t="s">
        <v>249</v>
      </c>
      <c r="JHQ115" s="159" t="s">
        <v>249</v>
      </c>
      <c r="JHR115" s="159" t="s">
        <v>249</v>
      </c>
      <c r="JHS115" s="159" t="s">
        <v>249</v>
      </c>
      <c r="JHT115" s="159" t="s">
        <v>249</v>
      </c>
      <c r="JHU115" s="159" t="s">
        <v>249</v>
      </c>
      <c r="JHV115" s="159" t="s">
        <v>249</v>
      </c>
      <c r="JHW115" s="159" t="s">
        <v>249</v>
      </c>
      <c r="JHX115" s="159" t="s">
        <v>249</v>
      </c>
      <c r="JHY115" s="159" t="s">
        <v>249</v>
      </c>
      <c r="JHZ115" s="159" t="s">
        <v>249</v>
      </c>
      <c r="JIA115" s="159" t="s">
        <v>249</v>
      </c>
      <c r="JIB115" s="159" t="s">
        <v>249</v>
      </c>
      <c r="JIC115" s="159" t="s">
        <v>249</v>
      </c>
      <c r="JID115" s="159" t="s">
        <v>249</v>
      </c>
      <c r="JIE115" s="159" t="s">
        <v>249</v>
      </c>
      <c r="JIF115" s="159" t="s">
        <v>249</v>
      </c>
      <c r="JIG115" s="159" t="s">
        <v>249</v>
      </c>
      <c r="JIH115" s="159" t="s">
        <v>249</v>
      </c>
      <c r="JII115" s="159" t="s">
        <v>249</v>
      </c>
      <c r="JIJ115" s="159" t="s">
        <v>249</v>
      </c>
      <c r="JIK115" s="159" t="s">
        <v>249</v>
      </c>
      <c r="JIL115" s="159" t="s">
        <v>249</v>
      </c>
      <c r="JIM115" s="159" t="s">
        <v>249</v>
      </c>
      <c r="JIN115" s="159" t="s">
        <v>249</v>
      </c>
      <c r="JIO115" s="159" t="s">
        <v>249</v>
      </c>
      <c r="JIP115" s="159" t="s">
        <v>249</v>
      </c>
      <c r="JIQ115" s="159" t="s">
        <v>249</v>
      </c>
      <c r="JIR115" s="159" t="s">
        <v>249</v>
      </c>
      <c r="JIS115" s="159" t="s">
        <v>249</v>
      </c>
      <c r="JIT115" s="159" t="s">
        <v>249</v>
      </c>
      <c r="JIU115" s="159" t="s">
        <v>249</v>
      </c>
      <c r="JIV115" s="159" t="s">
        <v>249</v>
      </c>
      <c r="JIW115" s="159" t="s">
        <v>249</v>
      </c>
      <c r="JIX115" s="159" t="s">
        <v>249</v>
      </c>
      <c r="JIY115" s="159" t="s">
        <v>249</v>
      </c>
      <c r="JIZ115" s="159" t="s">
        <v>249</v>
      </c>
      <c r="JJA115" s="159" t="s">
        <v>249</v>
      </c>
      <c r="JJB115" s="159" t="s">
        <v>249</v>
      </c>
      <c r="JJC115" s="159" t="s">
        <v>249</v>
      </c>
      <c r="JJD115" s="159" t="s">
        <v>249</v>
      </c>
      <c r="JJE115" s="159" t="s">
        <v>249</v>
      </c>
      <c r="JJF115" s="159" t="s">
        <v>249</v>
      </c>
      <c r="JJG115" s="159" t="s">
        <v>249</v>
      </c>
      <c r="JJH115" s="159" t="s">
        <v>249</v>
      </c>
      <c r="JJI115" s="159" t="s">
        <v>249</v>
      </c>
      <c r="JJJ115" s="159" t="s">
        <v>249</v>
      </c>
      <c r="JJK115" s="159" t="s">
        <v>249</v>
      </c>
      <c r="JJL115" s="159" t="s">
        <v>249</v>
      </c>
      <c r="JJM115" s="159" t="s">
        <v>249</v>
      </c>
      <c r="JJN115" s="159" t="s">
        <v>249</v>
      </c>
      <c r="JJO115" s="159" t="s">
        <v>249</v>
      </c>
      <c r="JJP115" s="159" t="s">
        <v>249</v>
      </c>
      <c r="JJQ115" s="159" t="s">
        <v>249</v>
      </c>
      <c r="JJR115" s="159" t="s">
        <v>249</v>
      </c>
      <c r="JJS115" s="159" t="s">
        <v>249</v>
      </c>
      <c r="JJT115" s="159" t="s">
        <v>249</v>
      </c>
      <c r="JJU115" s="159" t="s">
        <v>249</v>
      </c>
      <c r="JJV115" s="159" t="s">
        <v>249</v>
      </c>
      <c r="JJW115" s="159" t="s">
        <v>249</v>
      </c>
      <c r="JJX115" s="159" t="s">
        <v>249</v>
      </c>
      <c r="JJY115" s="159" t="s">
        <v>249</v>
      </c>
      <c r="JJZ115" s="159" t="s">
        <v>249</v>
      </c>
      <c r="JKA115" s="159" t="s">
        <v>249</v>
      </c>
      <c r="JKB115" s="159" t="s">
        <v>249</v>
      </c>
      <c r="JKC115" s="159" t="s">
        <v>249</v>
      </c>
      <c r="JKD115" s="159" t="s">
        <v>249</v>
      </c>
      <c r="JKE115" s="159" t="s">
        <v>249</v>
      </c>
      <c r="JKF115" s="159" t="s">
        <v>249</v>
      </c>
      <c r="JKG115" s="159" t="s">
        <v>249</v>
      </c>
      <c r="JKH115" s="159" t="s">
        <v>249</v>
      </c>
      <c r="JKI115" s="159" t="s">
        <v>249</v>
      </c>
      <c r="JKJ115" s="159" t="s">
        <v>249</v>
      </c>
      <c r="JKK115" s="159" t="s">
        <v>249</v>
      </c>
      <c r="JKL115" s="159" t="s">
        <v>249</v>
      </c>
      <c r="JKM115" s="159" t="s">
        <v>249</v>
      </c>
      <c r="JKN115" s="159" t="s">
        <v>249</v>
      </c>
      <c r="JKO115" s="159" t="s">
        <v>249</v>
      </c>
      <c r="JKP115" s="159" t="s">
        <v>249</v>
      </c>
      <c r="JKQ115" s="159" t="s">
        <v>249</v>
      </c>
      <c r="JKR115" s="159" t="s">
        <v>249</v>
      </c>
      <c r="JKS115" s="159" t="s">
        <v>249</v>
      </c>
      <c r="JKT115" s="159" t="s">
        <v>249</v>
      </c>
      <c r="JKU115" s="159" t="s">
        <v>249</v>
      </c>
      <c r="JKV115" s="159" t="s">
        <v>249</v>
      </c>
      <c r="JKW115" s="159" t="s">
        <v>249</v>
      </c>
      <c r="JKX115" s="159" t="s">
        <v>249</v>
      </c>
      <c r="JKY115" s="159" t="s">
        <v>249</v>
      </c>
      <c r="JKZ115" s="159" t="s">
        <v>249</v>
      </c>
      <c r="JLA115" s="159" t="s">
        <v>249</v>
      </c>
      <c r="JLB115" s="159" t="s">
        <v>249</v>
      </c>
      <c r="JLC115" s="159" t="s">
        <v>249</v>
      </c>
      <c r="JLD115" s="159" t="s">
        <v>249</v>
      </c>
      <c r="JLE115" s="159" t="s">
        <v>249</v>
      </c>
      <c r="JLF115" s="159" t="s">
        <v>249</v>
      </c>
      <c r="JLG115" s="159" t="s">
        <v>249</v>
      </c>
      <c r="JLH115" s="159" t="s">
        <v>249</v>
      </c>
      <c r="JLI115" s="159" t="s">
        <v>249</v>
      </c>
      <c r="JLJ115" s="159" t="s">
        <v>249</v>
      </c>
      <c r="JLK115" s="159" t="s">
        <v>249</v>
      </c>
      <c r="JLL115" s="159" t="s">
        <v>249</v>
      </c>
      <c r="JLM115" s="159" t="s">
        <v>249</v>
      </c>
      <c r="JLN115" s="159" t="s">
        <v>249</v>
      </c>
      <c r="JLO115" s="159" t="s">
        <v>249</v>
      </c>
      <c r="JLP115" s="159" t="s">
        <v>249</v>
      </c>
      <c r="JLQ115" s="159" t="s">
        <v>249</v>
      </c>
      <c r="JLR115" s="159" t="s">
        <v>249</v>
      </c>
      <c r="JLS115" s="159" t="s">
        <v>249</v>
      </c>
      <c r="JLT115" s="159" t="s">
        <v>249</v>
      </c>
      <c r="JLU115" s="159" t="s">
        <v>249</v>
      </c>
      <c r="JLV115" s="159" t="s">
        <v>249</v>
      </c>
      <c r="JLW115" s="159" t="s">
        <v>249</v>
      </c>
      <c r="JLX115" s="159" t="s">
        <v>249</v>
      </c>
      <c r="JLY115" s="159" t="s">
        <v>249</v>
      </c>
      <c r="JLZ115" s="159" t="s">
        <v>249</v>
      </c>
      <c r="JMA115" s="159" t="s">
        <v>249</v>
      </c>
      <c r="JMB115" s="159" t="s">
        <v>249</v>
      </c>
      <c r="JMC115" s="159" t="s">
        <v>249</v>
      </c>
      <c r="JMD115" s="159" t="s">
        <v>249</v>
      </c>
      <c r="JME115" s="159" t="s">
        <v>249</v>
      </c>
      <c r="JMF115" s="159" t="s">
        <v>249</v>
      </c>
      <c r="JMG115" s="159" t="s">
        <v>249</v>
      </c>
      <c r="JMH115" s="159" t="s">
        <v>249</v>
      </c>
      <c r="JMI115" s="159" t="s">
        <v>249</v>
      </c>
      <c r="JMJ115" s="159" t="s">
        <v>249</v>
      </c>
      <c r="JMK115" s="159" t="s">
        <v>249</v>
      </c>
      <c r="JML115" s="159" t="s">
        <v>249</v>
      </c>
      <c r="JMM115" s="159" t="s">
        <v>249</v>
      </c>
      <c r="JMN115" s="159" t="s">
        <v>249</v>
      </c>
      <c r="JMO115" s="159" t="s">
        <v>249</v>
      </c>
      <c r="JMP115" s="159" t="s">
        <v>249</v>
      </c>
      <c r="JMQ115" s="159" t="s">
        <v>249</v>
      </c>
      <c r="JMR115" s="159" t="s">
        <v>249</v>
      </c>
      <c r="JMS115" s="159" t="s">
        <v>249</v>
      </c>
      <c r="JMT115" s="159" t="s">
        <v>249</v>
      </c>
      <c r="JMU115" s="159" t="s">
        <v>249</v>
      </c>
      <c r="JMV115" s="159" t="s">
        <v>249</v>
      </c>
      <c r="JMW115" s="159" t="s">
        <v>249</v>
      </c>
      <c r="JMX115" s="159" t="s">
        <v>249</v>
      </c>
      <c r="JMY115" s="159" t="s">
        <v>249</v>
      </c>
      <c r="JMZ115" s="159" t="s">
        <v>249</v>
      </c>
      <c r="JNA115" s="159" t="s">
        <v>249</v>
      </c>
      <c r="JNB115" s="159" t="s">
        <v>249</v>
      </c>
      <c r="JNC115" s="159" t="s">
        <v>249</v>
      </c>
      <c r="JND115" s="159" t="s">
        <v>249</v>
      </c>
      <c r="JNE115" s="159" t="s">
        <v>249</v>
      </c>
      <c r="JNF115" s="159" t="s">
        <v>249</v>
      </c>
      <c r="JNG115" s="159" t="s">
        <v>249</v>
      </c>
      <c r="JNH115" s="159" t="s">
        <v>249</v>
      </c>
      <c r="JNI115" s="159" t="s">
        <v>249</v>
      </c>
      <c r="JNJ115" s="159" t="s">
        <v>249</v>
      </c>
      <c r="JNK115" s="159" t="s">
        <v>249</v>
      </c>
      <c r="JNL115" s="159" t="s">
        <v>249</v>
      </c>
      <c r="JNM115" s="159" t="s">
        <v>249</v>
      </c>
      <c r="JNN115" s="159" t="s">
        <v>249</v>
      </c>
      <c r="JNO115" s="159" t="s">
        <v>249</v>
      </c>
      <c r="JNP115" s="159" t="s">
        <v>249</v>
      </c>
      <c r="JNQ115" s="159" t="s">
        <v>249</v>
      </c>
      <c r="JNR115" s="159" t="s">
        <v>249</v>
      </c>
      <c r="JNS115" s="159" t="s">
        <v>249</v>
      </c>
      <c r="JNT115" s="159" t="s">
        <v>249</v>
      </c>
      <c r="JNU115" s="159" t="s">
        <v>249</v>
      </c>
      <c r="JNV115" s="159" t="s">
        <v>249</v>
      </c>
      <c r="JNW115" s="159" t="s">
        <v>249</v>
      </c>
      <c r="JNX115" s="159" t="s">
        <v>249</v>
      </c>
      <c r="JNY115" s="159" t="s">
        <v>249</v>
      </c>
      <c r="JNZ115" s="159" t="s">
        <v>249</v>
      </c>
      <c r="JOA115" s="159" t="s">
        <v>249</v>
      </c>
      <c r="JOB115" s="159" t="s">
        <v>249</v>
      </c>
      <c r="JOC115" s="159" t="s">
        <v>249</v>
      </c>
      <c r="JOD115" s="159" t="s">
        <v>249</v>
      </c>
      <c r="JOE115" s="159" t="s">
        <v>249</v>
      </c>
      <c r="JOF115" s="159" t="s">
        <v>249</v>
      </c>
      <c r="JOG115" s="159" t="s">
        <v>249</v>
      </c>
      <c r="JOH115" s="159" t="s">
        <v>249</v>
      </c>
      <c r="JOI115" s="159" t="s">
        <v>249</v>
      </c>
      <c r="JOJ115" s="159" t="s">
        <v>249</v>
      </c>
      <c r="JOK115" s="159" t="s">
        <v>249</v>
      </c>
      <c r="JOL115" s="159" t="s">
        <v>249</v>
      </c>
      <c r="JOM115" s="159" t="s">
        <v>249</v>
      </c>
      <c r="JON115" s="159" t="s">
        <v>249</v>
      </c>
      <c r="JOO115" s="159" t="s">
        <v>249</v>
      </c>
      <c r="JOP115" s="159" t="s">
        <v>249</v>
      </c>
      <c r="JOQ115" s="159" t="s">
        <v>249</v>
      </c>
      <c r="JOR115" s="159" t="s">
        <v>249</v>
      </c>
      <c r="JOS115" s="159" t="s">
        <v>249</v>
      </c>
      <c r="JOT115" s="159" t="s">
        <v>249</v>
      </c>
      <c r="JOU115" s="159" t="s">
        <v>249</v>
      </c>
      <c r="JOV115" s="159" t="s">
        <v>249</v>
      </c>
      <c r="JOW115" s="159" t="s">
        <v>249</v>
      </c>
      <c r="JOX115" s="159" t="s">
        <v>249</v>
      </c>
      <c r="JOY115" s="159" t="s">
        <v>249</v>
      </c>
      <c r="JOZ115" s="159" t="s">
        <v>249</v>
      </c>
      <c r="JPA115" s="159" t="s">
        <v>249</v>
      </c>
      <c r="JPB115" s="159" t="s">
        <v>249</v>
      </c>
      <c r="JPC115" s="159" t="s">
        <v>249</v>
      </c>
      <c r="JPD115" s="159" t="s">
        <v>249</v>
      </c>
      <c r="JPE115" s="159" t="s">
        <v>249</v>
      </c>
      <c r="JPF115" s="159" t="s">
        <v>249</v>
      </c>
      <c r="JPG115" s="159" t="s">
        <v>249</v>
      </c>
      <c r="JPH115" s="159" t="s">
        <v>249</v>
      </c>
      <c r="JPI115" s="159" t="s">
        <v>249</v>
      </c>
      <c r="JPJ115" s="159" t="s">
        <v>249</v>
      </c>
      <c r="JPK115" s="159" t="s">
        <v>249</v>
      </c>
      <c r="JPL115" s="159" t="s">
        <v>249</v>
      </c>
      <c r="JPM115" s="159" t="s">
        <v>249</v>
      </c>
      <c r="JPN115" s="159" t="s">
        <v>249</v>
      </c>
      <c r="JPO115" s="159" t="s">
        <v>249</v>
      </c>
      <c r="JPP115" s="159" t="s">
        <v>249</v>
      </c>
      <c r="JPQ115" s="159" t="s">
        <v>249</v>
      </c>
      <c r="JPR115" s="159" t="s">
        <v>249</v>
      </c>
      <c r="JPS115" s="159" t="s">
        <v>249</v>
      </c>
      <c r="JPT115" s="159" t="s">
        <v>249</v>
      </c>
      <c r="JPU115" s="159" t="s">
        <v>249</v>
      </c>
      <c r="JPV115" s="159" t="s">
        <v>249</v>
      </c>
      <c r="JPW115" s="159" t="s">
        <v>249</v>
      </c>
      <c r="JPX115" s="159" t="s">
        <v>249</v>
      </c>
      <c r="JPY115" s="159" t="s">
        <v>249</v>
      </c>
      <c r="JPZ115" s="159" t="s">
        <v>249</v>
      </c>
      <c r="JQA115" s="159" t="s">
        <v>249</v>
      </c>
      <c r="JQB115" s="159" t="s">
        <v>249</v>
      </c>
      <c r="JQC115" s="159" t="s">
        <v>249</v>
      </c>
      <c r="JQD115" s="159" t="s">
        <v>249</v>
      </c>
      <c r="JQE115" s="159" t="s">
        <v>249</v>
      </c>
      <c r="JQF115" s="159" t="s">
        <v>249</v>
      </c>
      <c r="JQG115" s="159" t="s">
        <v>249</v>
      </c>
      <c r="JQH115" s="159" t="s">
        <v>249</v>
      </c>
      <c r="JQI115" s="159" t="s">
        <v>249</v>
      </c>
      <c r="JQJ115" s="159" t="s">
        <v>249</v>
      </c>
      <c r="JQK115" s="159" t="s">
        <v>249</v>
      </c>
      <c r="JQL115" s="159" t="s">
        <v>249</v>
      </c>
      <c r="JQM115" s="159" t="s">
        <v>249</v>
      </c>
      <c r="JQN115" s="159" t="s">
        <v>249</v>
      </c>
      <c r="JQO115" s="159" t="s">
        <v>249</v>
      </c>
      <c r="JQP115" s="159" t="s">
        <v>249</v>
      </c>
      <c r="JQQ115" s="159" t="s">
        <v>249</v>
      </c>
      <c r="JQR115" s="159" t="s">
        <v>249</v>
      </c>
      <c r="JQS115" s="159" t="s">
        <v>249</v>
      </c>
      <c r="JQT115" s="159" t="s">
        <v>249</v>
      </c>
      <c r="JQU115" s="159" t="s">
        <v>249</v>
      </c>
      <c r="JQV115" s="159" t="s">
        <v>249</v>
      </c>
      <c r="JQW115" s="159" t="s">
        <v>249</v>
      </c>
      <c r="JQX115" s="159" t="s">
        <v>249</v>
      </c>
      <c r="JQY115" s="159" t="s">
        <v>249</v>
      </c>
      <c r="JQZ115" s="159" t="s">
        <v>249</v>
      </c>
      <c r="JRA115" s="159" t="s">
        <v>249</v>
      </c>
      <c r="JRB115" s="159" t="s">
        <v>249</v>
      </c>
      <c r="JRC115" s="159" t="s">
        <v>249</v>
      </c>
      <c r="JRD115" s="159" t="s">
        <v>249</v>
      </c>
      <c r="JRE115" s="159" t="s">
        <v>249</v>
      </c>
      <c r="JRF115" s="159" t="s">
        <v>249</v>
      </c>
      <c r="JRG115" s="159" t="s">
        <v>249</v>
      </c>
      <c r="JRH115" s="159" t="s">
        <v>249</v>
      </c>
      <c r="JRI115" s="159" t="s">
        <v>249</v>
      </c>
      <c r="JRJ115" s="159" t="s">
        <v>249</v>
      </c>
      <c r="JRK115" s="159" t="s">
        <v>249</v>
      </c>
      <c r="JRL115" s="159" t="s">
        <v>249</v>
      </c>
      <c r="JRM115" s="159" t="s">
        <v>249</v>
      </c>
      <c r="JRN115" s="159" t="s">
        <v>249</v>
      </c>
      <c r="JRO115" s="159" t="s">
        <v>249</v>
      </c>
      <c r="JRP115" s="159" t="s">
        <v>249</v>
      </c>
      <c r="JRQ115" s="159" t="s">
        <v>249</v>
      </c>
      <c r="JRR115" s="159" t="s">
        <v>249</v>
      </c>
      <c r="JRS115" s="159" t="s">
        <v>249</v>
      </c>
      <c r="JRT115" s="159" t="s">
        <v>249</v>
      </c>
      <c r="JRU115" s="159" t="s">
        <v>249</v>
      </c>
      <c r="JRV115" s="159" t="s">
        <v>249</v>
      </c>
      <c r="JRW115" s="159" t="s">
        <v>249</v>
      </c>
      <c r="JRX115" s="159" t="s">
        <v>249</v>
      </c>
      <c r="JRY115" s="159" t="s">
        <v>249</v>
      </c>
      <c r="JRZ115" s="159" t="s">
        <v>249</v>
      </c>
      <c r="JSA115" s="159" t="s">
        <v>249</v>
      </c>
      <c r="JSB115" s="159" t="s">
        <v>249</v>
      </c>
      <c r="JSC115" s="159" t="s">
        <v>249</v>
      </c>
      <c r="JSD115" s="159" t="s">
        <v>249</v>
      </c>
      <c r="JSE115" s="159" t="s">
        <v>249</v>
      </c>
      <c r="JSF115" s="159" t="s">
        <v>249</v>
      </c>
      <c r="JSG115" s="159" t="s">
        <v>249</v>
      </c>
      <c r="JSH115" s="159" t="s">
        <v>249</v>
      </c>
      <c r="JSI115" s="159" t="s">
        <v>249</v>
      </c>
      <c r="JSJ115" s="159" t="s">
        <v>249</v>
      </c>
      <c r="JSK115" s="159" t="s">
        <v>249</v>
      </c>
      <c r="JSL115" s="159" t="s">
        <v>249</v>
      </c>
      <c r="JSM115" s="159" t="s">
        <v>249</v>
      </c>
      <c r="JSN115" s="159" t="s">
        <v>249</v>
      </c>
      <c r="JSO115" s="159" t="s">
        <v>249</v>
      </c>
      <c r="JSP115" s="159" t="s">
        <v>249</v>
      </c>
      <c r="JSQ115" s="159" t="s">
        <v>249</v>
      </c>
      <c r="JSR115" s="159" t="s">
        <v>249</v>
      </c>
      <c r="JSS115" s="159" t="s">
        <v>249</v>
      </c>
      <c r="JST115" s="159" t="s">
        <v>249</v>
      </c>
      <c r="JSU115" s="159" t="s">
        <v>249</v>
      </c>
      <c r="JSV115" s="159" t="s">
        <v>249</v>
      </c>
      <c r="JSW115" s="159" t="s">
        <v>249</v>
      </c>
      <c r="JSX115" s="159" t="s">
        <v>249</v>
      </c>
      <c r="JSY115" s="159" t="s">
        <v>249</v>
      </c>
      <c r="JSZ115" s="159" t="s">
        <v>249</v>
      </c>
      <c r="JTA115" s="159" t="s">
        <v>249</v>
      </c>
      <c r="JTB115" s="159" t="s">
        <v>249</v>
      </c>
      <c r="JTC115" s="159" t="s">
        <v>249</v>
      </c>
      <c r="JTD115" s="159" t="s">
        <v>249</v>
      </c>
      <c r="JTE115" s="159" t="s">
        <v>249</v>
      </c>
      <c r="JTF115" s="159" t="s">
        <v>249</v>
      </c>
      <c r="JTG115" s="159" t="s">
        <v>249</v>
      </c>
      <c r="JTH115" s="159" t="s">
        <v>249</v>
      </c>
      <c r="JTI115" s="159" t="s">
        <v>249</v>
      </c>
      <c r="JTJ115" s="159" t="s">
        <v>249</v>
      </c>
      <c r="JTK115" s="159" t="s">
        <v>249</v>
      </c>
      <c r="JTL115" s="159" t="s">
        <v>249</v>
      </c>
      <c r="JTM115" s="159" t="s">
        <v>249</v>
      </c>
      <c r="JTN115" s="159" t="s">
        <v>249</v>
      </c>
      <c r="JTO115" s="159" t="s">
        <v>249</v>
      </c>
      <c r="JTP115" s="159" t="s">
        <v>249</v>
      </c>
      <c r="JTQ115" s="159" t="s">
        <v>249</v>
      </c>
      <c r="JTR115" s="159" t="s">
        <v>249</v>
      </c>
      <c r="JTS115" s="159" t="s">
        <v>249</v>
      </c>
      <c r="JTT115" s="159" t="s">
        <v>249</v>
      </c>
      <c r="JTU115" s="159" t="s">
        <v>249</v>
      </c>
      <c r="JTV115" s="159" t="s">
        <v>249</v>
      </c>
      <c r="JTW115" s="159" t="s">
        <v>249</v>
      </c>
      <c r="JTX115" s="159" t="s">
        <v>249</v>
      </c>
      <c r="JTY115" s="159" t="s">
        <v>249</v>
      </c>
      <c r="JTZ115" s="159" t="s">
        <v>249</v>
      </c>
      <c r="JUA115" s="159" t="s">
        <v>249</v>
      </c>
      <c r="JUB115" s="159" t="s">
        <v>249</v>
      </c>
      <c r="JUC115" s="159" t="s">
        <v>249</v>
      </c>
      <c r="JUD115" s="159" t="s">
        <v>249</v>
      </c>
      <c r="JUE115" s="159" t="s">
        <v>249</v>
      </c>
      <c r="JUF115" s="159" t="s">
        <v>249</v>
      </c>
      <c r="JUG115" s="159" t="s">
        <v>249</v>
      </c>
      <c r="JUH115" s="159" t="s">
        <v>249</v>
      </c>
      <c r="JUI115" s="159" t="s">
        <v>249</v>
      </c>
      <c r="JUJ115" s="159" t="s">
        <v>249</v>
      </c>
      <c r="JUK115" s="159" t="s">
        <v>249</v>
      </c>
      <c r="JUL115" s="159" t="s">
        <v>249</v>
      </c>
      <c r="JUM115" s="159" t="s">
        <v>249</v>
      </c>
      <c r="JUN115" s="159" t="s">
        <v>249</v>
      </c>
      <c r="JUO115" s="159" t="s">
        <v>249</v>
      </c>
      <c r="JUP115" s="159" t="s">
        <v>249</v>
      </c>
      <c r="JUQ115" s="159" t="s">
        <v>249</v>
      </c>
      <c r="JUR115" s="159" t="s">
        <v>249</v>
      </c>
      <c r="JUS115" s="159" t="s">
        <v>249</v>
      </c>
      <c r="JUT115" s="159" t="s">
        <v>249</v>
      </c>
      <c r="JUU115" s="159" t="s">
        <v>249</v>
      </c>
      <c r="JUV115" s="159" t="s">
        <v>249</v>
      </c>
      <c r="JUW115" s="159" t="s">
        <v>249</v>
      </c>
      <c r="JUX115" s="159" t="s">
        <v>249</v>
      </c>
      <c r="JUY115" s="159" t="s">
        <v>249</v>
      </c>
      <c r="JUZ115" s="159" t="s">
        <v>249</v>
      </c>
      <c r="JVA115" s="159" t="s">
        <v>249</v>
      </c>
      <c r="JVB115" s="159" t="s">
        <v>249</v>
      </c>
      <c r="JVC115" s="159" t="s">
        <v>249</v>
      </c>
      <c r="JVD115" s="159" t="s">
        <v>249</v>
      </c>
      <c r="JVE115" s="159" t="s">
        <v>249</v>
      </c>
      <c r="JVF115" s="159" t="s">
        <v>249</v>
      </c>
      <c r="JVG115" s="159" t="s">
        <v>249</v>
      </c>
      <c r="JVH115" s="159" t="s">
        <v>249</v>
      </c>
      <c r="JVI115" s="159" t="s">
        <v>249</v>
      </c>
      <c r="JVJ115" s="159" t="s">
        <v>249</v>
      </c>
      <c r="JVK115" s="159" t="s">
        <v>249</v>
      </c>
      <c r="JVL115" s="159" t="s">
        <v>249</v>
      </c>
      <c r="JVM115" s="159" t="s">
        <v>249</v>
      </c>
      <c r="JVN115" s="159" t="s">
        <v>249</v>
      </c>
      <c r="JVO115" s="159" t="s">
        <v>249</v>
      </c>
      <c r="JVP115" s="159" t="s">
        <v>249</v>
      </c>
      <c r="JVQ115" s="159" t="s">
        <v>249</v>
      </c>
      <c r="JVR115" s="159" t="s">
        <v>249</v>
      </c>
      <c r="JVS115" s="159" t="s">
        <v>249</v>
      </c>
      <c r="JVT115" s="159" t="s">
        <v>249</v>
      </c>
      <c r="JVU115" s="159" t="s">
        <v>249</v>
      </c>
      <c r="JVV115" s="159" t="s">
        <v>249</v>
      </c>
      <c r="JVW115" s="159" t="s">
        <v>249</v>
      </c>
      <c r="JVX115" s="159" t="s">
        <v>249</v>
      </c>
      <c r="JVY115" s="159" t="s">
        <v>249</v>
      </c>
      <c r="JVZ115" s="159" t="s">
        <v>249</v>
      </c>
      <c r="JWA115" s="159" t="s">
        <v>249</v>
      </c>
      <c r="JWB115" s="159" t="s">
        <v>249</v>
      </c>
      <c r="JWC115" s="159" t="s">
        <v>249</v>
      </c>
      <c r="JWD115" s="159" t="s">
        <v>249</v>
      </c>
      <c r="JWE115" s="159" t="s">
        <v>249</v>
      </c>
      <c r="JWF115" s="159" t="s">
        <v>249</v>
      </c>
      <c r="JWG115" s="159" t="s">
        <v>249</v>
      </c>
      <c r="JWH115" s="159" t="s">
        <v>249</v>
      </c>
      <c r="JWI115" s="159" t="s">
        <v>249</v>
      </c>
      <c r="JWJ115" s="159" t="s">
        <v>249</v>
      </c>
      <c r="JWK115" s="159" t="s">
        <v>249</v>
      </c>
      <c r="JWL115" s="159" t="s">
        <v>249</v>
      </c>
      <c r="JWM115" s="159" t="s">
        <v>249</v>
      </c>
      <c r="JWN115" s="159" t="s">
        <v>249</v>
      </c>
      <c r="JWO115" s="159" t="s">
        <v>249</v>
      </c>
      <c r="JWP115" s="159" t="s">
        <v>249</v>
      </c>
      <c r="JWQ115" s="159" t="s">
        <v>249</v>
      </c>
      <c r="JWR115" s="159" t="s">
        <v>249</v>
      </c>
      <c r="JWS115" s="159" t="s">
        <v>249</v>
      </c>
      <c r="JWT115" s="159" t="s">
        <v>249</v>
      </c>
      <c r="JWU115" s="159" t="s">
        <v>249</v>
      </c>
      <c r="JWV115" s="159" t="s">
        <v>249</v>
      </c>
      <c r="JWW115" s="159" t="s">
        <v>249</v>
      </c>
      <c r="JWX115" s="159" t="s">
        <v>249</v>
      </c>
      <c r="JWY115" s="159" t="s">
        <v>249</v>
      </c>
      <c r="JWZ115" s="159" t="s">
        <v>249</v>
      </c>
      <c r="JXA115" s="159" t="s">
        <v>249</v>
      </c>
      <c r="JXB115" s="159" t="s">
        <v>249</v>
      </c>
      <c r="JXC115" s="159" t="s">
        <v>249</v>
      </c>
      <c r="JXD115" s="159" t="s">
        <v>249</v>
      </c>
      <c r="JXE115" s="159" t="s">
        <v>249</v>
      </c>
      <c r="JXF115" s="159" t="s">
        <v>249</v>
      </c>
      <c r="JXG115" s="159" t="s">
        <v>249</v>
      </c>
      <c r="JXH115" s="159" t="s">
        <v>249</v>
      </c>
      <c r="JXI115" s="159" t="s">
        <v>249</v>
      </c>
      <c r="JXJ115" s="159" t="s">
        <v>249</v>
      </c>
      <c r="JXK115" s="159" t="s">
        <v>249</v>
      </c>
      <c r="JXL115" s="159" t="s">
        <v>249</v>
      </c>
      <c r="JXM115" s="159" t="s">
        <v>249</v>
      </c>
      <c r="JXN115" s="159" t="s">
        <v>249</v>
      </c>
      <c r="JXO115" s="159" t="s">
        <v>249</v>
      </c>
      <c r="JXP115" s="159" t="s">
        <v>249</v>
      </c>
      <c r="JXQ115" s="159" t="s">
        <v>249</v>
      </c>
      <c r="JXR115" s="159" t="s">
        <v>249</v>
      </c>
      <c r="JXS115" s="159" t="s">
        <v>249</v>
      </c>
      <c r="JXT115" s="159" t="s">
        <v>249</v>
      </c>
      <c r="JXU115" s="159" t="s">
        <v>249</v>
      </c>
      <c r="JXV115" s="159" t="s">
        <v>249</v>
      </c>
      <c r="JXW115" s="159" t="s">
        <v>249</v>
      </c>
      <c r="JXX115" s="159" t="s">
        <v>249</v>
      </c>
      <c r="JXY115" s="159" t="s">
        <v>249</v>
      </c>
      <c r="JXZ115" s="159" t="s">
        <v>249</v>
      </c>
      <c r="JYA115" s="159" t="s">
        <v>249</v>
      </c>
      <c r="JYB115" s="159" t="s">
        <v>249</v>
      </c>
      <c r="JYC115" s="159" t="s">
        <v>249</v>
      </c>
      <c r="JYD115" s="159" t="s">
        <v>249</v>
      </c>
      <c r="JYE115" s="159" t="s">
        <v>249</v>
      </c>
      <c r="JYF115" s="159" t="s">
        <v>249</v>
      </c>
      <c r="JYG115" s="159" t="s">
        <v>249</v>
      </c>
      <c r="JYH115" s="159" t="s">
        <v>249</v>
      </c>
      <c r="JYI115" s="159" t="s">
        <v>249</v>
      </c>
      <c r="JYJ115" s="159" t="s">
        <v>249</v>
      </c>
      <c r="JYK115" s="159" t="s">
        <v>249</v>
      </c>
      <c r="JYL115" s="159" t="s">
        <v>249</v>
      </c>
      <c r="JYM115" s="159" t="s">
        <v>249</v>
      </c>
      <c r="JYN115" s="159" t="s">
        <v>249</v>
      </c>
      <c r="JYO115" s="159" t="s">
        <v>249</v>
      </c>
      <c r="JYP115" s="159" t="s">
        <v>249</v>
      </c>
      <c r="JYQ115" s="159" t="s">
        <v>249</v>
      </c>
      <c r="JYR115" s="159" t="s">
        <v>249</v>
      </c>
      <c r="JYS115" s="159" t="s">
        <v>249</v>
      </c>
      <c r="JYT115" s="159" t="s">
        <v>249</v>
      </c>
      <c r="JYU115" s="159" t="s">
        <v>249</v>
      </c>
      <c r="JYV115" s="159" t="s">
        <v>249</v>
      </c>
      <c r="JYW115" s="159" t="s">
        <v>249</v>
      </c>
      <c r="JYX115" s="159" t="s">
        <v>249</v>
      </c>
      <c r="JYY115" s="159" t="s">
        <v>249</v>
      </c>
      <c r="JYZ115" s="159" t="s">
        <v>249</v>
      </c>
      <c r="JZA115" s="159" t="s">
        <v>249</v>
      </c>
      <c r="JZB115" s="159" t="s">
        <v>249</v>
      </c>
      <c r="JZC115" s="159" t="s">
        <v>249</v>
      </c>
      <c r="JZD115" s="159" t="s">
        <v>249</v>
      </c>
      <c r="JZE115" s="159" t="s">
        <v>249</v>
      </c>
      <c r="JZF115" s="159" t="s">
        <v>249</v>
      </c>
      <c r="JZG115" s="159" t="s">
        <v>249</v>
      </c>
      <c r="JZH115" s="159" t="s">
        <v>249</v>
      </c>
      <c r="JZI115" s="159" t="s">
        <v>249</v>
      </c>
      <c r="JZJ115" s="159" t="s">
        <v>249</v>
      </c>
      <c r="JZK115" s="159" t="s">
        <v>249</v>
      </c>
      <c r="JZL115" s="159" t="s">
        <v>249</v>
      </c>
      <c r="JZM115" s="159" t="s">
        <v>249</v>
      </c>
      <c r="JZN115" s="159" t="s">
        <v>249</v>
      </c>
      <c r="JZO115" s="159" t="s">
        <v>249</v>
      </c>
      <c r="JZP115" s="159" t="s">
        <v>249</v>
      </c>
      <c r="JZQ115" s="159" t="s">
        <v>249</v>
      </c>
      <c r="JZR115" s="159" t="s">
        <v>249</v>
      </c>
      <c r="JZS115" s="159" t="s">
        <v>249</v>
      </c>
      <c r="JZT115" s="159" t="s">
        <v>249</v>
      </c>
      <c r="JZU115" s="159" t="s">
        <v>249</v>
      </c>
      <c r="JZV115" s="159" t="s">
        <v>249</v>
      </c>
      <c r="JZW115" s="159" t="s">
        <v>249</v>
      </c>
      <c r="JZX115" s="159" t="s">
        <v>249</v>
      </c>
      <c r="JZY115" s="159" t="s">
        <v>249</v>
      </c>
      <c r="JZZ115" s="159" t="s">
        <v>249</v>
      </c>
      <c r="KAA115" s="159" t="s">
        <v>249</v>
      </c>
      <c r="KAB115" s="159" t="s">
        <v>249</v>
      </c>
      <c r="KAC115" s="159" t="s">
        <v>249</v>
      </c>
      <c r="KAD115" s="159" t="s">
        <v>249</v>
      </c>
      <c r="KAE115" s="159" t="s">
        <v>249</v>
      </c>
      <c r="KAF115" s="159" t="s">
        <v>249</v>
      </c>
      <c r="KAG115" s="159" t="s">
        <v>249</v>
      </c>
      <c r="KAH115" s="159" t="s">
        <v>249</v>
      </c>
      <c r="KAI115" s="159" t="s">
        <v>249</v>
      </c>
      <c r="KAJ115" s="159" t="s">
        <v>249</v>
      </c>
      <c r="KAK115" s="159" t="s">
        <v>249</v>
      </c>
      <c r="KAL115" s="159" t="s">
        <v>249</v>
      </c>
      <c r="KAM115" s="159" t="s">
        <v>249</v>
      </c>
      <c r="KAN115" s="159" t="s">
        <v>249</v>
      </c>
      <c r="KAO115" s="159" t="s">
        <v>249</v>
      </c>
      <c r="KAP115" s="159" t="s">
        <v>249</v>
      </c>
      <c r="KAQ115" s="159" t="s">
        <v>249</v>
      </c>
      <c r="KAR115" s="159" t="s">
        <v>249</v>
      </c>
      <c r="KAS115" s="159" t="s">
        <v>249</v>
      </c>
      <c r="KAT115" s="159" t="s">
        <v>249</v>
      </c>
      <c r="KAU115" s="159" t="s">
        <v>249</v>
      </c>
      <c r="KAV115" s="159" t="s">
        <v>249</v>
      </c>
      <c r="KAW115" s="159" t="s">
        <v>249</v>
      </c>
      <c r="KAX115" s="159" t="s">
        <v>249</v>
      </c>
      <c r="KAY115" s="159" t="s">
        <v>249</v>
      </c>
      <c r="KAZ115" s="159" t="s">
        <v>249</v>
      </c>
      <c r="KBA115" s="159" t="s">
        <v>249</v>
      </c>
      <c r="KBB115" s="159" t="s">
        <v>249</v>
      </c>
      <c r="KBC115" s="159" t="s">
        <v>249</v>
      </c>
      <c r="KBD115" s="159" t="s">
        <v>249</v>
      </c>
      <c r="KBE115" s="159" t="s">
        <v>249</v>
      </c>
      <c r="KBF115" s="159" t="s">
        <v>249</v>
      </c>
      <c r="KBG115" s="159" t="s">
        <v>249</v>
      </c>
      <c r="KBH115" s="159" t="s">
        <v>249</v>
      </c>
      <c r="KBI115" s="159" t="s">
        <v>249</v>
      </c>
      <c r="KBJ115" s="159" t="s">
        <v>249</v>
      </c>
      <c r="KBK115" s="159" t="s">
        <v>249</v>
      </c>
      <c r="KBL115" s="159" t="s">
        <v>249</v>
      </c>
      <c r="KBM115" s="159" t="s">
        <v>249</v>
      </c>
      <c r="KBN115" s="159" t="s">
        <v>249</v>
      </c>
      <c r="KBO115" s="159" t="s">
        <v>249</v>
      </c>
      <c r="KBP115" s="159" t="s">
        <v>249</v>
      </c>
      <c r="KBQ115" s="159" t="s">
        <v>249</v>
      </c>
      <c r="KBR115" s="159" t="s">
        <v>249</v>
      </c>
      <c r="KBS115" s="159" t="s">
        <v>249</v>
      </c>
      <c r="KBT115" s="159" t="s">
        <v>249</v>
      </c>
      <c r="KBU115" s="159" t="s">
        <v>249</v>
      </c>
      <c r="KBV115" s="159" t="s">
        <v>249</v>
      </c>
      <c r="KBW115" s="159" t="s">
        <v>249</v>
      </c>
      <c r="KBX115" s="159" t="s">
        <v>249</v>
      </c>
      <c r="KBY115" s="159" t="s">
        <v>249</v>
      </c>
      <c r="KBZ115" s="159" t="s">
        <v>249</v>
      </c>
      <c r="KCA115" s="159" t="s">
        <v>249</v>
      </c>
      <c r="KCB115" s="159" t="s">
        <v>249</v>
      </c>
      <c r="KCC115" s="159" t="s">
        <v>249</v>
      </c>
      <c r="KCD115" s="159" t="s">
        <v>249</v>
      </c>
      <c r="KCE115" s="159" t="s">
        <v>249</v>
      </c>
      <c r="KCF115" s="159" t="s">
        <v>249</v>
      </c>
      <c r="KCG115" s="159" t="s">
        <v>249</v>
      </c>
      <c r="KCH115" s="159" t="s">
        <v>249</v>
      </c>
      <c r="KCI115" s="159" t="s">
        <v>249</v>
      </c>
      <c r="KCJ115" s="159" t="s">
        <v>249</v>
      </c>
      <c r="KCK115" s="159" t="s">
        <v>249</v>
      </c>
      <c r="KCL115" s="159" t="s">
        <v>249</v>
      </c>
      <c r="KCM115" s="159" t="s">
        <v>249</v>
      </c>
      <c r="KCN115" s="159" t="s">
        <v>249</v>
      </c>
      <c r="KCO115" s="159" t="s">
        <v>249</v>
      </c>
      <c r="KCP115" s="159" t="s">
        <v>249</v>
      </c>
      <c r="KCQ115" s="159" t="s">
        <v>249</v>
      </c>
      <c r="KCR115" s="159" t="s">
        <v>249</v>
      </c>
      <c r="KCS115" s="159" t="s">
        <v>249</v>
      </c>
      <c r="KCT115" s="159" t="s">
        <v>249</v>
      </c>
      <c r="KCU115" s="159" t="s">
        <v>249</v>
      </c>
      <c r="KCV115" s="159" t="s">
        <v>249</v>
      </c>
      <c r="KCW115" s="159" t="s">
        <v>249</v>
      </c>
      <c r="KCX115" s="159" t="s">
        <v>249</v>
      </c>
      <c r="KCY115" s="159" t="s">
        <v>249</v>
      </c>
      <c r="KCZ115" s="159" t="s">
        <v>249</v>
      </c>
      <c r="KDA115" s="159" t="s">
        <v>249</v>
      </c>
      <c r="KDB115" s="159" t="s">
        <v>249</v>
      </c>
      <c r="KDC115" s="159" t="s">
        <v>249</v>
      </c>
      <c r="KDD115" s="159" t="s">
        <v>249</v>
      </c>
      <c r="KDE115" s="159" t="s">
        <v>249</v>
      </c>
      <c r="KDF115" s="159" t="s">
        <v>249</v>
      </c>
      <c r="KDG115" s="159" t="s">
        <v>249</v>
      </c>
      <c r="KDH115" s="159" t="s">
        <v>249</v>
      </c>
      <c r="KDI115" s="159" t="s">
        <v>249</v>
      </c>
      <c r="KDJ115" s="159" t="s">
        <v>249</v>
      </c>
      <c r="KDK115" s="159" t="s">
        <v>249</v>
      </c>
      <c r="KDL115" s="159" t="s">
        <v>249</v>
      </c>
      <c r="KDM115" s="159" t="s">
        <v>249</v>
      </c>
      <c r="KDN115" s="159" t="s">
        <v>249</v>
      </c>
      <c r="KDO115" s="159" t="s">
        <v>249</v>
      </c>
      <c r="KDP115" s="159" t="s">
        <v>249</v>
      </c>
      <c r="KDQ115" s="159" t="s">
        <v>249</v>
      </c>
      <c r="KDR115" s="159" t="s">
        <v>249</v>
      </c>
      <c r="KDS115" s="159" t="s">
        <v>249</v>
      </c>
      <c r="KDT115" s="159" t="s">
        <v>249</v>
      </c>
      <c r="KDU115" s="159" t="s">
        <v>249</v>
      </c>
      <c r="KDV115" s="159" t="s">
        <v>249</v>
      </c>
      <c r="KDW115" s="159" t="s">
        <v>249</v>
      </c>
      <c r="KDX115" s="159" t="s">
        <v>249</v>
      </c>
      <c r="KDY115" s="159" t="s">
        <v>249</v>
      </c>
      <c r="KDZ115" s="159" t="s">
        <v>249</v>
      </c>
      <c r="KEA115" s="159" t="s">
        <v>249</v>
      </c>
      <c r="KEB115" s="159" t="s">
        <v>249</v>
      </c>
      <c r="KEC115" s="159" t="s">
        <v>249</v>
      </c>
      <c r="KED115" s="159" t="s">
        <v>249</v>
      </c>
      <c r="KEE115" s="159" t="s">
        <v>249</v>
      </c>
      <c r="KEF115" s="159" t="s">
        <v>249</v>
      </c>
      <c r="KEG115" s="159" t="s">
        <v>249</v>
      </c>
      <c r="KEH115" s="159" t="s">
        <v>249</v>
      </c>
      <c r="KEI115" s="159" t="s">
        <v>249</v>
      </c>
      <c r="KEJ115" s="159" t="s">
        <v>249</v>
      </c>
      <c r="KEK115" s="159" t="s">
        <v>249</v>
      </c>
      <c r="KEL115" s="159" t="s">
        <v>249</v>
      </c>
      <c r="KEM115" s="159" t="s">
        <v>249</v>
      </c>
      <c r="KEN115" s="159" t="s">
        <v>249</v>
      </c>
      <c r="KEO115" s="159" t="s">
        <v>249</v>
      </c>
      <c r="KEP115" s="159" t="s">
        <v>249</v>
      </c>
      <c r="KEQ115" s="159" t="s">
        <v>249</v>
      </c>
      <c r="KER115" s="159" t="s">
        <v>249</v>
      </c>
      <c r="KES115" s="159" t="s">
        <v>249</v>
      </c>
      <c r="KET115" s="159" t="s">
        <v>249</v>
      </c>
      <c r="KEU115" s="159" t="s">
        <v>249</v>
      </c>
      <c r="KEV115" s="159" t="s">
        <v>249</v>
      </c>
      <c r="KEW115" s="159" t="s">
        <v>249</v>
      </c>
      <c r="KEX115" s="159" t="s">
        <v>249</v>
      </c>
      <c r="KEY115" s="159" t="s">
        <v>249</v>
      </c>
      <c r="KEZ115" s="159" t="s">
        <v>249</v>
      </c>
      <c r="KFA115" s="159" t="s">
        <v>249</v>
      </c>
      <c r="KFB115" s="159" t="s">
        <v>249</v>
      </c>
      <c r="KFC115" s="159" t="s">
        <v>249</v>
      </c>
      <c r="KFD115" s="159" t="s">
        <v>249</v>
      </c>
      <c r="KFE115" s="159" t="s">
        <v>249</v>
      </c>
      <c r="KFF115" s="159" t="s">
        <v>249</v>
      </c>
      <c r="KFG115" s="159" t="s">
        <v>249</v>
      </c>
      <c r="KFH115" s="159" t="s">
        <v>249</v>
      </c>
      <c r="KFI115" s="159" t="s">
        <v>249</v>
      </c>
      <c r="KFJ115" s="159" t="s">
        <v>249</v>
      </c>
      <c r="KFK115" s="159" t="s">
        <v>249</v>
      </c>
      <c r="KFL115" s="159" t="s">
        <v>249</v>
      </c>
      <c r="KFM115" s="159" t="s">
        <v>249</v>
      </c>
      <c r="KFN115" s="159" t="s">
        <v>249</v>
      </c>
      <c r="KFO115" s="159" t="s">
        <v>249</v>
      </c>
      <c r="KFP115" s="159" t="s">
        <v>249</v>
      </c>
      <c r="KFQ115" s="159" t="s">
        <v>249</v>
      </c>
      <c r="KFR115" s="159" t="s">
        <v>249</v>
      </c>
      <c r="KFS115" s="159" t="s">
        <v>249</v>
      </c>
      <c r="KFT115" s="159" t="s">
        <v>249</v>
      </c>
      <c r="KFU115" s="159" t="s">
        <v>249</v>
      </c>
      <c r="KFV115" s="159" t="s">
        <v>249</v>
      </c>
      <c r="KFW115" s="159" t="s">
        <v>249</v>
      </c>
      <c r="KFX115" s="159" t="s">
        <v>249</v>
      </c>
      <c r="KFY115" s="159" t="s">
        <v>249</v>
      </c>
      <c r="KFZ115" s="159" t="s">
        <v>249</v>
      </c>
      <c r="KGA115" s="159" t="s">
        <v>249</v>
      </c>
      <c r="KGB115" s="159" t="s">
        <v>249</v>
      </c>
      <c r="KGC115" s="159" t="s">
        <v>249</v>
      </c>
      <c r="KGD115" s="159" t="s">
        <v>249</v>
      </c>
      <c r="KGE115" s="159" t="s">
        <v>249</v>
      </c>
      <c r="KGF115" s="159" t="s">
        <v>249</v>
      </c>
      <c r="KGG115" s="159" t="s">
        <v>249</v>
      </c>
      <c r="KGH115" s="159" t="s">
        <v>249</v>
      </c>
      <c r="KGI115" s="159" t="s">
        <v>249</v>
      </c>
      <c r="KGJ115" s="159" t="s">
        <v>249</v>
      </c>
      <c r="KGK115" s="159" t="s">
        <v>249</v>
      </c>
      <c r="KGL115" s="159" t="s">
        <v>249</v>
      </c>
      <c r="KGM115" s="159" t="s">
        <v>249</v>
      </c>
      <c r="KGN115" s="159" t="s">
        <v>249</v>
      </c>
      <c r="KGO115" s="159" t="s">
        <v>249</v>
      </c>
      <c r="KGP115" s="159" t="s">
        <v>249</v>
      </c>
      <c r="KGQ115" s="159" t="s">
        <v>249</v>
      </c>
      <c r="KGR115" s="159" t="s">
        <v>249</v>
      </c>
      <c r="KGS115" s="159" t="s">
        <v>249</v>
      </c>
      <c r="KGT115" s="159" t="s">
        <v>249</v>
      </c>
      <c r="KGU115" s="159" t="s">
        <v>249</v>
      </c>
      <c r="KGV115" s="159" t="s">
        <v>249</v>
      </c>
      <c r="KGW115" s="159" t="s">
        <v>249</v>
      </c>
      <c r="KGX115" s="159" t="s">
        <v>249</v>
      </c>
      <c r="KGY115" s="159" t="s">
        <v>249</v>
      </c>
      <c r="KGZ115" s="159" t="s">
        <v>249</v>
      </c>
      <c r="KHA115" s="159" t="s">
        <v>249</v>
      </c>
      <c r="KHB115" s="159" t="s">
        <v>249</v>
      </c>
      <c r="KHC115" s="159" t="s">
        <v>249</v>
      </c>
      <c r="KHD115" s="159" t="s">
        <v>249</v>
      </c>
      <c r="KHE115" s="159" t="s">
        <v>249</v>
      </c>
      <c r="KHF115" s="159" t="s">
        <v>249</v>
      </c>
      <c r="KHG115" s="159" t="s">
        <v>249</v>
      </c>
      <c r="KHH115" s="159" t="s">
        <v>249</v>
      </c>
      <c r="KHI115" s="159" t="s">
        <v>249</v>
      </c>
      <c r="KHJ115" s="159" t="s">
        <v>249</v>
      </c>
      <c r="KHK115" s="159" t="s">
        <v>249</v>
      </c>
      <c r="KHL115" s="159" t="s">
        <v>249</v>
      </c>
      <c r="KHM115" s="159" t="s">
        <v>249</v>
      </c>
      <c r="KHN115" s="159" t="s">
        <v>249</v>
      </c>
      <c r="KHO115" s="159" t="s">
        <v>249</v>
      </c>
      <c r="KHP115" s="159" t="s">
        <v>249</v>
      </c>
      <c r="KHQ115" s="159" t="s">
        <v>249</v>
      </c>
      <c r="KHR115" s="159" t="s">
        <v>249</v>
      </c>
      <c r="KHS115" s="159" t="s">
        <v>249</v>
      </c>
      <c r="KHT115" s="159" t="s">
        <v>249</v>
      </c>
      <c r="KHU115" s="159" t="s">
        <v>249</v>
      </c>
      <c r="KHV115" s="159" t="s">
        <v>249</v>
      </c>
      <c r="KHW115" s="159" t="s">
        <v>249</v>
      </c>
      <c r="KHX115" s="159" t="s">
        <v>249</v>
      </c>
      <c r="KHY115" s="159" t="s">
        <v>249</v>
      </c>
      <c r="KHZ115" s="159" t="s">
        <v>249</v>
      </c>
      <c r="KIA115" s="159" t="s">
        <v>249</v>
      </c>
      <c r="KIB115" s="159" t="s">
        <v>249</v>
      </c>
      <c r="KIC115" s="159" t="s">
        <v>249</v>
      </c>
      <c r="KID115" s="159" t="s">
        <v>249</v>
      </c>
      <c r="KIE115" s="159" t="s">
        <v>249</v>
      </c>
      <c r="KIF115" s="159" t="s">
        <v>249</v>
      </c>
      <c r="KIG115" s="159" t="s">
        <v>249</v>
      </c>
      <c r="KIH115" s="159" t="s">
        <v>249</v>
      </c>
      <c r="KII115" s="159" t="s">
        <v>249</v>
      </c>
      <c r="KIJ115" s="159" t="s">
        <v>249</v>
      </c>
      <c r="KIK115" s="159" t="s">
        <v>249</v>
      </c>
      <c r="KIL115" s="159" t="s">
        <v>249</v>
      </c>
      <c r="KIM115" s="159" t="s">
        <v>249</v>
      </c>
      <c r="KIN115" s="159" t="s">
        <v>249</v>
      </c>
      <c r="KIO115" s="159" t="s">
        <v>249</v>
      </c>
      <c r="KIP115" s="159" t="s">
        <v>249</v>
      </c>
      <c r="KIQ115" s="159" t="s">
        <v>249</v>
      </c>
      <c r="KIR115" s="159" t="s">
        <v>249</v>
      </c>
      <c r="KIS115" s="159" t="s">
        <v>249</v>
      </c>
      <c r="KIT115" s="159" t="s">
        <v>249</v>
      </c>
      <c r="KIU115" s="159" t="s">
        <v>249</v>
      </c>
      <c r="KIV115" s="159" t="s">
        <v>249</v>
      </c>
      <c r="KIW115" s="159" t="s">
        <v>249</v>
      </c>
      <c r="KIX115" s="159" t="s">
        <v>249</v>
      </c>
      <c r="KIY115" s="159" t="s">
        <v>249</v>
      </c>
      <c r="KIZ115" s="159" t="s">
        <v>249</v>
      </c>
      <c r="KJA115" s="159" t="s">
        <v>249</v>
      </c>
      <c r="KJB115" s="159" t="s">
        <v>249</v>
      </c>
      <c r="KJC115" s="159" t="s">
        <v>249</v>
      </c>
      <c r="KJD115" s="159" t="s">
        <v>249</v>
      </c>
      <c r="KJE115" s="159" t="s">
        <v>249</v>
      </c>
      <c r="KJF115" s="159" t="s">
        <v>249</v>
      </c>
      <c r="KJG115" s="159" t="s">
        <v>249</v>
      </c>
      <c r="KJH115" s="159" t="s">
        <v>249</v>
      </c>
      <c r="KJI115" s="159" t="s">
        <v>249</v>
      </c>
      <c r="KJJ115" s="159" t="s">
        <v>249</v>
      </c>
      <c r="KJK115" s="159" t="s">
        <v>249</v>
      </c>
      <c r="KJL115" s="159" t="s">
        <v>249</v>
      </c>
      <c r="KJM115" s="159" t="s">
        <v>249</v>
      </c>
      <c r="KJN115" s="159" t="s">
        <v>249</v>
      </c>
      <c r="KJO115" s="159" t="s">
        <v>249</v>
      </c>
      <c r="KJP115" s="159" t="s">
        <v>249</v>
      </c>
      <c r="KJQ115" s="159" t="s">
        <v>249</v>
      </c>
      <c r="KJR115" s="159" t="s">
        <v>249</v>
      </c>
      <c r="KJS115" s="159" t="s">
        <v>249</v>
      </c>
      <c r="KJT115" s="159" t="s">
        <v>249</v>
      </c>
      <c r="KJU115" s="159" t="s">
        <v>249</v>
      </c>
      <c r="KJV115" s="159" t="s">
        <v>249</v>
      </c>
      <c r="KJW115" s="159" t="s">
        <v>249</v>
      </c>
      <c r="KJX115" s="159" t="s">
        <v>249</v>
      </c>
      <c r="KJY115" s="159" t="s">
        <v>249</v>
      </c>
      <c r="KJZ115" s="159" t="s">
        <v>249</v>
      </c>
      <c r="KKA115" s="159" t="s">
        <v>249</v>
      </c>
      <c r="KKB115" s="159" t="s">
        <v>249</v>
      </c>
      <c r="KKC115" s="159" t="s">
        <v>249</v>
      </c>
      <c r="KKD115" s="159" t="s">
        <v>249</v>
      </c>
      <c r="KKE115" s="159" t="s">
        <v>249</v>
      </c>
      <c r="KKF115" s="159" t="s">
        <v>249</v>
      </c>
      <c r="KKG115" s="159" t="s">
        <v>249</v>
      </c>
      <c r="KKH115" s="159" t="s">
        <v>249</v>
      </c>
      <c r="KKI115" s="159" t="s">
        <v>249</v>
      </c>
      <c r="KKJ115" s="159" t="s">
        <v>249</v>
      </c>
      <c r="KKK115" s="159" t="s">
        <v>249</v>
      </c>
      <c r="KKL115" s="159" t="s">
        <v>249</v>
      </c>
      <c r="KKM115" s="159" t="s">
        <v>249</v>
      </c>
      <c r="KKN115" s="159" t="s">
        <v>249</v>
      </c>
      <c r="KKO115" s="159" t="s">
        <v>249</v>
      </c>
      <c r="KKP115" s="159" t="s">
        <v>249</v>
      </c>
      <c r="KKQ115" s="159" t="s">
        <v>249</v>
      </c>
      <c r="KKR115" s="159" t="s">
        <v>249</v>
      </c>
      <c r="KKS115" s="159" t="s">
        <v>249</v>
      </c>
      <c r="KKT115" s="159" t="s">
        <v>249</v>
      </c>
      <c r="KKU115" s="159" t="s">
        <v>249</v>
      </c>
      <c r="KKV115" s="159" t="s">
        <v>249</v>
      </c>
      <c r="KKW115" s="159" t="s">
        <v>249</v>
      </c>
      <c r="KKX115" s="159" t="s">
        <v>249</v>
      </c>
      <c r="KKY115" s="159" t="s">
        <v>249</v>
      </c>
      <c r="KKZ115" s="159" t="s">
        <v>249</v>
      </c>
      <c r="KLA115" s="159" t="s">
        <v>249</v>
      </c>
      <c r="KLB115" s="159" t="s">
        <v>249</v>
      </c>
      <c r="KLC115" s="159" t="s">
        <v>249</v>
      </c>
      <c r="KLD115" s="159" t="s">
        <v>249</v>
      </c>
      <c r="KLE115" s="159" t="s">
        <v>249</v>
      </c>
      <c r="KLF115" s="159" t="s">
        <v>249</v>
      </c>
      <c r="KLG115" s="159" t="s">
        <v>249</v>
      </c>
      <c r="KLH115" s="159" t="s">
        <v>249</v>
      </c>
      <c r="KLI115" s="159" t="s">
        <v>249</v>
      </c>
      <c r="KLJ115" s="159" t="s">
        <v>249</v>
      </c>
      <c r="KLK115" s="159" t="s">
        <v>249</v>
      </c>
      <c r="KLL115" s="159" t="s">
        <v>249</v>
      </c>
      <c r="KLM115" s="159" t="s">
        <v>249</v>
      </c>
      <c r="KLN115" s="159" t="s">
        <v>249</v>
      </c>
      <c r="KLO115" s="159" t="s">
        <v>249</v>
      </c>
      <c r="KLP115" s="159" t="s">
        <v>249</v>
      </c>
      <c r="KLQ115" s="159" t="s">
        <v>249</v>
      </c>
      <c r="KLR115" s="159" t="s">
        <v>249</v>
      </c>
      <c r="KLS115" s="159" t="s">
        <v>249</v>
      </c>
      <c r="KLT115" s="159" t="s">
        <v>249</v>
      </c>
      <c r="KLU115" s="159" t="s">
        <v>249</v>
      </c>
      <c r="KLV115" s="159" t="s">
        <v>249</v>
      </c>
      <c r="KLW115" s="159" t="s">
        <v>249</v>
      </c>
      <c r="KLX115" s="159" t="s">
        <v>249</v>
      </c>
      <c r="KLY115" s="159" t="s">
        <v>249</v>
      </c>
      <c r="KLZ115" s="159" t="s">
        <v>249</v>
      </c>
      <c r="KMA115" s="159" t="s">
        <v>249</v>
      </c>
      <c r="KMB115" s="159" t="s">
        <v>249</v>
      </c>
      <c r="KMC115" s="159" t="s">
        <v>249</v>
      </c>
      <c r="KMD115" s="159" t="s">
        <v>249</v>
      </c>
      <c r="KME115" s="159" t="s">
        <v>249</v>
      </c>
      <c r="KMF115" s="159" t="s">
        <v>249</v>
      </c>
      <c r="KMG115" s="159" t="s">
        <v>249</v>
      </c>
      <c r="KMH115" s="159" t="s">
        <v>249</v>
      </c>
      <c r="KMI115" s="159" t="s">
        <v>249</v>
      </c>
      <c r="KMJ115" s="159" t="s">
        <v>249</v>
      </c>
      <c r="KMK115" s="159" t="s">
        <v>249</v>
      </c>
      <c r="KML115" s="159" t="s">
        <v>249</v>
      </c>
      <c r="KMM115" s="159" t="s">
        <v>249</v>
      </c>
      <c r="KMN115" s="159" t="s">
        <v>249</v>
      </c>
      <c r="KMO115" s="159" t="s">
        <v>249</v>
      </c>
      <c r="KMP115" s="159" t="s">
        <v>249</v>
      </c>
      <c r="KMQ115" s="159" t="s">
        <v>249</v>
      </c>
      <c r="KMR115" s="159" t="s">
        <v>249</v>
      </c>
      <c r="KMS115" s="159" t="s">
        <v>249</v>
      </c>
      <c r="KMT115" s="159" t="s">
        <v>249</v>
      </c>
      <c r="KMU115" s="159" t="s">
        <v>249</v>
      </c>
      <c r="KMV115" s="159" t="s">
        <v>249</v>
      </c>
      <c r="KMW115" s="159" t="s">
        <v>249</v>
      </c>
      <c r="KMX115" s="159" t="s">
        <v>249</v>
      </c>
      <c r="KMY115" s="159" t="s">
        <v>249</v>
      </c>
      <c r="KMZ115" s="159" t="s">
        <v>249</v>
      </c>
      <c r="KNA115" s="159" t="s">
        <v>249</v>
      </c>
      <c r="KNB115" s="159" t="s">
        <v>249</v>
      </c>
      <c r="KNC115" s="159" t="s">
        <v>249</v>
      </c>
      <c r="KND115" s="159" t="s">
        <v>249</v>
      </c>
      <c r="KNE115" s="159" t="s">
        <v>249</v>
      </c>
      <c r="KNF115" s="159" t="s">
        <v>249</v>
      </c>
      <c r="KNG115" s="159" t="s">
        <v>249</v>
      </c>
      <c r="KNH115" s="159" t="s">
        <v>249</v>
      </c>
      <c r="KNI115" s="159" t="s">
        <v>249</v>
      </c>
      <c r="KNJ115" s="159" t="s">
        <v>249</v>
      </c>
      <c r="KNK115" s="159" t="s">
        <v>249</v>
      </c>
      <c r="KNL115" s="159" t="s">
        <v>249</v>
      </c>
      <c r="KNM115" s="159" t="s">
        <v>249</v>
      </c>
      <c r="KNN115" s="159" t="s">
        <v>249</v>
      </c>
      <c r="KNO115" s="159" t="s">
        <v>249</v>
      </c>
      <c r="KNP115" s="159" t="s">
        <v>249</v>
      </c>
      <c r="KNQ115" s="159" t="s">
        <v>249</v>
      </c>
      <c r="KNR115" s="159" t="s">
        <v>249</v>
      </c>
      <c r="KNS115" s="159" t="s">
        <v>249</v>
      </c>
      <c r="KNT115" s="159" t="s">
        <v>249</v>
      </c>
      <c r="KNU115" s="159" t="s">
        <v>249</v>
      </c>
      <c r="KNV115" s="159" t="s">
        <v>249</v>
      </c>
      <c r="KNW115" s="159" t="s">
        <v>249</v>
      </c>
      <c r="KNX115" s="159" t="s">
        <v>249</v>
      </c>
      <c r="KNY115" s="159" t="s">
        <v>249</v>
      </c>
      <c r="KNZ115" s="159" t="s">
        <v>249</v>
      </c>
      <c r="KOA115" s="159" t="s">
        <v>249</v>
      </c>
      <c r="KOB115" s="159" t="s">
        <v>249</v>
      </c>
      <c r="KOC115" s="159" t="s">
        <v>249</v>
      </c>
      <c r="KOD115" s="159" t="s">
        <v>249</v>
      </c>
      <c r="KOE115" s="159" t="s">
        <v>249</v>
      </c>
      <c r="KOF115" s="159" t="s">
        <v>249</v>
      </c>
      <c r="KOG115" s="159" t="s">
        <v>249</v>
      </c>
      <c r="KOH115" s="159" t="s">
        <v>249</v>
      </c>
      <c r="KOI115" s="159" t="s">
        <v>249</v>
      </c>
      <c r="KOJ115" s="159" t="s">
        <v>249</v>
      </c>
      <c r="KOK115" s="159" t="s">
        <v>249</v>
      </c>
      <c r="KOL115" s="159" t="s">
        <v>249</v>
      </c>
      <c r="KOM115" s="159" t="s">
        <v>249</v>
      </c>
      <c r="KON115" s="159" t="s">
        <v>249</v>
      </c>
      <c r="KOO115" s="159" t="s">
        <v>249</v>
      </c>
      <c r="KOP115" s="159" t="s">
        <v>249</v>
      </c>
      <c r="KOQ115" s="159" t="s">
        <v>249</v>
      </c>
      <c r="KOR115" s="159" t="s">
        <v>249</v>
      </c>
      <c r="KOS115" s="159" t="s">
        <v>249</v>
      </c>
      <c r="KOT115" s="159" t="s">
        <v>249</v>
      </c>
      <c r="KOU115" s="159" t="s">
        <v>249</v>
      </c>
      <c r="KOV115" s="159" t="s">
        <v>249</v>
      </c>
      <c r="KOW115" s="159" t="s">
        <v>249</v>
      </c>
      <c r="KOX115" s="159" t="s">
        <v>249</v>
      </c>
      <c r="KOY115" s="159" t="s">
        <v>249</v>
      </c>
      <c r="KOZ115" s="159" t="s">
        <v>249</v>
      </c>
      <c r="KPA115" s="159" t="s">
        <v>249</v>
      </c>
      <c r="KPB115" s="159" t="s">
        <v>249</v>
      </c>
      <c r="KPC115" s="159" t="s">
        <v>249</v>
      </c>
      <c r="KPD115" s="159" t="s">
        <v>249</v>
      </c>
      <c r="KPE115" s="159" t="s">
        <v>249</v>
      </c>
      <c r="KPF115" s="159" t="s">
        <v>249</v>
      </c>
      <c r="KPG115" s="159" t="s">
        <v>249</v>
      </c>
      <c r="KPH115" s="159" t="s">
        <v>249</v>
      </c>
      <c r="KPI115" s="159" t="s">
        <v>249</v>
      </c>
      <c r="KPJ115" s="159" t="s">
        <v>249</v>
      </c>
      <c r="KPK115" s="159" t="s">
        <v>249</v>
      </c>
      <c r="KPL115" s="159" t="s">
        <v>249</v>
      </c>
      <c r="KPM115" s="159" t="s">
        <v>249</v>
      </c>
      <c r="KPN115" s="159" t="s">
        <v>249</v>
      </c>
      <c r="KPO115" s="159" t="s">
        <v>249</v>
      </c>
      <c r="KPP115" s="159" t="s">
        <v>249</v>
      </c>
      <c r="KPQ115" s="159" t="s">
        <v>249</v>
      </c>
      <c r="KPR115" s="159" t="s">
        <v>249</v>
      </c>
      <c r="KPS115" s="159" t="s">
        <v>249</v>
      </c>
      <c r="KPT115" s="159" t="s">
        <v>249</v>
      </c>
      <c r="KPU115" s="159" t="s">
        <v>249</v>
      </c>
      <c r="KPV115" s="159" t="s">
        <v>249</v>
      </c>
      <c r="KPW115" s="159" t="s">
        <v>249</v>
      </c>
      <c r="KPX115" s="159" t="s">
        <v>249</v>
      </c>
      <c r="KPY115" s="159" t="s">
        <v>249</v>
      </c>
      <c r="KPZ115" s="159" t="s">
        <v>249</v>
      </c>
      <c r="KQA115" s="159" t="s">
        <v>249</v>
      </c>
      <c r="KQB115" s="159" t="s">
        <v>249</v>
      </c>
      <c r="KQC115" s="159" t="s">
        <v>249</v>
      </c>
      <c r="KQD115" s="159" t="s">
        <v>249</v>
      </c>
      <c r="KQE115" s="159" t="s">
        <v>249</v>
      </c>
      <c r="KQF115" s="159" t="s">
        <v>249</v>
      </c>
      <c r="KQG115" s="159" t="s">
        <v>249</v>
      </c>
      <c r="KQH115" s="159" t="s">
        <v>249</v>
      </c>
      <c r="KQI115" s="159" t="s">
        <v>249</v>
      </c>
      <c r="KQJ115" s="159" t="s">
        <v>249</v>
      </c>
      <c r="KQK115" s="159" t="s">
        <v>249</v>
      </c>
      <c r="KQL115" s="159" t="s">
        <v>249</v>
      </c>
      <c r="KQM115" s="159" t="s">
        <v>249</v>
      </c>
      <c r="KQN115" s="159" t="s">
        <v>249</v>
      </c>
      <c r="KQO115" s="159" t="s">
        <v>249</v>
      </c>
      <c r="KQP115" s="159" t="s">
        <v>249</v>
      </c>
      <c r="KQQ115" s="159" t="s">
        <v>249</v>
      </c>
      <c r="KQR115" s="159" t="s">
        <v>249</v>
      </c>
      <c r="KQS115" s="159" t="s">
        <v>249</v>
      </c>
      <c r="KQT115" s="159" t="s">
        <v>249</v>
      </c>
      <c r="KQU115" s="159" t="s">
        <v>249</v>
      </c>
      <c r="KQV115" s="159" t="s">
        <v>249</v>
      </c>
      <c r="KQW115" s="159" t="s">
        <v>249</v>
      </c>
      <c r="KQX115" s="159" t="s">
        <v>249</v>
      </c>
      <c r="KQY115" s="159" t="s">
        <v>249</v>
      </c>
      <c r="KQZ115" s="159" t="s">
        <v>249</v>
      </c>
      <c r="KRA115" s="159" t="s">
        <v>249</v>
      </c>
      <c r="KRB115" s="159" t="s">
        <v>249</v>
      </c>
      <c r="KRC115" s="159" t="s">
        <v>249</v>
      </c>
      <c r="KRD115" s="159" t="s">
        <v>249</v>
      </c>
      <c r="KRE115" s="159" t="s">
        <v>249</v>
      </c>
      <c r="KRF115" s="159" t="s">
        <v>249</v>
      </c>
      <c r="KRG115" s="159" t="s">
        <v>249</v>
      </c>
      <c r="KRH115" s="159" t="s">
        <v>249</v>
      </c>
      <c r="KRI115" s="159" t="s">
        <v>249</v>
      </c>
      <c r="KRJ115" s="159" t="s">
        <v>249</v>
      </c>
      <c r="KRK115" s="159" t="s">
        <v>249</v>
      </c>
      <c r="KRL115" s="159" t="s">
        <v>249</v>
      </c>
      <c r="KRM115" s="159" t="s">
        <v>249</v>
      </c>
      <c r="KRN115" s="159" t="s">
        <v>249</v>
      </c>
      <c r="KRO115" s="159" t="s">
        <v>249</v>
      </c>
      <c r="KRP115" s="159" t="s">
        <v>249</v>
      </c>
      <c r="KRQ115" s="159" t="s">
        <v>249</v>
      </c>
      <c r="KRR115" s="159" t="s">
        <v>249</v>
      </c>
      <c r="KRS115" s="159" t="s">
        <v>249</v>
      </c>
      <c r="KRT115" s="159" t="s">
        <v>249</v>
      </c>
      <c r="KRU115" s="159" t="s">
        <v>249</v>
      </c>
      <c r="KRV115" s="159" t="s">
        <v>249</v>
      </c>
      <c r="KRW115" s="159" t="s">
        <v>249</v>
      </c>
      <c r="KRX115" s="159" t="s">
        <v>249</v>
      </c>
      <c r="KRY115" s="159" t="s">
        <v>249</v>
      </c>
      <c r="KRZ115" s="159" t="s">
        <v>249</v>
      </c>
      <c r="KSA115" s="159" t="s">
        <v>249</v>
      </c>
      <c r="KSB115" s="159" t="s">
        <v>249</v>
      </c>
      <c r="KSC115" s="159" t="s">
        <v>249</v>
      </c>
      <c r="KSD115" s="159" t="s">
        <v>249</v>
      </c>
      <c r="KSE115" s="159" t="s">
        <v>249</v>
      </c>
      <c r="KSF115" s="159" t="s">
        <v>249</v>
      </c>
      <c r="KSG115" s="159" t="s">
        <v>249</v>
      </c>
      <c r="KSH115" s="159" t="s">
        <v>249</v>
      </c>
      <c r="KSI115" s="159" t="s">
        <v>249</v>
      </c>
      <c r="KSJ115" s="159" t="s">
        <v>249</v>
      </c>
      <c r="KSK115" s="159" t="s">
        <v>249</v>
      </c>
      <c r="KSL115" s="159" t="s">
        <v>249</v>
      </c>
      <c r="KSM115" s="159" t="s">
        <v>249</v>
      </c>
      <c r="KSN115" s="159" t="s">
        <v>249</v>
      </c>
      <c r="KSO115" s="159" t="s">
        <v>249</v>
      </c>
      <c r="KSP115" s="159" t="s">
        <v>249</v>
      </c>
      <c r="KSQ115" s="159" t="s">
        <v>249</v>
      </c>
      <c r="KSR115" s="159" t="s">
        <v>249</v>
      </c>
      <c r="KSS115" s="159" t="s">
        <v>249</v>
      </c>
      <c r="KST115" s="159" t="s">
        <v>249</v>
      </c>
      <c r="KSU115" s="159" t="s">
        <v>249</v>
      </c>
      <c r="KSV115" s="159" t="s">
        <v>249</v>
      </c>
      <c r="KSW115" s="159" t="s">
        <v>249</v>
      </c>
      <c r="KSX115" s="159" t="s">
        <v>249</v>
      </c>
      <c r="KSY115" s="159" t="s">
        <v>249</v>
      </c>
      <c r="KSZ115" s="159" t="s">
        <v>249</v>
      </c>
      <c r="KTA115" s="159" t="s">
        <v>249</v>
      </c>
      <c r="KTB115" s="159" t="s">
        <v>249</v>
      </c>
      <c r="KTC115" s="159" t="s">
        <v>249</v>
      </c>
      <c r="KTD115" s="159" t="s">
        <v>249</v>
      </c>
      <c r="KTE115" s="159" t="s">
        <v>249</v>
      </c>
      <c r="KTF115" s="159" t="s">
        <v>249</v>
      </c>
      <c r="KTG115" s="159" t="s">
        <v>249</v>
      </c>
      <c r="KTH115" s="159" t="s">
        <v>249</v>
      </c>
      <c r="KTI115" s="159" t="s">
        <v>249</v>
      </c>
      <c r="KTJ115" s="159" t="s">
        <v>249</v>
      </c>
      <c r="KTK115" s="159" t="s">
        <v>249</v>
      </c>
      <c r="KTL115" s="159" t="s">
        <v>249</v>
      </c>
      <c r="KTM115" s="159" t="s">
        <v>249</v>
      </c>
      <c r="KTN115" s="159" t="s">
        <v>249</v>
      </c>
      <c r="KTO115" s="159" t="s">
        <v>249</v>
      </c>
      <c r="KTP115" s="159" t="s">
        <v>249</v>
      </c>
      <c r="KTQ115" s="159" t="s">
        <v>249</v>
      </c>
      <c r="KTR115" s="159" t="s">
        <v>249</v>
      </c>
      <c r="KTS115" s="159" t="s">
        <v>249</v>
      </c>
      <c r="KTT115" s="159" t="s">
        <v>249</v>
      </c>
      <c r="KTU115" s="159" t="s">
        <v>249</v>
      </c>
      <c r="KTV115" s="159" t="s">
        <v>249</v>
      </c>
      <c r="KTW115" s="159" t="s">
        <v>249</v>
      </c>
      <c r="KTX115" s="159" t="s">
        <v>249</v>
      </c>
      <c r="KTY115" s="159" t="s">
        <v>249</v>
      </c>
      <c r="KTZ115" s="159" t="s">
        <v>249</v>
      </c>
      <c r="KUA115" s="159" t="s">
        <v>249</v>
      </c>
      <c r="KUB115" s="159" t="s">
        <v>249</v>
      </c>
      <c r="KUC115" s="159" t="s">
        <v>249</v>
      </c>
      <c r="KUD115" s="159" t="s">
        <v>249</v>
      </c>
      <c r="KUE115" s="159" t="s">
        <v>249</v>
      </c>
      <c r="KUF115" s="159" t="s">
        <v>249</v>
      </c>
      <c r="KUG115" s="159" t="s">
        <v>249</v>
      </c>
      <c r="KUH115" s="159" t="s">
        <v>249</v>
      </c>
      <c r="KUI115" s="159" t="s">
        <v>249</v>
      </c>
      <c r="KUJ115" s="159" t="s">
        <v>249</v>
      </c>
      <c r="KUK115" s="159" t="s">
        <v>249</v>
      </c>
      <c r="KUL115" s="159" t="s">
        <v>249</v>
      </c>
      <c r="KUM115" s="159" t="s">
        <v>249</v>
      </c>
      <c r="KUN115" s="159" t="s">
        <v>249</v>
      </c>
      <c r="KUO115" s="159" t="s">
        <v>249</v>
      </c>
      <c r="KUP115" s="159" t="s">
        <v>249</v>
      </c>
      <c r="KUQ115" s="159" t="s">
        <v>249</v>
      </c>
      <c r="KUR115" s="159" t="s">
        <v>249</v>
      </c>
      <c r="KUS115" s="159" t="s">
        <v>249</v>
      </c>
      <c r="KUT115" s="159" t="s">
        <v>249</v>
      </c>
      <c r="KUU115" s="159" t="s">
        <v>249</v>
      </c>
      <c r="KUV115" s="159" t="s">
        <v>249</v>
      </c>
      <c r="KUW115" s="159" t="s">
        <v>249</v>
      </c>
      <c r="KUX115" s="159" t="s">
        <v>249</v>
      </c>
      <c r="KUY115" s="159" t="s">
        <v>249</v>
      </c>
      <c r="KUZ115" s="159" t="s">
        <v>249</v>
      </c>
      <c r="KVA115" s="159" t="s">
        <v>249</v>
      </c>
      <c r="KVB115" s="159" t="s">
        <v>249</v>
      </c>
      <c r="KVC115" s="159" t="s">
        <v>249</v>
      </c>
      <c r="KVD115" s="159" t="s">
        <v>249</v>
      </c>
      <c r="KVE115" s="159" t="s">
        <v>249</v>
      </c>
      <c r="KVF115" s="159" t="s">
        <v>249</v>
      </c>
      <c r="KVG115" s="159" t="s">
        <v>249</v>
      </c>
      <c r="KVH115" s="159" t="s">
        <v>249</v>
      </c>
      <c r="KVI115" s="159" t="s">
        <v>249</v>
      </c>
      <c r="KVJ115" s="159" t="s">
        <v>249</v>
      </c>
      <c r="KVK115" s="159" t="s">
        <v>249</v>
      </c>
      <c r="KVL115" s="159" t="s">
        <v>249</v>
      </c>
      <c r="KVM115" s="159" t="s">
        <v>249</v>
      </c>
      <c r="KVN115" s="159" t="s">
        <v>249</v>
      </c>
      <c r="KVO115" s="159" t="s">
        <v>249</v>
      </c>
      <c r="KVP115" s="159" t="s">
        <v>249</v>
      </c>
      <c r="KVQ115" s="159" t="s">
        <v>249</v>
      </c>
      <c r="KVR115" s="159" t="s">
        <v>249</v>
      </c>
      <c r="KVS115" s="159" t="s">
        <v>249</v>
      </c>
      <c r="KVT115" s="159" t="s">
        <v>249</v>
      </c>
      <c r="KVU115" s="159" t="s">
        <v>249</v>
      </c>
      <c r="KVV115" s="159" t="s">
        <v>249</v>
      </c>
      <c r="KVW115" s="159" t="s">
        <v>249</v>
      </c>
      <c r="KVX115" s="159" t="s">
        <v>249</v>
      </c>
      <c r="KVY115" s="159" t="s">
        <v>249</v>
      </c>
      <c r="KVZ115" s="159" t="s">
        <v>249</v>
      </c>
      <c r="KWA115" s="159" t="s">
        <v>249</v>
      </c>
      <c r="KWB115" s="159" t="s">
        <v>249</v>
      </c>
      <c r="KWC115" s="159" t="s">
        <v>249</v>
      </c>
      <c r="KWD115" s="159" t="s">
        <v>249</v>
      </c>
      <c r="KWE115" s="159" t="s">
        <v>249</v>
      </c>
      <c r="KWF115" s="159" t="s">
        <v>249</v>
      </c>
      <c r="KWG115" s="159" t="s">
        <v>249</v>
      </c>
      <c r="KWH115" s="159" t="s">
        <v>249</v>
      </c>
      <c r="KWI115" s="159" t="s">
        <v>249</v>
      </c>
      <c r="KWJ115" s="159" t="s">
        <v>249</v>
      </c>
      <c r="KWK115" s="159" t="s">
        <v>249</v>
      </c>
      <c r="KWL115" s="159" t="s">
        <v>249</v>
      </c>
      <c r="KWM115" s="159" t="s">
        <v>249</v>
      </c>
      <c r="KWN115" s="159" t="s">
        <v>249</v>
      </c>
      <c r="KWO115" s="159" t="s">
        <v>249</v>
      </c>
      <c r="KWP115" s="159" t="s">
        <v>249</v>
      </c>
      <c r="KWQ115" s="159" t="s">
        <v>249</v>
      </c>
      <c r="KWR115" s="159" t="s">
        <v>249</v>
      </c>
      <c r="KWS115" s="159" t="s">
        <v>249</v>
      </c>
      <c r="KWT115" s="159" t="s">
        <v>249</v>
      </c>
      <c r="KWU115" s="159" t="s">
        <v>249</v>
      </c>
      <c r="KWV115" s="159" t="s">
        <v>249</v>
      </c>
      <c r="KWW115" s="159" t="s">
        <v>249</v>
      </c>
      <c r="KWX115" s="159" t="s">
        <v>249</v>
      </c>
      <c r="KWY115" s="159" t="s">
        <v>249</v>
      </c>
      <c r="KWZ115" s="159" t="s">
        <v>249</v>
      </c>
      <c r="KXA115" s="159" t="s">
        <v>249</v>
      </c>
      <c r="KXB115" s="159" t="s">
        <v>249</v>
      </c>
      <c r="KXC115" s="159" t="s">
        <v>249</v>
      </c>
      <c r="KXD115" s="159" t="s">
        <v>249</v>
      </c>
      <c r="KXE115" s="159" t="s">
        <v>249</v>
      </c>
      <c r="KXF115" s="159" t="s">
        <v>249</v>
      </c>
      <c r="KXG115" s="159" t="s">
        <v>249</v>
      </c>
      <c r="KXH115" s="159" t="s">
        <v>249</v>
      </c>
      <c r="KXI115" s="159" t="s">
        <v>249</v>
      </c>
      <c r="KXJ115" s="159" t="s">
        <v>249</v>
      </c>
      <c r="KXK115" s="159" t="s">
        <v>249</v>
      </c>
      <c r="KXL115" s="159" t="s">
        <v>249</v>
      </c>
      <c r="KXM115" s="159" t="s">
        <v>249</v>
      </c>
      <c r="KXN115" s="159" t="s">
        <v>249</v>
      </c>
      <c r="KXO115" s="159" t="s">
        <v>249</v>
      </c>
      <c r="KXP115" s="159" t="s">
        <v>249</v>
      </c>
      <c r="KXQ115" s="159" t="s">
        <v>249</v>
      </c>
      <c r="KXR115" s="159" t="s">
        <v>249</v>
      </c>
      <c r="KXS115" s="159" t="s">
        <v>249</v>
      </c>
      <c r="KXT115" s="159" t="s">
        <v>249</v>
      </c>
      <c r="KXU115" s="159" t="s">
        <v>249</v>
      </c>
      <c r="KXV115" s="159" t="s">
        <v>249</v>
      </c>
      <c r="KXW115" s="159" t="s">
        <v>249</v>
      </c>
      <c r="KXX115" s="159" t="s">
        <v>249</v>
      </c>
      <c r="KXY115" s="159" t="s">
        <v>249</v>
      </c>
      <c r="KXZ115" s="159" t="s">
        <v>249</v>
      </c>
      <c r="KYA115" s="159" t="s">
        <v>249</v>
      </c>
      <c r="KYB115" s="159" t="s">
        <v>249</v>
      </c>
      <c r="KYC115" s="159" t="s">
        <v>249</v>
      </c>
      <c r="KYD115" s="159" t="s">
        <v>249</v>
      </c>
      <c r="KYE115" s="159" t="s">
        <v>249</v>
      </c>
      <c r="KYF115" s="159" t="s">
        <v>249</v>
      </c>
      <c r="KYG115" s="159" t="s">
        <v>249</v>
      </c>
      <c r="KYH115" s="159" t="s">
        <v>249</v>
      </c>
      <c r="KYI115" s="159" t="s">
        <v>249</v>
      </c>
      <c r="KYJ115" s="159" t="s">
        <v>249</v>
      </c>
      <c r="KYK115" s="159" t="s">
        <v>249</v>
      </c>
      <c r="KYL115" s="159" t="s">
        <v>249</v>
      </c>
      <c r="KYM115" s="159" t="s">
        <v>249</v>
      </c>
      <c r="KYN115" s="159" t="s">
        <v>249</v>
      </c>
      <c r="KYO115" s="159" t="s">
        <v>249</v>
      </c>
      <c r="KYP115" s="159" t="s">
        <v>249</v>
      </c>
      <c r="KYQ115" s="159" t="s">
        <v>249</v>
      </c>
      <c r="KYR115" s="159" t="s">
        <v>249</v>
      </c>
      <c r="KYS115" s="159" t="s">
        <v>249</v>
      </c>
      <c r="KYT115" s="159" t="s">
        <v>249</v>
      </c>
      <c r="KYU115" s="159" t="s">
        <v>249</v>
      </c>
      <c r="KYV115" s="159" t="s">
        <v>249</v>
      </c>
      <c r="KYW115" s="159" t="s">
        <v>249</v>
      </c>
      <c r="KYX115" s="159" t="s">
        <v>249</v>
      </c>
      <c r="KYY115" s="159" t="s">
        <v>249</v>
      </c>
      <c r="KYZ115" s="159" t="s">
        <v>249</v>
      </c>
      <c r="KZA115" s="159" t="s">
        <v>249</v>
      </c>
      <c r="KZB115" s="159" t="s">
        <v>249</v>
      </c>
      <c r="KZC115" s="159" t="s">
        <v>249</v>
      </c>
      <c r="KZD115" s="159" t="s">
        <v>249</v>
      </c>
      <c r="KZE115" s="159" t="s">
        <v>249</v>
      </c>
      <c r="KZF115" s="159" t="s">
        <v>249</v>
      </c>
      <c r="KZG115" s="159" t="s">
        <v>249</v>
      </c>
      <c r="KZH115" s="159" t="s">
        <v>249</v>
      </c>
      <c r="KZI115" s="159" t="s">
        <v>249</v>
      </c>
      <c r="KZJ115" s="159" t="s">
        <v>249</v>
      </c>
      <c r="KZK115" s="159" t="s">
        <v>249</v>
      </c>
      <c r="KZL115" s="159" t="s">
        <v>249</v>
      </c>
      <c r="KZM115" s="159" t="s">
        <v>249</v>
      </c>
      <c r="KZN115" s="159" t="s">
        <v>249</v>
      </c>
      <c r="KZO115" s="159" t="s">
        <v>249</v>
      </c>
      <c r="KZP115" s="159" t="s">
        <v>249</v>
      </c>
      <c r="KZQ115" s="159" t="s">
        <v>249</v>
      </c>
      <c r="KZR115" s="159" t="s">
        <v>249</v>
      </c>
      <c r="KZS115" s="159" t="s">
        <v>249</v>
      </c>
      <c r="KZT115" s="159" t="s">
        <v>249</v>
      </c>
      <c r="KZU115" s="159" t="s">
        <v>249</v>
      </c>
      <c r="KZV115" s="159" t="s">
        <v>249</v>
      </c>
      <c r="KZW115" s="159" t="s">
        <v>249</v>
      </c>
      <c r="KZX115" s="159" t="s">
        <v>249</v>
      </c>
      <c r="KZY115" s="159" t="s">
        <v>249</v>
      </c>
      <c r="KZZ115" s="159" t="s">
        <v>249</v>
      </c>
      <c r="LAA115" s="159" t="s">
        <v>249</v>
      </c>
      <c r="LAB115" s="159" t="s">
        <v>249</v>
      </c>
      <c r="LAC115" s="159" t="s">
        <v>249</v>
      </c>
      <c r="LAD115" s="159" t="s">
        <v>249</v>
      </c>
      <c r="LAE115" s="159" t="s">
        <v>249</v>
      </c>
      <c r="LAF115" s="159" t="s">
        <v>249</v>
      </c>
      <c r="LAG115" s="159" t="s">
        <v>249</v>
      </c>
      <c r="LAH115" s="159" t="s">
        <v>249</v>
      </c>
      <c r="LAI115" s="159" t="s">
        <v>249</v>
      </c>
      <c r="LAJ115" s="159" t="s">
        <v>249</v>
      </c>
      <c r="LAK115" s="159" t="s">
        <v>249</v>
      </c>
      <c r="LAL115" s="159" t="s">
        <v>249</v>
      </c>
      <c r="LAM115" s="159" t="s">
        <v>249</v>
      </c>
      <c r="LAN115" s="159" t="s">
        <v>249</v>
      </c>
      <c r="LAO115" s="159" t="s">
        <v>249</v>
      </c>
      <c r="LAP115" s="159" t="s">
        <v>249</v>
      </c>
      <c r="LAQ115" s="159" t="s">
        <v>249</v>
      </c>
      <c r="LAR115" s="159" t="s">
        <v>249</v>
      </c>
      <c r="LAS115" s="159" t="s">
        <v>249</v>
      </c>
      <c r="LAT115" s="159" t="s">
        <v>249</v>
      </c>
      <c r="LAU115" s="159" t="s">
        <v>249</v>
      </c>
      <c r="LAV115" s="159" t="s">
        <v>249</v>
      </c>
      <c r="LAW115" s="159" t="s">
        <v>249</v>
      </c>
      <c r="LAX115" s="159" t="s">
        <v>249</v>
      </c>
      <c r="LAY115" s="159" t="s">
        <v>249</v>
      </c>
      <c r="LAZ115" s="159" t="s">
        <v>249</v>
      </c>
      <c r="LBA115" s="159" t="s">
        <v>249</v>
      </c>
      <c r="LBB115" s="159" t="s">
        <v>249</v>
      </c>
      <c r="LBC115" s="159" t="s">
        <v>249</v>
      </c>
      <c r="LBD115" s="159" t="s">
        <v>249</v>
      </c>
      <c r="LBE115" s="159" t="s">
        <v>249</v>
      </c>
      <c r="LBF115" s="159" t="s">
        <v>249</v>
      </c>
      <c r="LBG115" s="159" t="s">
        <v>249</v>
      </c>
      <c r="LBH115" s="159" t="s">
        <v>249</v>
      </c>
      <c r="LBI115" s="159" t="s">
        <v>249</v>
      </c>
      <c r="LBJ115" s="159" t="s">
        <v>249</v>
      </c>
      <c r="LBK115" s="159" t="s">
        <v>249</v>
      </c>
      <c r="LBL115" s="159" t="s">
        <v>249</v>
      </c>
      <c r="LBM115" s="159" t="s">
        <v>249</v>
      </c>
      <c r="LBN115" s="159" t="s">
        <v>249</v>
      </c>
      <c r="LBO115" s="159" t="s">
        <v>249</v>
      </c>
      <c r="LBP115" s="159" t="s">
        <v>249</v>
      </c>
      <c r="LBQ115" s="159" t="s">
        <v>249</v>
      </c>
      <c r="LBR115" s="159" t="s">
        <v>249</v>
      </c>
      <c r="LBS115" s="159" t="s">
        <v>249</v>
      </c>
      <c r="LBT115" s="159" t="s">
        <v>249</v>
      </c>
      <c r="LBU115" s="159" t="s">
        <v>249</v>
      </c>
      <c r="LBV115" s="159" t="s">
        <v>249</v>
      </c>
      <c r="LBW115" s="159" t="s">
        <v>249</v>
      </c>
      <c r="LBX115" s="159" t="s">
        <v>249</v>
      </c>
      <c r="LBY115" s="159" t="s">
        <v>249</v>
      </c>
      <c r="LBZ115" s="159" t="s">
        <v>249</v>
      </c>
      <c r="LCA115" s="159" t="s">
        <v>249</v>
      </c>
      <c r="LCB115" s="159" t="s">
        <v>249</v>
      </c>
      <c r="LCC115" s="159" t="s">
        <v>249</v>
      </c>
      <c r="LCD115" s="159" t="s">
        <v>249</v>
      </c>
      <c r="LCE115" s="159" t="s">
        <v>249</v>
      </c>
      <c r="LCF115" s="159" t="s">
        <v>249</v>
      </c>
      <c r="LCG115" s="159" t="s">
        <v>249</v>
      </c>
      <c r="LCH115" s="159" t="s">
        <v>249</v>
      </c>
      <c r="LCI115" s="159" t="s">
        <v>249</v>
      </c>
      <c r="LCJ115" s="159" t="s">
        <v>249</v>
      </c>
      <c r="LCK115" s="159" t="s">
        <v>249</v>
      </c>
      <c r="LCL115" s="159" t="s">
        <v>249</v>
      </c>
      <c r="LCM115" s="159" t="s">
        <v>249</v>
      </c>
      <c r="LCN115" s="159" t="s">
        <v>249</v>
      </c>
      <c r="LCO115" s="159" t="s">
        <v>249</v>
      </c>
      <c r="LCP115" s="159" t="s">
        <v>249</v>
      </c>
      <c r="LCQ115" s="159" t="s">
        <v>249</v>
      </c>
      <c r="LCR115" s="159" t="s">
        <v>249</v>
      </c>
      <c r="LCS115" s="159" t="s">
        <v>249</v>
      </c>
      <c r="LCT115" s="159" t="s">
        <v>249</v>
      </c>
      <c r="LCU115" s="159" t="s">
        <v>249</v>
      </c>
      <c r="LCV115" s="159" t="s">
        <v>249</v>
      </c>
      <c r="LCW115" s="159" t="s">
        <v>249</v>
      </c>
      <c r="LCX115" s="159" t="s">
        <v>249</v>
      </c>
      <c r="LCY115" s="159" t="s">
        <v>249</v>
      </c>
      <c r="LCZ115" s="159" t="s">
        <v>249</v>
      </c>
      <c r="LDA115" s="159" t="s">
        <v>249</v>
      </c>
      <c r="LDB115" s="159" t="s">
        <v>249</v>
      </c>
      <c r="LDC115" s="159" t="s">
        <v>249</v>
      </c>
      <c r="LDD115" s="159" t="s">
        <v>249</v>
      </c>
      <c r="LDE115" s="159" t="s">
        <v>249</v>
      </c>
      <c r="LDF115" s="159" t="s">
        <v>249</v>
      </c>
      <c r="LDG115" s="159" t="s">
        <v>249</v>
      </c>
      <c r="LDH115" s="159" t="s">
        <v>249</v>
      </c>
      <c r="LDI115" s="159" t="s">
        <v>249</v>
      </c>
      <c r="LDJ115" s="159" t="s">
        <v>249</v>
      </c>
      <c r="LDK115" s="159" t="s">
        <v>249</v>
      </c>
      <c r="LDL115" s="159" t="s">
        <v>249</v>
      </c>
      <c r="LDM115" s="159" t="s">
        <v>249</v>
      </c>
      <c r="LDN115" s="159" t="s">
        <v>249</v>
      </c>
      <c r="LDO115" s="159" t="s">
        <v>249</v>
      </c>
      <c r="LDP115" s="159" t="s">
        <v>249</v>
      </c>
      <c r="LDQ115" s="159" t="s">
        <v>249</v>
      </c>
      <c r="LDR115" s="159" t="s">
        <v>249</v>
      </c>
      <c r="LDS115" s="159" t="s">
        <v>249</v>
      </c>
      <c r="LDT115" s="159" t="s">
        <v>249</v>
      </c>
      <c r="LDU115" s="159" t="s">
        <v>249</v>
      </c>
      <c r="LDV115" s="159" t="s">
        <v>249</v>
      </c>
      <c r="LDW115" s="159" t="s">
        <v>249</v>
      </c>
      <c r="LDX115" s="159" t="s">
        <v>249</v>
      </c>
      <c r="LDY115" s="159" t="s">
        <v>249</v>
      </c>
      <c r="LDZ115" s="159" t="s">
        <v>249</v>
      </c>
      <c r="LEA115" s="159" t="s">
        <v>249</v>
      </c>
      <c r="LEB115" s="159" t="s">
        <v>249</v>
      </c>
      <c r="LEC115" s="159" t="s">
        <v>249</v>
      </c>
      <c r="LED115" s="159" t="s">
        <v>249</v>
      </c>
      <c r="LEE115" s="159" t="s">
        <v>249</v>
      </c>
      <c r="LEF115" s="159" t="s">
        <v>249</v>
      </c>
      <c r="LEG115" s="159" t="s">
        <v>249</v>
      </c>
      <c r="LEH115" s="159" t="s">
        <v>249</v>
      </c>
      <c r="LEI115" s="159" t="s">
        <v>249</v>
      </c>
      <c r="LEJ115" s="159" t="s">
        <v>249</v>
      </c>
      <c r="LEK115" s="159" t="s">
        <v>249</v>
      </c>
      <c r="LEL115" s="159" t="s">
        <v>249</v>
      </c>
      <c r="LEM115" s="159" t="s">
        <v>249</v>
      </c>
      <c r="LEN115" s="159" t="s">
        <v>249</v>
      </c>
      <c r="LEO115" s="159" t="s">
        <v>249</v>
      </c>
      <c r="LEP115" s="159" t="s">
        <v>249</v>
      </c>
      <c r="LEQ115" s="159" t="s">
        <v>249</v>
      </c>
      <c r="LER115" s="159" t="s">
        <v>249</v>
      </c>
      <c r="LES115" s="159" t="s">
        <v>249</v>
      </c>
      <c r="LET115" s="159" t="s">
        <v>249</v>
      </c>
      <c r="LEU115" s="159" t="s">
        <v>249</v>
      </c>
      <c r="LEV115" s="159" t="s">
        <v>249</v>
      </c>
      <c r="LEW115" s="159" t="s">
        <v>249</v>
      </c>
      <c r="LEX115" s="159" t="s">
        <v>249</v>
      </c>
      <c r="LEY115" s="159" t="s">
        <v>249</v>
      </c>
      <c r="LEZ115" s="159" t="s">
        <v>249</v>
      </c>
      <c r="LFA115" s="159" t="s">
        <v>249</v>
      </c>
      <c r="LFB115" s="159" t="s">
        <v>249</v>
      </c>
      <c r="LFC115" s="159" t="s">
        <v>249</v>
      </c>
      <c r="LFD115" s="159" t="s">
        <v>249</v>
      </c>
      <c r="LFE115" s="159" t="s">
        <v>249</v>
      </c>
      <c r="LFF115" s="159" t="s">
        <v>249</v>
      </c>
      <c r="LFG115" s="159" t="s">
        <v>249</v>
      </c>
      <c r="LFH115" s="159" t="s">
        <v>249</v>
      </c>
      <c r="LFI115" s="159" t="s">
        <v>249</v>
      </c>
      <c r="LFJ115" s="159" t="s">
        <v>249</v>
      </c>
      <c r="LFK115" s="159" t="s">
        <v>249</v>
      </c>
      <c r="LFL115" s="159" t="s">
        <v>249</v>
      </c>
      <c r="LFM115" s="159" t="s">
        <v>249</v>
      </c>
      <c r="LFN115" s="159" t="s">
        <v>249</v>
      </c>
      <c r="LFO115" s="159" t="s">
        <v>249</v>
      </c>
      <c r="LFP115" s="159" t="s">
        <v>249</v>
      </c>
      <c r="LFQ115" s="159" t="s">
        <v>249</v>
      </c>
      <c r="LFR115" s="159" t="s">
        <v>249</v>
      </c>
      <c r="LFS115" s="159" t="s">
        <v>249</v>
      </c>
      <c r="LFT115" s="159" t="s">
        <v>249</v>
      </c>
      <c r="LFU115" s="159" t="s">
        <v>249</v>
      </c>
      <c r="LFV115" s="159" t="s">
        <v>249</v>
      </c>
      <c r="LFW115" s="159" t="s">
        <v>249</v>
      </c>
      <c r="LFX115" s="159" t="s">
        <v>249</v>
      </c>
      <c r="LFY115" s="159" t="s">
        <v>249</v>
      </c>
      <c r="LFZ115" s="159" t="s">
        <v>249</v>
      </c>
      <c r="LGA115" s="159" t="s">
        <v>249</v>
      </c>
      <c r="LGB115" s="159" t="s">
        <v>249</v>
      </c>
      <c r="LGC115" s="159" t="s">
        <v>249</v>
      </c>
      <c r="LGD115" s="159" t="s">
        <v>249</v>
      </c>
      <c r="LGE115" s="159" t="s">
        <v>249</v>
      </c>
      <c r="LGF115" s="159" t="s">
        <v>249</v>
      </c>
      <c r="LGG115" s="159" t="s">
        <v>249</v>
      </c>
      <c r="LGH115" s="159" t="s">
        <v>249</v>
      </c>
      <c r="LGI115" s="159" t="s">
        <v>249</v>
      </c>
      <c r="LGJ115" s="159" t="s">
        <v>249</v>
      </c>
      <c r="LGK115" s="159" t="s">
        <v>249</v>
      </c>
      <c r="LGL115" s="159" t="s">
        <v>249</v>
      </c>
      <c r="LGM115" s="159" t="s">
        <v>249</v>
      </c>
      <c r="LGN115" s="159" t="s">
        <v>249</v>
      </c>
      <c r="LGO115" s="159" t="s">
        <v>249</v>
      </c>
      <c r="LGP115" s="159" t="s">
        <v>249</v>
      </c>
      <c r="LGQ115" s="159" t="s">
        <v>249</v>
      </c>
      <c r="LGR115" s="159" t="s">
        <v>249</v>
      </c>
      <c r="LGS115" s="159" t="s">
        <v>249</v>
      </c>
      <c r="LGT115" s="159" t="s">
        <v>249</v>
      </c>
      <c r="LGU115" s="159" t="s">
        <v>249</v>
      </c>
      <c r="LGV115" s="159" t="s">
        <v>249</v>
      </c>
      <c r="LGW115" s="159" t="s">
        <v>249</v>
      </c>
      <c r="LGX115" s="159" t="s">
        <v>249</v>
      </c>
      <c r="LGY115" s="159" t="s">
        <v>249</v>
      </c>
      <c r="LGZ115" s="159" t="s">
        <v>249</v>
      </c>
      <c r="LHA115" s="159" t="s">
        <v>249</v>
      </c>
      <c r="LHB115" s="159" t="s">
        <v>249</v>
      </c>
      <c r="LHC115" s="159" t="s">
        <v>249</v>
      </c>
      <c r="LHD115" s="159" t="s">
        <v>249</v>
      </c>
      <c r="LHE115" s="159" t="s">
        <v>249</v>
      </c>
      <c r="LHF115" s="159" t="s">
        <v>249</v>
      </c>
      <c r="LHG115" s="159" t="s">
        <v>249</v>
      </c>
      <c r="LHH115" s="159" t="s">
        <v>249</v>
      </c>
      <c r="LHI115" s="159" t="s">
        <v>249</v>
      </c>
      <c r="LHJ115" s="159" t="s">
        <v>249</v>
      </c>
      <c r="LHK115" s="159" t="s">
        <v>249</v>
      </c>
      <c r="LHL115" s="159" t="s">
        <v>249</v>
      </c>
      <c r="LHM115" s="159" t="s">
        <v>249</v>
      </c>
      <c r="LHN115" s="159" t="s">
        <v>249</v>
      </c>
      <c r="LHO115" s="159" t="s">
        <v>249</v>
      </c>
      <c r="LHP115" s="159" t="s">
        <v>249</v>
      </c>
      <c r="LHQ115" s="159" t="s">
        <v>249</v>
      </c>
      <c r="LHR115" s="159" t="s">
        <v>249</v>
      </c>
      <c r="LHS115" s="159" t="s">
        <v>249</v>
      </c>
      <c r="LHT115" s="159" t="s">
        <v>249</v>
      </c>
      <c r="LHU115" s="159" t="s">
        <v>249</v>
      </c>
      <c r="LHV115" s="159" t="s">
        <v>249</v>
      </c>
      <c r="LHW115" s="159" t="s">
        <v>249</v>
      </c>
      <c r="LHX115" s="159" t="s">
        <v>249</v>
      </c>
      <c r="LHY115" s="159" t="s">
        <v>249</v>
      </c>
      <c r="LHZ115" s="159" t="s">
        <v>249</v>
      </c>
      <c r="LIA115" s="159" t="s">
        <v>249</v>
      </c>
      <c r="LIB115" s="159" t="s">
        <v>249</v>
      </c>
      <c r="LIC115" s="159" t="s">
        <v>249</v>
      </c>
      <c r="LID115" s="159" t="s">
        <v>249</v>
      </c>
      <c r="LIE115" s="159" t="s">
        <v>249</v>
      </c>
      <c r="LIF115" s="159" t="s">
        <v>249</v>
      </c>
      <c r="LIG115" s="159" t="s">
        <v>249</v>
      </c>
      <c r="LIH115" s="159" t="s">
        <v>249</v>
      </c>
      <c r="LII115" s="159" t="s">
        <v>249</v>
      </c>
      <c r="LIJ115" s="159" t="s">
        <v>249</v>
      </c>
      <c r="LIK115" s="159" t="s">
        <v>249</v>
      </c>
      <c r="LIL115" s="159" t="s">
        <v>249</v>
      </c>
      <c r="LIM115" s="159" t="s">
        <v>249</v>
      </c>
      <c r="LIN115" s="159" t="s">
        <v>249</v>
      </c>
      <c r="LIO115" s="159" t="s">
        <v>249</v>
      </c>
      <c r="LIP115" s="159" t="s">
        <v>249</v>
      </c>
      <c r="LIQ115" s="159" t="s">
        <v>249</v>
      </c>
      <c r="LIR115" s="159" t="s">
        <v>249</v>
      </c>
      <c r="LIS115" s="159" t="s">
        <v>249</v>
      </c>
      <c r="LIT115" s="159" t="s">
        <v>249</v>
      </c>
      <c r="LIU115" s="159" t="s">
        <v>249</v>
      </c>
      <c r="LIV115" s="159" t="s">
        <v>249</v>
      </c>
      <c r="LIW115" s="159" t="s">
        <v>249</v>
      </c>
      <c r="LIX115" s="159" t="s">
        <v>249</v>
      </c>
      <c r="LIY115" s="159" t="s">
        <v>249</v>
      </c>
      <c r="LIZ115" s="159" t="s">
        <v>249</v>
      </c>
      <c r="LJA115" s="159" t="s">
        <v>249</v>
      </c>
      <c r="LJB115" s="159" t="s">
        <v>249</v>
      </c>
      <c r="LJC115" s="159" t="s">
        <v>249</v>
      </c>
      <c r="LJD115" s="159" t="s">
        <v>249</v>
      </c>
      <c r="LJE115" s="159" t="s">
        <v>249</v>
      </c>
      <c r="LJF115" s="159" t="s">
        <v>249</v>
      </c>
      <c r="LJG115" s="159" t="s">
        <v>249</v>
      </c>
      <c r="LJH115" s="159" t="s">
        <v>249</v>
      </c>
      <c r="LJI115" s="159" t="s">
        <v>249</v>
      </c>
      <c r="LJJ115" s="159" t="s">
        <v>249</v>
      </c>
      <c r="LJK115" s="159" t="s">
        <v>249</v>
      </c>
      <c r="LJL115" s="159" t="s">
        <v>249</v>
      </c>
      <c r="LJM115" s="159" t="s">
        <v>249</v>
      </c>
      <c r="LJN115" s="159" t="s">
        <v>249</v>
      </c>
      <c r="LJO115" s="159" t="s">
        <v>249</v>
      </c>
      <c r="LJP115" s="159" t="s">
        <v>249</v>
      </c>
      <c r="LJQ115" s="159" t="s">
        <v>249</v>
      </c>
      <c r="LJR115" s="159" t="s">
        <v>249</v>
      </c>
      <c r="LJS115" s="159" t="s">
        <v>249</v>
      </c>
      <c r="LJT115" s="159" t="s">
        <v>249</v>
      </c>
      <c r="LJU115" s="159" t="s">
        <v>249</v>
      </c>
      <c r="LJV115" s="159" t="s">
        <v>249</v>
      </c>
      <c r="LJW115" s="159" t="s">
        <v>249</v>
      </c>
      <c r="LJX115" s="159" t="s">
        <v>249</v>
      </c>
      <c r="LJY115" s="159" t="s">
        <v>249</v>
      </c>
      <c r="LJZ115" s="159" t="s">
        <v>249</v>
      </c>
      <c r="LKA115" s="159" t="s">
        <v>249</v>
      </c>
      <c r="LKB115" s="159" t="s">
        <v>249</v>
      </c>
      <c r="LKC115" s="159" t="s">
        <v>249</v>
      </c>
      <c r="LKD115" s="159" t="s">
        <v>249</v>
      </c>
      <c r="LKE115" s="159" t="s">
        <v>249</v>
      </c>
      <c r="LKF115" s="159" t="s">
        <v>249</v>
      </c>
      <c r="LKG115" s="159" t="s">
        <v>249</v>
      </c>
      <c r="LKH115" s="159" t="s">
        <v>249</v>
      </c>
      <c r="LKI115" s="159" t="s">
        <v>249</v>
      </c>
      <c r="LKJ115" s="159" t="s">
        <v>249</v>
      </c>
      <c r="LKK115" s="159" t="s">
        <v>249</v>
      </c>
      <c r="LKL115" s="159" t="s">
        <v>249</v>
      </c>
      <c r="LKM115" s="159" t="s">
        <v>249</v>
      </c>
      <c r="LKN115" s="159" t="s">
        <v>249</v>
      </c>
      <c r="LKO115" s="159" t="s">
        <v>249</v>
      </c>
      <c r="LKP115" s="159" t="s">
        <v>249</v>
      </c>
      <c r="LKQ115" s="159" t="s">
        <v>249</v>
      </c>
      <c r="LKR115" s="159" t="s">
        <v>249</v>
      </c>
      <c r="LKS115" s="159" t="s">
        <v>249</v>
      </c>
      <c r="LKT115" s="159" t="s">
        <v>249</v>
      </c>
      <c r="LKU115" s="159" t="s">
        <v>249</v>
      </c>
      <c r="LKV115" s="159" t="s">
        <v>249</v>
      </c>
      <c r="LKW115" s="159" t="s">
        <v>249</v>
      </c>
      <c r="LKX115" s="159" t="s">
        <v>249</v>
      </c>
      <c r="LKY115" s="159" t="s">
        <v>249</v>
      </c>
      <c r="LKZ115" s="159" t="s">
        <v>249</v>
      </c>
      <c r="LLA115" s="159" t="s">
        <v>249</v>
      </c>
      <c r="LLB115" s="159" t="s">
        <v>249</v>
      </c>
      <c r="LLC115" s="159" t="s">
        <v>249</v>
      </c>
      <c r="LLD115" s="159" t="s">
        <v>249</v>
      </c>
      <c r="LLE115" s="159" t="s">
        <v>249</v>
      </c>
      <c r="LLF115" s="159" t="s">
        <v>249</v>
      </c>
      <c r="LLG115" s="159" t="s">
        <v>249</v>
      </c>
      <c r="LLH115" s="159" t="s">
        <v>249</v>
      </c>
      <c r="LLI115" s="159" t="s">
        <v>249</v>
      </c>
      <c r="LLJ115" s="159" t="s">
        <v>249</v>
      </c>
      <c r="LLK115" s="159" t="s">
        <v>249</v>
      </c>
      <c r="LLL115" s="159" t="s">
        <v>249</v>
      </c>
      <c r="LLM115" s="159" t="s">
        <v>249</v>
      </c>
      <c r="LLN115" s="159" t="s">
        <v>249</v>
      </c>
      <c r="LLO115" s="159" t="s">
        <v>249</v>
      </c>
      <c r="LLP115" s="159" t="s">
        <v>249</v>
      </c>
      <c r="LLQ115" s="159" t="s">
        <v>249</v>
      </c>
      <c r="LLR115" s="159" t="s">
        <v>249</v>
      </c>
      <c r="LLS115" s="159" t="s">
        <v>249</v>
      </c>
      <c r="LLT115" s="159" t="s">
        <v>249</v>
      </c>
      <c r="LLU115" s="159" t="s">
        <v>249</v>
      </c>
      <c r="LLV115" s="159" t="s">
        <v>249</v>
      </c>
      <c r="LLW115" s="159" t="s">
        <v>249</v>
      </c>
      <c r="LLX115" s="159" t="s">
        <v>249</v>
      </c>
      <c r="LLY115" s="159" t="s">
        <v>249</v>
      </c>
      <c r="LLZ115" s="159" t="s">
        <v>249</v>
      </c>
      <c r="LMA115" s="159" t="s">
        <v>249</v>
      </c>
      <c r="LMB115" s="159" t="s">
        <v>249</v>
      </c>
      <c r="LMC115" s="159" t="s">
        <v>249</v>
      </c>
      <c r="LMD115" s="159" t="s">
        <v>249</v>
      </c>
      <c r="LME115" s="159" t="s">
        <v>249</v>
      </c>
      <c r="LMF115" s="159" t="s">
        <v>249</v>
      </c>
      <c r="LMG115" s="159" t="s">
        <v>249</v>
      </c>
      <c r="LMH115" s="159" t="s">
        <v>249</v>
      </c>
      <c r="LMI115" s="159" t="s">
        <v>249</v>
      </c>
      <c r="LMJ115" s="159" t="s">
        <v>249</v>
      </c>
      <c r="LMK115" s="159" t="s">
        <v>249</v>
      </c>
      <c r="LML115" s="159" t="s">
        <v>249</v>
      </c>
      <c r="LMM115" s="159" t="s">
        <v>249</v>
      </c>
      <c r="LMN115" s="159" t="s">
        <v>249</v>
      </c>
      <c r="LMO115" s="159" t="s">
        <v>249</v>
      </c>
      <c r="LMP115" s="159" t="s">
        <v>249</v>
      </c>
      <c r="LMQ115" s="159" t="s">
        <v>249</v>
      </c>
      <c r="LMR115" s="159" t="s">
        <v>249</v>
      </c>
      <c r="LMS115" s="159" t="s">
        <v>249</v>
      </c>
      <c r="LMT115" s="159" t="s">
        <v>249</v>
      </c>
      <c r="LMU115" s="159" t="s">
        <v>249</v>
      </c>
      <c r="LMV115" s="159" t="s">
        <v>249</v>
      </c>
      <c r="LMW115" s="159" t="s">
        <v>249</v>
      </c>
      <c r="LMX115" s="159" t="s">
        <v>249</v>
      </c>
      <c r="LMY115" s="159" t="s">
        <v>249</v>
      </c>
      <c r="LMZ115" s="159" t="s">
        <v>249</v>
      </c>
      <c r="LNA115" s="159" t="s">
        <v>249</v>
      </c>
      <c r="LNB115" s="159" t="s">
        <v>249</v>
      </c>
      <c r="LNC115" s="159" t="s">
        <v>249</v>
      </c>
      <c r="LND115" s="159" t="s">
        <v>249</v>
      </c>
      <c r="LNE115" s="159" t="s">
        <v>249</v>
      </c>
      <c r="LNF115" s="159" t="s">
        <v>249</v>
      </c>
      <c r="LNG115" s="159" t="s">
        <v>249</v>
      </c>
      <c r="LNH115" s="159" t="s">
        <v>249</v>
      </c>
      <c r="LNI115" s="159" t="s">
        <v>249</v>
      </c>
      <c r="LNJ115" s="159" t="s">
        <v>249</v>
      </c>
      <c r="LNK115" s="159" t="s">
        <v>249</v>
      </c>
      <c r="LNL115" s="159" t="s">
        <v>249</v>
      </c>
      <c r="LNM115" s="159" t="s">
        <v>249</v>
      </c>
      <c r="LNN115" s="159" t="s">
        <v>249</v>
      </c>
      <c r="LNO115" s="159" t="s">
        <v>249</v>
      </c>
      <c r="LNP115" s="159" t="s">
        <v>249</v>
      </c>
      <c r="LNQ115" s="159" t="s">
        <v>249</v>
      </c>
      <c r="LNR115" s="159" t="s">
        <v>249</v>
      </c>
      <c r="LNS115" s="159" t="s">
        <v>249</v>
      </c>
      <c r="LNT115" s="159" t="s">
        <v>249</v>
      </c>
      <c r="LNU115" s="159" t="s">
        <v>249</v>
      </c>
      <c r="LNV115" s="159" t="s">
        <v>249</v>
      </c>
      <c r="LNW115" s="159" t="s">
        <v>249</v>
      </c>
      <c r="LNX115" s="159" t="s">
        <v>249</v>
      </c>
      <c r="LNY115" s="159" t="s">
        <v>249</v>
      </c>
      <c r="LNZ115" s="159" t="s">
        <v>249</v>
      </c>
      <c r="LOA115" s="159" t="s">
        <v>249</v>
      </c>
      <c r="LOB115" s="159" t="s">
        <v>249</v>
      </c>
      <c r="LOC115" s="159" t="s">
        <v>249</v>
      </c>
      <c r="LOD115" s="159" t="s">
        <v>249</v>
      </c>
      <c r="LOE115" s="159" t="s">
        <v>249</v>
      </c>
      <c r="LOF115" s="159" t="s">
        <v>249</v>
      </c>
      <c r="LOG115" s="159" t="s">
        <v>249</v>
      </c>
      <c r="LOH115" s="159" t="s">
        <v>249</v>
      </c>
      <c r="LOI115" s="159" t="s">
        <v>249</v>
      </c>
      <c r="LOJ115" s="159" t="s">
        <v>249</v>
      </c>
      <c r="LOK115" s="159" t="s">
        <v>249</v>
      </c>
      <c r="LOL115" s="159" t="s">
        <v>249</v>
      </c>
      <c r="LOM115" s="159" t="s">
        <v>249</v>
      </c>
      <c r="LON115" s="159" t="s">
        <v>249</v>
      </c>
      <c r="LOO115" s="159" t="s">
        <v>249</v>
      </c>
      <c r="LOP115" s="159" t="s">
        <v>249</v>
      </c>
      <c r="LOQ115" s="159" t="s">
        <v>249</v>
      </c>
      <c r="LOR115" s="159" t="s">
        <v>249</v>
      </c>
      <c r="LOS115" s="159" t="s">
        <v>249</v>
      </c>
      <c r="LOT115" s="159" t="s">
        <v>249</v>
      </c>
      <c r="LOU115" s="159" t="s">
        <v>249</v>
      </c>
      <c r="LOV115" s="159" t="s">
        <v>249</v>
      </c>
      <c r="LOW115" s="159" t="s">
        <v>249</v>
      </c>
      <c r="LOX115" s="159" t="s">
        <v>249</v>
      </c>
      <c r="LOY115" s="159" t="s">
        <v>249</v>
      </c>
      <c r="LOZ115" s="159" t="s">
        <v>249</v>
      </c>
      <c r="LPA115" s="159" t="s">
        <v>249</v>
      </c>
      <c r="LPB115" s="159" t="s">
        <v>249</v>
      </c>
      <c r="LPC115" s="159" t="s">
        <v>249</v>
      </c>
      <c r="LPD115" s="159" t="s">
        <v>249</v>
      </c>
      <c r="LPE115" s="159" t="s">
        <v>249</v>
      </c>
      <c r="LPF115" s="159" t="s">
        <v>249</v>
      </c>
      <c r="LPG115" s="159" t="s">
        <v>249</v>
      </c>
      <c r="LPH115" s="159" t="s">
        <v>249</v>
      </c>
      <c r="LPI115" s="159" t="s">
        <v>249</v>
      </c>
      <c r="LPJ115" s="159" t="s">
        <v>249</v>
      </c>
      <c r="LPK115" s="159" t="s">
        <v>249</v>
      </c>
      <c r="LPL115" s="159" t="s">
        <v>249</v>
      </c>
      <c r="LPM115" s="159" t="s">
        <v>249</v>
      </c>
      <c r="LPN115" s="159" t="s">
        <v>249</v>
      </c>
      <c r="LPO115" s="159" t="s">
        <v>249</v>
      </c>
      <c r="LPP115" s="159" t="s">
        <v>249</v>
      </c>
      <c r="LPQ115" s="159" t="s">
        <v>249</v>
      </c>
      <c r="LPR115" s="159" t="s">
        <v>249</v>
      </c>
      <c r="LPS115" s="159" t="s">
        <v>249</v>
      </c>
      <c r="LPT115" s="159" t="s">
        <v>249</v>
      </c>
      <c r="LPU115" s="159" t="s">
        <v>249</v>
      </c>
      <c r="LPV115" s="159" t="s">
        <v>249</v>
      </c>
      <c r="LPW115" s="159" t="s">
        <v>249</v>
      </c>
      <c r="LPX115" s="159" t="s">
        <v>249</v>
      </c>
      <c r="LPY115" s="159" t="s">
        <v>249</v>
      </c>
      <c r="LPZ115" s="159" t="s">
        <v>249</v>
      </c>
      <c r="LQA115" s="159" t="s">
        <v>249</v>
      </c>
      <c r="LQB115" s="159" t="s">
        <v>249</v>
      </c>
      <c r="LQC115" s="159" t="s">
        <v>249</v>
      </c>
      <c r="LQD115" s="159" t="s">
        <v>249</v>
      </c>
      <c r="LQE115" s="159" t="s">
        <v>249</v>
      </c>
      <c r="LQF115" s="159" t="s">
        <v>249</v>
      </c>
      <c r="LQG115" s="159" t="s">
        <v>249</v>
      </c>
      <c r="LQH115" s="159" t="s">
        <v>249</v>
      </c>
      <c r="LQI115" s="159" t="s">
        <v>249</v>
      </c>
      <c r="LQJ115" s="159" t="s">
        <v>249</v>
      </c>
      <c r="LQK115" s="159" t="s">
        <v>249</v>
      </c>
      <c r="LQL115" s="159" t="s">
        <v>249</v>
      </c>
      <c r="LQM115" s="159" t="s">
        <v>249</v>
      </c>
      <c r="LQN115" s="159" t="s">
        <v>249</v>
      </c>
      <c r="LQO115" s="159" t="s">
        <v>249</v>
      </c>
      <c r="LQP115" s="159" t="s">
        <v>249</v>
      </c>
      <c r="LQQ115" s="159" t="s">
        <v>249</v>
      </c>
      <c r="LQR115" s="159" t="s">
        <v>249</v>
      </c>
      <c r="LQS115" s="159" t="s">
        <v>249</v>
      </c>
      <c r="LQT115" s="159" t="s">
        <v>249</v>
      </c>
      <c r="LQU115" s="159" t="s">
        <v>249</v>
      </c>
      <c r="LQV115" s="159" t="s">
        <v>249</v>
      </c>
      <c r="LQW115" s="159" t="s">
        <v>249</v>
      </c>
      <c r="LQX115" s="159" t="s">
        <v>249</v>
      </c>
      <c r="LQY115" s="159" t="s">
        <v>249</v>
      </c>
      <c r="LQZ115" s="159" t="s">
        <v>249</v>
      </c>
      <c r="LRA115" s="159" t="s">
        <v>249</v>
      </c>
      <c r="LRB115" s="159" t="s">
        <v>249</v>
      </c>
      <c r="LRC115" s="159" t="s">
        <v>249</v>
      </c>
      <c r="LRD115" s="159" t="s">
        <v>249</v>
      </c>
      <c r="LRE115" s="159" t="s">
        <v>249</v>
      </c>
      <c r="LRF115" s="159" t="s">
        <v>249</v>
      </c>
      <c r="LRG115" s="159" t="s">
        <v>249</v>
      </c>
      <c r="LRH115" s="159" t="s">
        <v>249</v>
      </c>
      <c r="LRI115" s="159" t="s">
        <v>249</v>
      </c>
      <c r="LRJ115" s="159" t="s">
        <v>249</v>
      </c>
      <c r="LRK115" s="159" t="s">
        <v>249</v>
      </c>
      <c r="LRL115" s="159" t="s">
        <v>249</v>
      </c>
      <c r="LRM115" s="159" t="s">
        <v>249</v>
      </c>
      <c r="LRN115" s="159" t="s">
        <v>249</v>
      </c>
      <c r="LRO115" s="159" t="s">
        <v>249</v>
      </c>
      <c r="LRP115" s="159" t="s">
        <v>249</v>
      </c>
      <c r="LRQ115" s="159" t="s">
        <v>249</v>
      </c>
      <c r="LRR115" s="159" t="s">
        <v>249</v>
      </c>
      <c r="LRS115" s="159" t="s">
        <v>249</v>
      </c>
      <c r="LRT115" s="159" t="s">
        <v>249</v>
      </c>
      <c r="LRU115" s="159" t="s">
        <v>249</v>
      </c>
      <c r="LRV115" s="159" t="s">
        <v>249</v>
      </c>
      <c r="LRW115" s="159" t="s">
        <v>249</v>
      </c>
      <c r="LRX115" s="159" t="s">
        <v>249</v>
      </c>
      <c r="LRY115" s="159" t="s">
        <v>249</v>
      </c>
      <c r="LRZ115" s="159" t="s">
        <v>249</v>
      </c>
      <c r="LSA115" s="159" t="s">
        <v>249</v>
      </c>
      <c r="LSB115" s="159" t="s">
        <v>249</v>
      </c>
      <c r="LSC115" s="159" t="s">
        <v>249</v>
      </c>
      <c r="LSD115" s="159" t="s">
        <v>249</v>
      </c>
      <c r="LSE115" s="159" t="s">
        <v>249</v>
      </c>
      <c r="LSF115" s="159" t="s">
        <v>249</v>
      </c>
      <c r="LSG115" s="159" t="s">
        <v>249</v>
      </c>
      <c r="LSH115" s="159" t="s">
        <v>249</v>
      </c>
      <c r="LSI115" s="159" t="s">
        <v>249</v>
      </c>
      <c r="LSJ115" s="159" t="s">
        <v>249</v>
      </c>
      <c r="LSK115" s="159" t="s">
        <v>249</v>
      </c>
      <c r="LSL115" s="159" t="s">
        <v>249</v>
      </c>
      <c r="LSM115" s="159" t="s">
        <v>249</v>
      </c>
      <c r="LSN115" s="159" t="s">
        <v>249</v>
      </c>
      <c r="LSO115" s="159" t="s">
        <v>249</v>
      </c>
      <c r="LSP115" s="159" t="s">
        <v>249</v>
      </c>
      <c r="LSQ115" s="159" t="s">
        <v>249</v>
      </c>
      <c r="LSR115" s="159" t="s">
        <v>249</v>
      </c>
      <c r="LSS115" s="159" t="s">
        <v>249</v>
      </c>
      <c r="LST115" s="159" t="s">
        <v>249</v>
      </c>
      <c r="LSU115" s="159" t="s">
        <v>249</v>
      </c>
      <c r="LSV115" s="159" t="s">
        <v>249</v>
      </c>
      <c r="LSW115" s="159" t="s">
        <v>249</v>
      </c>
      <c r="LSX115" s="159" t="s">
        <v>249</v>
      </c>
      <c r="LSY115" s="159" t="s">
        <v>249</v>
      </c>
      <c r="LSZ115" s="159" t="s">
        <v>249</v>
      </c>
      <c r="LTA115" s="159" t="s">
        <v>249</v>
      </c>
      <c r="LTB115" s="159" t="s">
        <v>249</v>
      </c>
      <c r="LTC115" s="159" t="s">
        <v>249</v>
      </c>
      <c r="LTD115" s="159" t="s">
        <v>249</v>
      </c>
      <c r="LTE115" s="159" t="s">
        <v>249</v>
      </c>
      <c r="LTF115" s="159" t="s">
        <v>249</v>
      </c>
      <c r="LTG115" s="159" t="s">
        <v>249</v>
      </c>
      <c r="LTH115" s="159" t="s">
        <v>249</v>
      </c>
      <c r="LTI115" s="159" t="s">
        <v>249</v>
      </c>
      <c r="LTJ115" s="159" t="s">
        <v>249</v>
      </c>
      <c r="LTK115" s="159" t="s">
        <v>249</v>
      </c>
      <c r="LTL115" s="159" t="s">
        <v>249</v>
      </c>
      <c r="LTM115" s="159" t="s">
        <v>249</v>
      </c>
      <c r="LTN115" s="159" t="s">
        <v>249</v>
      </c>
      <c r="LTO115" s="159" t="s">
        <v>249</v>
      </c>
      <c r="LTP115" s="159" t="s">
        <v>249</v>
      </c>
      <c r="LTQ115" s="159" t="s">
        <v>249</v>
      </c>
      <c r="LTR115" s="159" t="s">
        <v>249</v>
      </c>
      <c r="LTS115" s="159" t="s">
        <v>249</v>
      </c>
      <c r="LTT115" s="159" t="s">
        <v>249</v>
      </c>
      <c r="LTU115" s="159" t="s">
        <v>249</v>
      </c>
      <c r="LTV115" s="159" t="s">
        <v>249</v>
      </c>
      <c r="LTW115" s="159" t="s">
        <v>249</v>
      </c>
      <c r="LTX115" s="159" t="s">
        <v>249</v>
      </c>
      <c r="LTY115" s="159" t="s">
        <v>249</v>
      </c>
      <c r="LTZ115" s="159" t="s">
        <v>249</v>
      </c>
      <c r="LUA115" s="159" t="s">
        <v>249</v>
      </c>
      <c r="LUB115" s="159" t="s">
        <v>249</v>
      </c>
      <c r="LUC115" s="159" t="s">
        <v>249</v>
      </c>
      <c r="LUD115" s="159" t="s">
        <v>249</v>
      </c>
      <c r="LUE115" s="159" t="s">
        <v>249</v>
      </c>
      <c r="LUF115" s="159" t="s">
        <v>249</v>
      </c>
      <c r="LUG115" s="159" t="s">
        <v>249</v>
      </c>
      <c r="LUH115" s="159" t="s">
        <v>249</v>
      </c>
      <c r="LUI115" s="159" t="s">
        <v>249</v>
      </c>
      <c r="LUJ115" s="159" t="s">
        <v>249</v>
      </c>
      <c r="LUK115" s="159" t="s">
        <v>249</v>
      </c>
      <c r="LUL115" s="159" t="s">
        <v>249</v>
      </c>
      <c r="LUM115" s="159" t="s">
        <v>249</v>
      </c>
      <c r="LUN115" s="159" t="s">
        <v>249</v>
      </c>
      <c r="LUO115" s="159" t="s">
        <v>249</v>
      </c>
      <c r="LUP115" s="159" t="s">
        <v>249</v>
      </c>
      <c r="LUQ115" s="159" t="s">
        <v>249</v>
      </c>
      <c r="LUR115" s="159" t="s">
        <v>249</v>
      </c>
      <c r="LUS115" s="159" t="s">
        <v>249</v>
      </c>
      <c r="LUT115" s="159" t="s">
        <v>249</v>
      </c>
      <c r="LUU115" s="159" t="s">
        <v>249</v>
      </c>
      <c r="LUV115" s="159" t="s">
        <v>249</v>
      </c>
      <c r="LUW115" s="159" t="s">
        <v>249</v>
      </c>
      <c r="LUX115" s="159" t="s">
        <v>249</v>
      </c>
      <c r="LUY115" s="159" t="s">
        <v>249</v>
      </c>
      <c r="LUZ115" s="159" t="s">
        <v>249</v>
      </c>
      <c r="LVA115" s="159" t="s">
        <v>249</v>
      </c>
      <c r="LVB115" s="159" t="s">
        <v>249</v>
      </c>
      <c r="LVC115" s="159" t="s">
        <v>249</v>
      </c>
      <c r="LVD115" s="159" t="s">
        <v>249</v>
      </c>
      <c r="LVE115" s="159" t="s">
        <v>249</v>
      </c>
      <c r="LVF115" s="159" t="s">
        <v>249</v>
      </c>
      <c r="LVG115" s="159" t="s">
        <v>249</v>
      </c>
      <c r="LVH115" s="159" t="s">
        <v>249</v>
      </c>
      <c r="LVI115" s="159" t="s">
        <v>249</v>
      </c>
      <c r="LVJ115" s="159" t="s">
        <v>249</v>
      </c>
      <c r="LVK115" s="159" t="s">
        <v>249</v>
      </c>
      <c r="LVL115" s="159" t="s">
        <v>249</v>
      </c>
      <c r="LVM115" s="159" t="s">
        <v>249</v>
      </c>
      <c r="LVN115" s="159" t="s">
        <v>249</v>
      </c>
      <c r="LVO115" s="159" t="s">
        <v>249</v>
      </c>
      <c r="LVP115" s="159" t="s">
        <v>249</v>
      </c>
      <c r="LVQ115" s="159" t="s">
        <v>249</v>
      </c>
      <c r="LVR115" s="159" t="s">
        <v>249</v>
      </c>
      <c r="LVS115" s="159" t="s">
        <v>249</v>
      </c>
      <c r="LVT115" s="159" t="s">
        <v>249</v>
      </c>
      <c r="LVU115" s="159" t="s">
        <v>249</v>
      </c>
      <c r="LVV115" s="159" t="s">
        <v>249</v>
      </c>
      <c r="LVW115" s="159" t="s">
        <v>249</v>
      </c>
      <c r="LVX115" s="159" t="s">
        <v>249</v>
      </c>
      <c r="LVY115" s="159" t="s">
        <v>249</v>
      </c>
      <c r="LVZ115" s="159" t="s">
        <v>249</v>
      </c>
      <c r="LWA115" s="159" t="s">
        <v>249</v>
      </c>
      <c r="LWB115" s="159" t="s">
        <v>249</v>
      </c>
      <c r="LWC115" s="159" t="s">
        <v>249</v>
      </c>
      <c r="LWD115" s="159" t="s">
        <v>249</v>
      </c>
      <c r="LWE115" s="159" t="s">
        <v>249</v>
      </c>
      <c r="LWF115" s="159" t="s">
        <v>249</v>
      </c>
      <c r="LWG115" s="159" t="s">
        <v>249</v>
      </c>
      <c r="LWH115" s="159" t="s">
        <v>249</v>
      </c>
      <c r="LWI115" s="159" t="s">
        <v>249</v>
      </c>
      <c r="LWJ115" s="159" t="s">
        <v>249</v>
      </c>
      <c r="LWK115" s="159" t="s">
        <v>249</v>
      </c>
      <c r="LWL115" s="159" t="s">
        <v>249</v>
      </c>
      <c r="LWM115" s="159" t="s">
        <v>249</v>
      </c>
      <c r="LWN115" s="159" t="s">
        <v>249</v>
      </c>
      <c r="LWO115" s="159" t="s">
        <v>249</v>
      </c>
      <c r="LWP115" s="159" t="s">
        <v>249</v>
      </c>
      <c r="LWQ115" s="159" t="s">
        <v>249</v>
      </c>
      <c r="LWR115" s="159" t="s">
        <v>249</v>
      </c>
      <c r="LWS115" s="159" t="s">
        <v>249</v>
      </c>
      <c r="LWT115" s="159" t="s">
        <v>249</v>
      </c>
      <c r="LWU115" s="159" t="s">
        <v>249</v>
      </c>
      <c r="LWV115" s="159" t="s">
        <v>249</v>
      </c>
      <c r="LWW115" s="159" t="s">
        <v>249</v>
      </c>
      <c r="LWX115" s="159" t="s">
        <v>249</v>
      </c>
      <c r="LWY115" s="159" t="s">
        <v>249</v>
      </c>
      <c r="LWZ115" s="159" t="s">
        <v>249</v>
      </c>
      <c r="LXA115" s="159" t="s">
        <v>249</v>
      </c>
      <c r="LXB115" s="159" t="s">
        <v>249</v>
      </c>
      <c r="LXC115" s="159" t="s">
        <v>249</v>
      </c>
      <c r="LXD115" s="159" t="s">
        <v>249</v>
      </c>
      <c r="LXE115" s="159" t="s">
        <v>249</v>
      </c>
      <c r="LXF115" s="159" t="s">
        <v>249</v>
      </c>
      <c r="LXG115" s="159" t="s">
        <v>249</v>
      </c>
      <c r="LXH115" s="159" t="s">
        <v>249</v>
      </c>
      <c r="LXI115" s="159" t="s">
        <v>249</v>
      </c>
      <c r="LXJ115" s="159" t="s">
        <v>249</v>
      </c>
      <c r="LXK115" s="159" t="s">
        <v>249</v>
      </c>
      <c r="LXL115" s="159" t="s">
        <v>249</v>
      </c>
      <c r="LXM115" s="159" t="s">
        <v>249</v>
      </c>
      <c r="LXN115" s="159" t="s">
        <v>249</v>
      </c>
      <c r="LXO115" s="159" t="s">
        <v>249</v>
      </c>
      <c r="LXP115" s="159" t="s">
        <v>249</v>
      </c>
      <c r="LXQ115" s="159" t="s">
        <v>249</v>
      </c>
      <c r="LXR115" s="159" t="s">
        <v>249</v>
      </c>
      <c r="LXS115" s="159" t="s">
        <v>249</v>
      </c>
      <c r="LXT115" s="159" t="s">
        <v>249</v>
      </c>
      <c r="LXU115" s="159" t="s">
        <v>249</v>
      </c>
      <c r="LXV115" s="159" t="s">
        <v>249</v>
      </c>
      <c r="LXW115" s="159" t="s">
        <v>249</v>
      </c>
      <c r="LXX115" s="159" t="s">
        <v>249</v>
      </c>
      <c r="LXY115" s="159" t="s">
        <v>249</v>
      </c>
      <c r="LXZ115" s="159" t="s">
        <v>249</v>
      </c>
      <c r="LYA115" s="159" t="s">
        <v>249</v>
      </c>
      <c r="LYB115" s="159" t="s">
        <v>249</v>
      </c>
      <c r="LYC115" s="159" t="s">
        <v>249</v>
      </c>
      <c r="LYD115" s="159" t="s">
        <v>249</v>
      </c>
      <c r="LYE115" s="159" t="s">
        <v>249</v>
      </c>
      <c r="LYF115" s="159" t="s">
        <v>249</v>
      </c>
      <c r="LYG115" s="159" t="s">
        <v>249</v>
      </c>
      <c r="LYH115" s="159" t="s">
        <v>249</v>
      </c>
      <c r="LYI115" s="159" t="s">
        <v>249</v>
      </c>
      <c r="LYJ115" s="159" t="s">
        <v>249</v>
      </c>
      <c r="LYK115" s="159" t="s">
        <v>249</v>
      </c>
      <c r="LYL115" s="159" t="s">
        <v>249</v>
      </c>
      <c r="LYM115" s="159" t="s">
        <v>249</v>
      </c>
      <c r="LYN115" s="159" t="s">
        <v>249</v>
      </c>
      <c r="LYO115" s="159" t="s">
        <v>249</v>
      </c>
      <c r="LYP115" s="159" t="s">
        <v>249</v>
      </c>
      <c r="LYQ115" s="159" t="s">
        <v>249</v>
      </c>
      <c r="LYR115" s="159" t="s">
        <v>249</v>
      </c>
      <c r="LYS115" s="159" t="s">
        <v>249</v>
      </c>
      <c r="LYT115" s="159" t="s">
        <v>249</v>
      </c>
      <c r="LYU115" s="159" t="s">
        <v>249</v>
      </c>
      <c r="LYV115" s="159" t="s">
        <v>249</v>
      </c>
      <c r="LYW115" s="159" t="s">
        <v>249</v>
      </c>
      <c r="LYX115" s="159" t="s">
        <v>249</v>
      </c>
      <c r="LYY115" s="159" t="s">
        <v>249</v>
      </c>
      <c r="LYZ115" s="159" t="s">
        <v>249</v>
      </c>
      <c r="LZA115" s="159" t="s">
        <v>249</v>
      </c>
      <c r="LZB115" s="159" t="s">
        <v>249</v>
      </c>
      <c r="LZC115" s="159" t="s">
        <v>249</v>
      </c>
      <c r="LZD115" s="159" t="s">
        <v>249</v>
      </c>
      <c r="LZE115" s="159" t="s">
        <v>249</v>
      </c>
      <c r="LZF115" s="159" t="s">
        <v>249</v>
      </c>
      <c r="LZG115" s="159" t="s">
        <v>249</v>
      </c>
      <c r="LZH115" s="159" t="s">
        <v>249</v>
      </c>
      <c r="LZI115" s="159" t="s">
        <v>249</v>
      </c>
      <c r="LZJ115" s="159" t="s">
        <v>249</v>
      </c>
      <c r="LZK115" s="159" t="s">
        <v>249</v>
      </c>
      <c r="LZL115" s="159" t="s">
        <v>249</v>
      </c>
      <c r="LZM115" s="159" t="s">
        <v>249</v>
      </c>
      <c r="LZN115" s="159" t="s">
        <v>249</v>
      </c>
      <c r="LZO115" s="159" t="s">
        <v>249</v>
      </c>
      <c r="LZP115" s="159" t="s">
        <v>249</v>
      </c>
      <c r="LZQ115" s="159" t="s">
        <v>249</v>
      </c>
      <c r="LZR115" s="159" t="s">
        <v>249</v>
      </c>
      <c r="LZS115" s="159" t="s">
        <v>249</v>
      </c>
      <c r="LZT115" s="159" t="s">
        <v>249</v>
      </c>
      <c r="LZU115" s="159" t="s">
        <v>249</v>
      </c>
      <c r="LZV115" s="159" t="s">
        <v>249</v>
      </c>
      <c r="LZW115" s="159" t="s">
        <v>249</v>
      </c>
      <c r="LZX115" s="159" t="s">
        <v>249</v>
      </c>
      <c r="LZY115" s="159" t="s">
        <v>249</v>
      </c>
      <c r="LZZ115" s="159" t="s">
        <v>249</v>
      </c>
      <c r="MAA115" s="159" t="s">
        <v>249</v>
      </c>
      <c r="MAB115" s="159" t="s">
        <v>249</v>
      </c>
      <c r="MAC115" s="159" t="s">
        <v>249</v>
      </c>
      <c r="MAD115" s="159" t="s">
        <v>249</v>
      </c>
      <c r="MAE115" s="159" t="s">
        <v>249</v>
      </c>
      <c r="MAF115" s="159" t="s">
        <v>249</v>
      </c>
      <c r="MAG115" s="159" t="s">
        <v>249</v>
      </c>
      <c r="MAH115" s="159" t="s">
        <v>249</v>
      </c>
      <c r="MAI115" s="159" t="s">
        <v>249</v>
      </c>
      <c r="MAJ115" s="159" t="s">
        <v>249</v>
      </c>
      <c r="MAK115" s="159" t="s">
        <v>249</v>
      </c>
      <c r="MAL115" s="159" t="s">
        <v>249</v>
      </c>
      <c r="MAM115" s="159" t="s">
        <v>249</v>
      </c>
      <c r="MAN115" s="159" t="s">
        <v>249</v>
      </c>
      <c r="MAO115" s="159" t="s">
        <v>249</v>
      </c>
      <c r="MAP115" s="159" t="s">
        <v>249</v>
      </c>
      <c r="MAQ115" s="159" t="s">
        <v>249</v>
      </c>
      <c r="MAR115" s="159" t="s">
        <v>249</v>
      </c>
      <c r="MAS115" s="159" t="s">
        <v>249</v>
      </c>
      <c r="MAT115" s="159" t="s">
        <v>249</v>
      </c>
      <c r="MAU115" s="159" t="s">
        <v>249</v>
      </c>
      <c r="MAV115" s="159" t="s">
        <v>249</v>
      </c>
      <c r="MAW115" s="159" t="s">
        <v>249</v>
      </c>
      <c r="MAX115" s="159" t="s">
        <v>249</v>
      </c>
      <c r="MAY115" s="159" t="s">
        <v>249</v>
      </c>
      <c r="MAZ115" s="159" t="s">
        <v>249</v>
      </c>
      <c r="MBA115" s="159" t="s">
        <v>249</v>
      </c>
      <c r="MBB115" s="159" t="s">
        <v>249</v>
      </c>
      <c r="MBC115" s="159" t="s">
        <v>249</v>
      </c>
      <c r="MBD115" s="159" t="s">
        <v>249</v>
      </c>
      <c r="MBE115" s="159" t="s">
        <v>249</v>
      </c>
      <c r="MBF115" s="159" t="s">
        <v>249</v>
      </c>
      <c r="MBG115" s="159" t="s">
        <v>249</v>
      </c>
      <c r="MBH115" s="159" t="s">
        <v>249</v>
      </c>
      <c r="MBI115" s="159" t="s">
        <v>249</v>
      </c>
      <c r="MBJ115" s="159" t="s">
        <v>249</v>
      </c>
      <c r="MBK115" s="159" t="s">
        <v>249</v>
      </c>
      <c r="MBL115" s="159" t="s">
        <v>249</v>
      </c>
      <c r="MBM115" s="159" t="s">
        <v>249</v>
      </c>
      <c r="MBN115" s="159" t="s">
        <v>249</v>
      </c>
      <c r="MBO115" s="159" t="s">
        <v>249</v>
      </c>
      <c r="MBP115" s="159" t="s">
        <v>249</v>
      </c>
      <c r="MBQ115" s="159" t="s">
        <v>249</v>
      </c>
      <c r="MBR115" s="159" t="s">
        <v>249</v>
      </c>
      <c r="MBS115" s="159" t="s">
        <v>249</v>
      </c>
      <c r="MBT115" s="159" t="s">
        <v>249</v>
      </c>
      <c r="MBU115" s="159" t="s">
        <v>249</v>
      </c>
      <c r="MBV115" s="159" t="s">
        <v>249</v>
      </c>
      <c r="MBW115" s="159" t="s">
        <v>249</v>
      </c>
      <c r="MBX115" s="159" t="s">
        <v>249</v>
      </c>
      <c r="MBY115" s="159" t="s">
        <v>249</v>
      </c>
      <c r="MBZ115" s="159" t="s">
        <v>249</v>
      </c>
      <c r="MCA115" s="159" t="s">
        <v>249</v>
      </c>
      <c r="MCB115" s="159" t="s">
        <v>249</v>
      </c>
      <c r="MCC115" s="159" t="s">
        <v>249</v>
      </c>
      <c r="MCD115" s="159" t="s">
        <v>249</v>
      </c>
      <c r="MCE115" s="159" t="s">
        <v>249</v>
      </c>
      <c r="MCF115" s="159" t="s">
        <v>249</v>
      </c>
      <c r="MCG115" s="159" t="s">
        <v>249</v>
      </c>
      <c r="MCH115" s="159" t="s">
        <v>249</v>
      </c>
      <c r="MCI115" s="159" t="s">
        <v>249</v>
      </c>
      <c r="MCJ115" s="159" t="s">
        <v>249</v>
      </c>
      <c r="MCK115" s="159" t="s">
        <v>249</v>
      </c>
      <c r="MCL115" s="159" t="s">
        <v>249</v>
      </c>
      <c r="MCM115" s="159" t="s">
        <v>249</v>
      </c>
      <c r="MCN115" s="159" t="s">
        <v>249</v>
      </c>
      <c r="MCO115" s="159" t="s">
        <v>249</v>
      </c>
      <c r="MCP115" s="159" t="s">
        <v>249</v>
      </c>
      <c r="MCQ115" s="159" t="s">
        <v>249</v>
      </c>
      <c r="MCR115" s="159" t="s">
        <v>249</v>
      </c>
      <c r="MCS115" s="159" t="s">
        <v>249</v>
      </c>
      <c r="MCT115" s="159" t="s">
        <v>249</v>
      </c>
      <c r="MCU115" s="159" t="s">
        <v>249</v>
      </c>
      <c r="MCV115" s="159" t="s">
        <v>249</v>
      </c>
      <c r="MCW115" s="159" t="s">
        <v>249</v>
      </c>
      <c r="MCX115" s="159" t="s">
        <v>249</v>
      </c>
      <c r="MCY115" s="159" t="s">
        <v>249</v>
      </c>
      <c r="MCZ115" s="159" t="s">
        <v>249</v>
      </c>
      <c r="MDA115" s="159" t="s">
        <v>249</v>
      </c>
      <c r="MDB115" s="159" t="s">
        <v>249</v>
      </c>
      <c r="MDC115" s="159" t="s">
        <v>249</v>
      </c>
      <c r="MDD115" s="159" t="s">
        <v>249</v>
      </c>
      <c r="MDE115" s="159" t="s">
        <v>249</v>
      </c>
      <c r="MDF115" s="159" t="s">
        <v>249</v>
      </c>
      <c r="MDG115" s="159" t="s">
        <v>249</v>
      </c>
      <c r="MDH115" s="159" t="s">
        <v>249</v>
      </c>
      <c r="MDI115" s="159" t="s">
        <v>249</v>
      </c>
      <c r="MDJ115" s="159" t="s">
        <v>249</v>
      </c>
      <c r="MDK115" s="159" t="s">
        <v>249</v>
      </c>
      <c r="MDL115" s="159" t="s">
        <v>249</v>
      </c>
      <c r="MDM115" s="159" t="s">
        <v>249</v>
      </c>
      <c r="MDN115" s="159" t="s">
        <v>249</v>
      </c>
      <c r="MDO115" s="159" t="s">
        <v>249</v>
      </c>
      <c r="MDP115" s="159" t="s">
        <v>249</v>
      </c>
      <c r="MDQ115" s="159" t="s">
        <v>249</v>
      </c>
      <c r="MDR115" s="159" t="s">
        <v>249</v>
      </c>
      <c r="MDS115" s="159" t="s">
        <v>249</v>
      </c>
      <c r="MDT115" s="159" t="s">
        <v>249</v>
      </c>
      <c r="MDU115" s="159" t="s">
        <v>249</v>
      </c>
      <c r="MDV115" s="159" t="s">
        <v>249</v>
      </c>
      <c r="MDW115" s="159" t="s">
        <v>249</v>
      </c>
      <c r="MDX115" s="159" t="s">
        <v>249</v>
      </c>
      <c r="MDY115" s="159" t="s">
        <v>249</v>
      </c>
      <c r="MDZ115" s="159" t="s">
        <v>249</v>
      </c>
      <c r="MEA115" s="159" t="s">
        <v>249</v>
      </c>
      <c r="MEB115" s="159" t="s">
        <v>249</v>
      </c>
      <c r="MEC115" s="159" t="s">
        <v>249</v>
      </c>
      <c r="MED115" s="159" t="s">
        <v>249</v>
      </c>
      <c r="MEE115" s="159" t="s">
        <v>249</v>
      </c>
      <c r="MEF115" s="159" t="s">
        <v>249</v>
      </c>
      <c r="MEG115" s="159" t="s">
        <v>249</v>
      </c>
      <c r="MEH115" s="159" t="s">
        <v>249</v>
      </c>
      <c r="MEI115" s="159" t="s">
        <v>249</v>
      </c>
      <c r="MEJ115" s="159" t="s">
        <v>249</v>
      </c>
      <c r="MEK115" s="159" t="s">
        <v>249</v>
      </c>
      <c r="MEL115" s="159" t="s">
        <v>249</v>
      </c>
      <c r="MEM115" s="159" t="s">
        <v>249</v>
      </c>
      <c r="MEN115" s="159" t="s">
        <v>249</v>
      </c>
      <c r="MEO115" s="159" t="s">
        <v>249</v>
      </c>
      <c r="MEP115" s="159" t="s">
        <v>249</v>
      </c>
      <c r="MEQ115" s="159" t="s">
        <v>249</v>
      </c>
      <c r="MER115" s="159" t="s">
        <v>249</v>
      </c>
      <c r="MES115" s="159" t="s">
        <v>249</v>
      </c>
      <c r="MET115" s="159" t="s">
        <v>249</v>
      </c>
      <c r="MEU115" s="159" t="s">
        <v>249</v>
      </c>
      <c r="MEV115" s="159" t="s">
        <v>249</v>
      </c>
      <c r="MEW115" s="159" t="s">
        <v>249</v>
      </c>
      <c r="MEX115" s="159" t="s">
        <v>249</v>
      </c>
      <c r="MEY115" s="159" t="s">
        <v>249</v>
      </c>
      <c r="MEZ115" s="159" t="s">
        <v>249</v>
      </c>
      <c r="MFA115" s="159" t="s">
        <v>249</v>
      </c>
      <c r="MFB115" s="159" t="s">
        <v>249</v>
      </c>
      <c r="MFC115" s="159" t="s">
        <v>249</v>
      </c>
      <c r="MFD115" s="159" t="s">
        <v>249</v>
      </c>
      <c r="MFE115" s="159" t="s">
        <v>249</v>
      </c>
      <c r="MFF115" s="159" t="s">
        <v>249</v>
      </c>
      <c r="MFG115" s="159" t="s">
        <v>249</v>
      </c>
      <c r="MFH115" s="159" t="s">
        <v>249</v>
      </c>
      <c r="MFI115" s="159" t="s">
        <v>249</v>
      </c>
      <c r="MFJ115" s="159" t="s">
        <v>249</v>
      </c>
      <c r="MFK115" s="159" t="s">
        <v>249</v>
      </c>
      <c r="MFL115" s="159" t="s">
        <v>249</v>
      </c>
      <c r="MFM115" s="159" t="s">
        <v>249</v>
      </c>
      <c r="MFN115" s="159" t="s">
        <v>249</v>
      </c>
      <c r="MFO115" s="159" t="s">
        <v>249</v>
      </c>
      <c r="MFP115" s="159" t="s">
        <v>249</v>
      </c>
      <c r="MFQ115" s="159" t="s">
        <v>249</v>
      </c>
      <c r="MFR115" s="159" t="s">
        <v>249</v>
      </c>
      <c r="MFS115" s="159" t="s">
        <v>249</v>
      </c>
      <c r="MFT115" s="159" t="s">
        <v>249</v>
      </c>
      <c r="MFU115" s="159" t="s">
        <v>249</v>
      </c>
      <c r="MFV115" s="159" t="s">
        <v>249</v>
      </c>
      <c r="MFW115" s="159" t="s">
        <v>249</v>
      </c>
      <c r="MFX115" s="159" t="s">
        <v>249</v>
      </c>
      <c r="MFY115" s="159" t="s">
        <v>249</v>
      </c>
      <c r="MFZ115" s="159" t="s">
        <v>249</v>
      </c>
      <c r="MGA115" s="159" t="s">
        <v>249</v>
      </c>
      <c r="MGB115" s="159" t="s">
        <v>249</v>
      </c>
      <c r="MGC115" s="159" t="s">
        <v>249</v>
      </c>
      <c r="MGD115" s="159" t="s">
        <v>249</v>
      </c>
      <c r="MGE115" s="159" t="s">
        <v>249</v>
      </c>
      <c r="MGF115" s="159" t="s">
        <v>249</v>
      </c>
      <c r="MGG115" s="159" t="s">
        <v>249</v>
      </c>
      <c r="MGH115" s="159" t="s">
        <v>249</v>
      </c>
      <c r="MGI115" s="159" t="s">
        <v>249</v>
      </c>
      <c r="MGJ115" s="159" t="s">
        <v>249</v>
      </c>
      <c r="MGK115" s="159" t="s">
        <v>249</v>
      </c>
      <c r="MGL115" s="159" t="s">
        <v>249</v>
      </c>
      <c r="MGM115" s="159" t="s">
        <v>249</v>
      </c>
      <c r="MGN115" s="159" t="s">
        <v>249</v>
      </c>
      <c r="MGO115" s="159" t="s">
        <v>249</v>
      </c>
      <c r="MGP115" s="159" t="s">
        <v>249</v>
      </c>
      <c r="MGQ115" s="159" t="s">
        <v>249</v>
      </c>
      <c r="MGR115" s="159" t="s">
        <v>249</v>
      </c>
      <c r="MGS115" s="159" t="s">
        <v>249</v>
      </c>
      <c r="MGT115" s="159" t="s">
        <v>249</v>
      </c>
      <c r="MGU115" s="159" t="s">
        <v>249</v>
      </c>
      <c r="MGV115" s="159" t="s">
        <v>249</v>
      </c>
      <c r="MGW115" s="159" t="s">
        <v>249</v>
      </c>
      <c r="MGX115" s="159" t="s">
        <v>249</v>
      </c>
      <c r="MGY115" s="159" t="s">
        <v>249</v>
      </c>
      <c r="MGZ115" s="159" t="s">
        <v>249</v>
      </c>
      <c r="MHA115" s="159" t="s">
        <v>249</v>
      </c>
      <c r="MHB115" s="159" t="s">
        <v>249</v>
      </c>
      <c r="MHC115" s="159" t="s">
        <v>249</v>
      </c>
      <c r="MHD115" s="159" t="s">
        <v>249</v>
      </c>
      <c r="MHE115" s="159" t="s">
        <v>249</v>
      </c>
      <c r="MHF115" s="159" t="s">
        <v>249</v>
      </c>
      <c r="MHG115" s="159" t="s">
        <v>249</v>
      </c>
      <c r="MHH115" s="159" t="s">
        <v>249</v>
      </c>
      <c r="MHI115" s="159" t="s">
        <v>249</v>
      </c>
      <c r="MHJ115" s="159" t="s">
        <v>249</v>
      </c>
      <c r="MHK115" s="159" t="s">
        <v>249</v>
      </c>
      <c r="MHL115" s="159" t="s">
        <v>249</v>
      </c>
      <c r="MHM115" s="159" t="s">
        <v>249</v>
      </c>
      <c r="MHN115" s="159" t="s">
        <v>249</v>
      </c>
      <c r="MHO115" s="159" t="s">
        <v>249</v>
      </c>
      <c r="MHP115" s="159" t="s">
        <v>249</v>
      </c>
      <c r="MHQ115" s="159" t="s">
        <v>249</v>
      </c>
      <c r="MHR115" s="159" t="s">
        <v>249</v>
      </c>
      <c r="MHS115" s="159" t="s">
        <v>249</v>
      </c>
      <c r="MHT115" s="159" t="s">
        <v>249</v>
      </c>
      <c r="MHU115" s="159" t="s">
        <v>249</v>
      </c>
      <c r="MHV115" s="159" t="s">
        <v>249</v>
      </c>
      <c r="MHW115" s="159" t="s">
        <v>249</v>
      </c>
      <c r="MHX115" s="159" t="s">
        <v>249</v>
      </c>
      <c r="MHY115" s="159" t="s">
        <v>249</v>
      </c>
      <c r="MHZ115" s="159" t="s">
        <v>249</v>
      </c>
      <c r="MIA115" s="159" t="s">
        <v>249</v>
      </c>
      <c r="MIB115" s="159" t="s">
        <v>249</v>
      </c>
      <c r="MIC115" s="159" t="s">
        <v>249</v>
      </c>
      <c r="MID115" s="159" t="s">
        <v>249</v>
      </c>
      <c r="MIE115" s="159" t="s">
        <v>249</v>
      </c>
      <c r="MIF115" s="159" t="s">
        <v>249</v>
      </c>
      <c r="MIG115" s="159" t="s">
        <v>249</v>
      </c>
      <c r="MIH115" s="159" t="s">
        <v>249</v>
      </c>
      <c r="MII115" s="159" t="s">
        <v>249</v>
      </c>
      <c r="MIJ115" s="159" t="s">
        <v>249</v>
      </c>
      <c r="MIK115" s="159" t="s">
        <v>249</v>
      </c>
      <c r="MIL115" s="159" t="s">
        <v>249</v>
      </c>
      <c r="MIM115" s="159" t="s">
        <v>249</v>
      </c>
      <c r="MIN115" s="159" t="s">
        <v>249</v>
      </c>
      <c r="MIO115" s="159" t="s">
        <v>249</v>
      </c>
      <c r="MIP115" s="159" t="s">
        <v>249</v>
      </c>
      <c r="MIQ115" s="159" t="s">
        <v>249</v>
      </c>
      <c r="MIR115" s="159" t="s">
        <v>249</v>
      </c>
      <c r="MIS115" s="159" t="s">
        <v>249</v>
      </c>
      <c r="MIT115" s="159" t="s">
        <v>249</v>
      </c>
      <c r="MIU115" s="159" t="s">
        <v>249</v>
      </c>
      <c r="MIV115" s="159" t="s">
        <v>249</v>
      </c>
      <c r="MIW115" s="159" t="s">
        <v>249</v>
      </c>
      <c r="MIX115" s="159" t="s">
        <v>249</v>
      </c>
      <c r="MIY115" s="159" t="s">
        <v>249</v>
      </c>
      <c r="MIZ115" s="159" t="s">
        <v>249</v>
      </c>
      <c r="MJA115" s="159" t="s">
        <v>249</v>
      </c>
      <c r="MJB115" s="159" t="s">
        <v>249</v>
      </c>
      <c r="MJC115" s="159" t="s">
        <v>249</v>
      </c>
      <c r="MJD115" s="159" t="s">
        <v>249</v>
      </c>
      <c r="MJE115" s="159" t="s">
        <v>249</v>
      </c>
      <c r="MJF115" s="159" t="s">
        <v>249</v>
      </c>
      <c r="MJG115" s="159" t="s">
        <v>249</v>
      </c>
      <c r="MJH115" s="159" t="s">
        <v>249</v>
      </c>
      <c r="MJI115" s="159" t="s">
        <v>249</v>
      </c>
      <c r="MJJ115" s="159" t="s">
        <v>249</v>
      </c>
      <c r="MJK115" s="159" t="s">
        <v>249</v>
      </c>
      <c r="MJL115" s="159" t="s">
        <v>249</v>
      </c>
      <c r="MJM115" s="159" t="s">
        <v>249</v>
      </c>
      <c r="MJN115" s="159" t="s">
        <v>249</v>
      </c>
      <c r="MJO115" s="159" t="s">
        <v>249</v>
      </c>
      <c r="MJP115" s="159" t="s">
        <v>249</v>
      </c>
      <c r="MJQ115" s="159" t="s">
        <v>249</v>
      </c>
      <c r="MJR115" s="159" t="s">
        <v>249</v>
      </c>
      <c r="MJS115" s="159" t="s">
        <v>249</v>
      </c>
      <c r="MJT115" s="159" t="s">
        <v>249</v>
      </c>
      <c r="MJU115" s="159" t="s">
        <v>249</v>
      </c>
      <c r="MJV115" s="159" t="s">
        <v>249</v>
      </c>
      <c r="MJW115" s="159" t="s">
        <v>249</v>
      </c>
      <c r="MJX115" s="159" t="s">
        <v>249</v>
      </c>
      <c r="MJY115" s="159" t="s">
        <v>249</v>
      </c>
      <c r="MJZ115" s="159" t="s">
        <v>249</v>
      </c>
      <c r="MKA115" s="159" t="s">
        <v>249</v>
      </c>
      <c r="MKB115" s="159" t="s">
        <v>249</v>
      </c>
      <c r="MKC115" s="159" t="s">
        <v>249</v>
      </c>
      <c r="MKD115" s="159" t="s">
        <v>249</v>
      </c>
      <c r="MKE115" s="159" t="s">
        <v>249</v>
      </c>
      <c r="MKF115" s="159" t="s">
        <v>249</v>
      </c>
      <c r="MKG115" s="159" t="s">
        <v>249</v>
      </c>
      <c r="MKH115" s="159" t="s">
        <v>249</v>
      </c>
      <c r="MKI115" s="159" t="s">
        <v>249</v>
      </c>
      <c r="MKJ115" s="159" t="s">
        <v>249</v>
      </c>
      <c r="MKK115" s="159" t="s">
        <v>249</v>
      </c>
      <c r="MKL115" s="159" t="s">
        <v>249</v>
      </c>
      <c r="MKM115" s="159" t="s">
        <v>249</v>
      </c>
      <c r="MKN115" s="159" t="s">
        <v>249</v>
      </c>
      <c r="MKO115" s="159" t="s">
        <v>249</v>
      </c>
      <c r="MKP115" s="159" t="s">
        <v>249</v>
      </c>
      <c r="MKQ115" s="159" t="s">
        <v>249</v>
      </c>
      <c r="MKR115" s="159" t="s">
        <v>249</v>
      </c>
      <c r="MKS115" s="159" t="s">
        <v>249</v>
      </c>
      <c r="MKT115" s="159" t="s">
        <v>249</v>
      </c>
      <c r="MKU115" s="159" t="s">
        <v>249</v>
      </c>
      <c r="MKV115" s="159" t="s">
        <v>249</v>
      </c>
      <c r="MKW115" s="159" t="s">
        <v>249</v>
      </c>
      <c r="MKX115" s="159" t="s">
        <v>249</v>
      </c>
      <c r="MKY115" s="159" t="s">
        <v>249</v>
      </c>
      <c r="MKZ115" s="159" t="s">
        <v>249</v>
      </c>
      <c r="MLA115" s="159" t="s">
        <v>249</v>
      </c>
      <c r="MLB115" s="159" t="s">
        <v>249</v>
      </c>
      <c r="MLC115" s="159" t="s">
        <v>249</v>
      </c>
      <c r="MLD115" s="159" t="s">
        <v>249</v>
      </c>
      <c r="MLE115" s="159" t="s">
        <v>249</v>
      </c>
      <c r="MLF115" s="159" t="s">
        <v>249</v>
      </c>
      <c r="MLG115" s="159" t="s">
        <v>249</v>
      </c>
      <c r="MLH115" s="159" t="s">
        <v>249</v>
      </c>
      <c r="MLI115" s="159" t="s">
        <v>249</v>
      </c>
      <c r="MLJ115" s="159" t="s">
        <v>249</v>
      </c>
      <c r="MLK115" s="159" t="s">
        <v>249</v>
      </c>
      <c r="MLL115" s="159" t="s">
        <v>249</v>
      </c>
      <c r="MLM115" s="159" t="s">
        <v>249</v>
      </c>
      <c r="MLN115" s="159" t="s">
        <v>249</v>
      </c>
      <c r="MLO115" s="159" t="s">
        <v>249</v>
      </c>
      <c r="MLP115" s="159" t="s">
        <v>249</v>
      </c>
      <c r="MLQ115" s="159" t="s">
        <v>249</v>
      </c>
      <c r="MLR115" s="159" t="s">
        <v>249</v>
      </c>
      <c r="MLS115" s="159" t="s">
        <v>249</v>
      </c>
      <c r="MLT115" s="159" t="s">
        <v>249</v>
      </c>
      <c r="MLU115" s="159" t="s">
        <v>249</v>
      </c>
      <c r="MLV115" s="159" t="s">
        <v>249</v>
      </c>
      <c r="MLW115" s="159" t="s">
        <v>249</v>
      </c>
      <c r="MLX115" s="159" t="s">
        <v>249</v>
      </c>
      <c r="MLY115" s="159" t="s">
        <v>249</v>
      </c>
      <c r="MLZ115" s="159" t="s">
        <v>249</v>
      </c>
      <c r="MMA115" s="159" t="s">
        <v>249</v>
      </c>
      <c r="MMB115" s="159" t="s">
        <v>249</v>
      </c>
      <c r="MMC115" s="159" t="s">
        <v>249</v>
      </c>
      <c r="MMD115" s="159" t="s">
        <v>249</v>
      </c>
      <c r="MME115" s="159" t="s">
        <v>249</v>
      </c>
      <c r="MMF115" s="159" t="s">
        <v>249</v>
      </c>
      <c r="MMG115" s="159" t="s">
        <v>249</v>
      </c>
      <c r="MMH115" s="159" t="s">
        <v>249</v>
      </c>
      <c r="MMI115" s="159" t="s">
        <v>249</v>
      </c>
      <c r="MMJ115" s="159" t="s">
        <v>249</v>
      </c>
      <c r="MMK115" s="159" t="s">
        <v>249</v>
      </c>
      <c r="MML115" s="159" t="s">
        <v>249</v>
      </c>
      <c r="MMM115" s="159" t="s">
        <v>249</v>
      </c>
      <c r="MMN115" s="159" t="s">
        <v>249</v>
      </c>
      <c r="MMO115" s="159" t="s">
        <v>249</v>
      </c>
      <c r="MMP115" s="159" t="s">
        <v>249</v>
      </c>
      <c r="MMQ115" s="159" t="s">
        <v>249</v>
      </c>
      <c r="MMR115" s="159" t="s">
        <v>249</v>
      </c>
      <c r="MMS115" s="159" t="s">
        <v>249</v>
      </c>
      <c r="MMT115" s="159" t="s">
        <v>249</v>
      </c>
      <c r="MMU115" s="159" t="s">
        <v>249</v>
      </c>
      <c r="MMV115" s="159" t="s">
        <v>249</v>
      </c>
      <c r="MMW115" s="159" t="s">
        <v>249</v>
      </c>
      <c r="MMX115" s="159" t="s">
        <v>249</v>
      </c>
      <c r="MMY115" s="159" t="s">
        <v>249</v>
      </c>
      <c r="MMZ115" s="159" t="s">
        <v>249</v>
      </c>
      <c r="MNA115" s="159" t="s">
        <v>249</v>
      </c>
      <c r="MNB115" s="159" t="s">
        <v>249</v>
      </c>
      <c r="MNC115" s="159" t="s">
        <v>249</v>
      </c>
      <c r="MND115" s="159" t="s">
        <v>249</v>
      </c>
      <c r="MNE115" s="159" t="s">
        <v>249</v>
      </c>
      <c r="MNF115" s="159" t="s">
        <v>249</v>
      </c>
      <c r="MNG115" s="159" t="s">
        <v>249</v>
      </c>
      <c r="MNH115" s="159" t="s">
        <v>249</v>
      </c>
      <c r="MNI115" s="159" t="s">
        <v>249</v>
      </c>
      <c r="MNJ115" s="159" t="s">
        <v>249</v>
      </c>
      <c r="MNK115" s="159" t="s">
        <v>249</v>
      </c>
      <c r="MNL115" s="159" t="s">
        <v>249</v>
      </c>
      <c r="MNM115" s="159" t="s">
        <v>249</v>
      </c>
      <c r="MNN115" s="159" t="s">
        <v>249</v>
      </c>
      <c r="MNO115" s="159" t="s">
        <v>249</v>
      </c>
      <c r="MNP115" s="159" t="s">
        <v>249</v>
      </c>
      <c r="MNQ115" s="159" t="s">
        <v>249</v>
      </c>
      <c r="MNR115" s="159" t="s">
        <v>249</v>
      </c>
      <c r="MNS115" s="159" t="s">
        <v>249</v>
      </c>
      <c r="MNT115" s="159" t="s">
        <v>249</v>
      </c>
      <c r="MNU115" s="159" t="s">
        <v>249</v>
      </c>
      <c r="MNV115" s="159" t="s">
        <v>249</v>
      </c>
      <c r="MNW115" s="159" t="s">
        <v>249</v>
      </c>
      <c r="MNX115" s="159" t="s">
        <v>249</v>
      </c>
      <c r="MNY115" s="159" t="s">
        <v>249</v>
      </c>
      <c r="MNZ115" s="159" t="s">
        <v>249</v>
      </c>
      <c r="MOA115" s="159" t="s">
        <v>249</v>
      </c>
      <c r="MOB115" s="159" t="s">
        <v>249</v>
      </c>
      <c r="MOC115" s="159" t="s">
        <v>249</v>
      </c>
      <c r="MOD115" s="159" t="s">
        <v>249</v>
      </c>
      <c r="MOE115" s="159" t="s">
        <v>249</v>
      </c>
      <c r="MOF115" s="159" t="s">
        <v>249</v>
      </c>
      <c r="MOG115" s="159" t="s">
        <v>249</v>
      </c>
      <c r="MOH115" s="159" t="s">
        <v>249</v>
      </c>
      <c r="MOI115" s="159" t="s">
        <v>249</v>
      </c>
      <c r="MOJ115" s="159" t="s">
        <v>249</v>
      </c>
      <c r="MOK115" s="159" t="s">
        <v>249</v>
      </c>
      <c r="MOL115" s="159" t="s">
        <v>249</v>
      </c>
      <c r="MOM115" s="159" t="s">
        <v>249</v>
      </c>
      <c r="MON115" s="159" t="s">
        <v>249</v>
      </c>
      <c r="MOO115" s="159" t="s">
        <v>249</v>
      </c>
      <c r="MOP115" s="159" t="s">
        <v>249</v>
      </c>
      <c r="MOQ115" s="159" t="s">
        <v>249</v>
      </c>
      <c r="MOR115" s="159" t="s">
        <v>249</v>
      </c>
      <c r="MOS115" s="159" t="s">
        <v>249</v>
      </c>
      <c r="MOT115" s="159" t="s">
        <v>249</v>
      </c>
      <c r="MOU115" s="159" t="s">
        <v>249</v>
      </c>
      <c r="MOV115" s="159" t="s">
        <v>249</v>
      </c>
      <c r="MOW115" s="159" t="s">
        <v>249</v>
      </c>
      <c r="MOX115" s="159" t="s">
        <v>249</v>
      </c>
      <c r="MOY115" s="159" t="s">
        <v>249</v>
      </c>
      <c r="MOZ115" s="159" t="s">
        <v>249</v>
      </c>
      <c r="MPA115" s="159" t="s">
        <v>249</v>
      </c>
      <c r="MPB115" s="159" t="s">
        <v>249</v>
      </c>
      <c r="MPC115" s="159" t="s">
        <v>249</v>
      </c>
      <c r="MPD115" s="159" t="s">
        <v>249</v>
      </c>
      <c r="MPE115" s="159" t="s">
        <v>249</v>
      </c>
      <c r="MPF115" s="159" t="s">
        <v>249</v>
      </c>
      <c r="MPG115" s="159" t="s">
        <v>249</v>
      </c>
      <c r="MPH115" s="159" t="s">
        <v>249</v>
      </c>
      <c r="MPI115" s="159" t="s">
        <v>249</v>
      </c>
      <c r="MPJ115" s="159" t="s">
        <v>249</v>
      </c>
      <c r="MPK115" s="159" t="s">
        <v>249</v>
      </c>
      <c r="MPL115" s="159" t="s">
        <v>249</v>
      </c>
      <c r="MPM115" s="159" t="s">
        <v>249</v>
      </c>
      <c r="MPN115" s="159" t="s">
        <v>249</v>
      </c>
      <c r="MPO115" s="159" t="s">
        <v>249</v>
      </c>
      <c r="MPP115" s="159" t="s">
        <v>249</v>
      </c>
      <c r="MPQ115" s="159" t="s">
        <v>249</v>
      </c>
      <c r="MPR115" s="159" t="s">
        <v>249</v>
      </c>
      <c r="MPS115" s="159" t="s">
        <v>249</v>
      </c>
      <c r="MPT115" s="159" t="s">
        <v>249</v>
      </c>
      <c r="MPU115" s="159" t="s">
        <v>249</v>
      </c>
      <c r="MPV115" s="159" t="s">
        <v>249</v>
      </c>
      <c r="MPW115" s="159" t="s">
        <v>249</v>
      </c>
      <c r="MPX115" s="159" t="s">
        <v>249</v>
      </c>
      <c r="MPY115" s="159" t="s">
        <v>249</v>
      </c>
      <c r="MPZ115" s="159" t="s">
        <v>249</v>
      </c>
      <c r="MQA115" s="159" t="s">
        <v>249</v>
      </c>
      <c r="MQB115" s="159" t="s">
        <v>249</v>
      </c>
      <c r="MQC115" s="159" t="s">
        <v>249</v>
      </c>
      <c r="MQD115" s="159" t="s">
        <v>249</v>
      </c>
      <c r="MQE115" s="159" t="s">
        <v>249</v>
      </c>
      <c r="MQF115" s="159" t="s">
        <v>249</v>
      </c>
      <c r="MQG115" s="159" t="s">
        <v>249</v>
      </c>
      <c r="MQH115" s="159" t="s">
        <v>249</v>
      </c>
      <c r="MQI115" s="159" t="s">
        <v>249</v>
      </c>
      <c r="MQJ115" s="159" t="s">
        <v>249</v>
      </c>
      <c r="MQK115" s="159" t="s">
        <v>249</v>
      </c>
      <c r="MQL115" s="159" t="s">
        <v>249</v>
      </c>
      <c r="MQM115" s="159" t="s">
        <v>249</v>
      </c>
      <c r="MQN115" s="159" t="s">
        <v>249</v>
      </c>
      <c r="MQO115" s="159" t="s">
        <v>249</v>
      </c>
      <c r="MQP115" s="159" t="s">
        <v>249</v>
      </c>
      <c r="MQQ115" s="159" t="s">
        <v>249</v>
      </c>
      <c r="MQR115" s="159" t="s">
        <v>249</v>
      </c>
      <c r="MQS115" s="159" t="s">
        <v>249</v>
      </c>
      <c r="MQT115" s="159" t="s">
        <v>249</v>
      </c>
      <c r="MQU115" s="159" t="s">
        <v>249</v>
      </c>
      <c r="MQV115" s="159" t="s">
        <v>249</v>
      </c>
      <c r="MQW115" s="159" t="s">
        <v>249</v>
      </c>
      <c r="MQX115" s="159" t="s">
        <v>249</v>
      </c>
      <c r="MQY115" s="159" t="s">
        <v>249</v>
      </c>
      <c r="MQZ115" s="159" t="s">
        <v>249</v>
      </c>
      <c r="MRA115" s="159" t="s">
        <v>249</v>
      </c>
      <c r="MRB115" s="159" t="s">
        <v>249</v>
      </c>
      <c r="MRC115" s="159" t="s">
        <v>249</v>
      </c>
      <c r="MRD115" s="159" t="s">
        <v>249</v>
      </c>
      <c r="MRE115" s="159" t="s">
        <v>249</v>
      </c>
      <c r="MRF115" s="159" t="s">
        <v>249</v>
      </c>
      <c r="MRG115" s="159" t="s">
        <v>249</v>
      </c>
      <c r="MRH115" s="159" t="s">
        <v>249</v>
      </c>
      <c r="MRI115" s="159" t="s">
        <v>249</v>
      </c>
      <c r="MRJ115" s="159" t="s">
        <v>249</v>
      </c>
      <c r="MRK115" s="159" t="s">
        <v>249</v>
      </c>
      <c r="MRL115" s="159" t="s">
        <v>249</v>
      </c>
      <c r="MRM115" s="159" t="s">
        <v>249</v>
      </c>
      <c r="MRN115" s="159" t="s">
        <v>249</v>
      </c>
      <c r="MRO115" s="159" t="s">
        <v>249</v>
      </c>
      <c r="MRP115" s="159" t="s">
        <v>249</v>
      </c>
      <c r="MRQ115" s="159" t="s">
        <v>249</v>
      </c>
      <c r="MRR115" s="159" t="s">
        <v>249</v>
      </c>
      <c r="MRS115" s="159" t="s">
        <v>249</v>
      </c>
      <c r="MRT115" s="159" t="s">
        <v>249</v>
      </c>
      <c r="MRU115" s="159" t="s">
        <v>249</v>
      </c>
      <c r="MRV115" s="159" t="s">
        <v>249</v>
      </c>
      <c r="MRW115" s="159" t="s">
        <v>249</v>
      </c>
      <c r="MRX115" s="159" t="s">
        <v>249</v>
      </c>
      <c r="MRY115" s="159" t="s">
        <v>249</v>
      </c>
      <c r="MRZ115" s="159" t="s">
        <v>249</v>
      </c>
      <c r="MSA115" s="159" t="s">
        <v>249</v>
      </c>
      <c r="MSB115" s="159" t="s">
        <v>249</v>
      </c>
      <c r="MSC115" s="159" t="s">
        <v>249</v>
      </c>
      <c r="MSD115" s="159" t="s">
        <v>249</v>
      </c>
      <c r="MSE115" s="159" t="s">
        <v>249</v>
      </c>
      <c r="MSF115" s="159" t="s">
        <v>249</v>
      </c>
      <c r="MSG115" s="159" t="s">
        <v>249</v>
      </c>
      <c r="MSH115" s="159" t="s">
        <v>249</v>
      </c>
      <c r="MSI115" s="159" t="s">
        <v>249</v>
      </c>
      <c r="MSJ115" s="159" t="s">
        <v>249</v>
      </c>
      <c r="MSK115" s="159" t="s">
        <v>249</v>
      </c>
      <c r="MSL115" s="159" t="s">
        <v>249</v>
      </c>
      <c r="MSM115" s="159" t="s">
        <v>249</v>
      </c>
      <c r="MSN115" s="159" t="s">
        <v>249</v>
      </c>
      <c r="MSO115" s="159" t="s">
        <v>249</v>
      </c>
      <c r="MSP115" s="159" t="s">
        <v>249</v>
      </c>
      <c r="MSQ115" s="159" t="s">
        <v>249</v>
      </c>
      <c r="MSR115" s="159" t="s">
        <v>249</v>
      </c>
      <c r="MSS115" s="159" t="s">
        <v>249</v>
      </c>
      <c r="MST115" s="159" t="s">
        <v>249</v>
      </c>
      <c r="MSU115" s="159" t="s">
        <v>249</v>
      </c>
      <c r="MSV115" s="159" t="s">
        <v>249</v>
      </c>
      <c r="MSW115" s="159" t="s">
        <v>249</v>
      </c>
      <c r="MSX115" s="159" t="s">
        <v>249</v>
      </c>
      <c r="MSY115" s="159" t="s">
        <v>249</v>
      </c>
      <c r="MSZ115" s="159" t="s">
        <v>249</v>
      </c>
      <c r="MTA115" s="159" t="s">
        <v>249</v>
      </c>
      <c r="MTB115" s="159" t="s">
        <v>249</v>
      </c>
      <c r="MTC115" s="159" t="s">
        <v>249</v>
      </c>
      <c r="MTD115" s="159" t="s">
        <v>249</v>
      </c>
      <c r="MTE115" s="159" t="s">
        <v>249</v>
      </c>
      <c r="MTF115" s="159" t="s">
        <v>249</v>
      </c>
      <c r="MTG115" s="159" t="s">
        <v>249</v>
      </c>
      <c r="MTH115" s="159" t="s">
        <v>249</v>
      </c>
      <c r="MTI115" s="159" t="s">
        <v>249</v>
      </c>
      <c r="MTJ115" s="159" t="s">
        <v>249</v>
      </c>
      <c r="MTK115" s="159" t="s">
        <v>249</v>
      </c>
      <c r="MTL115" s="159" t="s">
        <v>249</v>
      </c>
      <c r="MTM115" s="159" t="s">
        <v>249</v>
      </c>
      <c r="MTN115" s="159" t="s">
        <v>249</v>
      </c>
      <c r="MTO115" s="159" t="s">
        <v>249</v>
      </c>
      <c r="MTP115" s="159" t="s">
        <v>249</v>
      </c>
      <c r="MTQ115" s="159" t="s">
        <v>249</v>
      </c>
      <c r="MTR115" s="159" t="s">
        <v>249</v>
      </c>
      <c r="MTS115" s="159" t="s">
        <v>249</v>
      </c>
      <c r="MTT115" s="159" t="s">
        <v>249</v>
      </c>
      <c r="MTU115" s="159" t="s">
        <v>249</v>
      </c>
      <c r="MTV115" s="159" t="s">
        <v>249</v>
      </c>
      <c r="MTW115" s="159" t="s">
        <v>249</v>
      </c>
      <c r="MTX115" s="159" t="s">
        <v>249</v>
      </c>
      <c r="MTY115" s="159" t="s">
        <v>249</v>
      </c>
      <c r="MTZ115" s="159" t="s">
        <v>249</v>
      </c>
      <c r="MUA115" s="159" t="s">
        <v>249</v>
      </c>
      <c r="MUB115" s="159" t="s">
        <v>249</v>
      </c>
      <c r="MUC115" s="159" t="s">
        <v>249</v>
      </c>
      <c r="MUD115" s="159" t="s">
        <v>249</v>
      </c>
      <c r="MUE115" s="159" t="s">
        <v>249</v>
      </c>
      <c r="MUF115" s="159" t="s">
        <v>249</v>
      </c>
      <c r="MUG115" s="159" t="s">
        <v>249</v>
      </c>
      <c r="MUH115" s="159" t="s">
        <v>249</v>
      </c>
      <c r="MUI115" s="159" t="s">
        <v>249</v>
      </c>
      <c r="MUJ115" s="159" t="s">
        <v>249</v>
      </c>
      <c r="MUK115" s="159" t="s">
        <v>249</v>
      </c>
      <c r="MUL115" s="159" t="s">
        <v>249</v>
      </c>
      <c r="MUM115" s="159" t="s">
        <v>249</v>
      </c>
      <c r="MUN115" s="159" t="s">
        <v>249</v>
      </c>
      <c r="MUO115" s="159" t="s">
        <v>249</v>
      </c>
      <c r="MUP115" s="159" t="s">
        <v>249</v>
      </c>
      <c r="MUQ115" s="159" t="s">
        <v>249</v>
      </c>
      <c r="MUR115" s="159" t="s">
        <v>249</v>
      </c>
      <c r="MUS115" s="159" t="s">
        <v>249</v>
      </c>
      <c r="MUT115" s="159" t="s">
        <v>249</v>
      </c>
      <c r="MUU115" s="159" t="s">
        <v>249</v>
      </c>
      <c r="MUV115" s="159" t="s">
        <v>249</v>
      </c>
      <c r="MUW115" s="159" t="s">
        <v>249</v>
      </c>
      <c r="MUX115" s="159" t="s">
        <v>249</v>
      </c>
      <c r="MUY115" s="159" t="s">
        <v>249</v>
      </c>
      <c r="MUZ115" s="159" t="s">
        <v>249</v>
      </c>
      <c r="MVA115" s="159" t="s">
        <v>249</v>
      </c>
      <c r="MVB115" s="159" t="s">
        <v>249</v>
      </c>
      <c r="MVC115" s="159" t="s">
        <v>249</v>
      </c>
      <c r="MVD115" s="159" t="s">
        <v>249</v>
      </c>
      <c r="MVE115" s="159" t="s">
        <v>249</v>
      </c>
      <c r="MVF115" s="159" t="s">
        <v>249</v>
      </c>
      <c r="MVG115" s="159" t="s">
        <v>249</v>
      </c>
      <c r="MVH115" s="159" t="s">
        <v>249</v>
      </c>
      <c r="MVI115" s="159" t="s">
        <v>249</v>
      </c>
      <c r="MVJ115" s="159" t="s">
        <v>249</v>
      </c>
      <c r="MVK115" s="159" t="s">
        <v>249</v>
      </c>
      <c r="MVL115" s="159" t="s">
        <v>249</v>
      </c>
      <c r="MVM115" s="159" t="s">
        <v>249</v>
      </c>
      <c r="MVN115" s="159" t="s">
        <v>249</v>
      </c>
      <c r="MVO115" s="159" t="s">
        <v>249</v>
      </c>
      <c r="MVP115" s="159" t="s">
        <v>249</v>
      </c>
      <c r="MVQ115" s="159" t="s">
        <v>249</v>
      </c>
      <c r="MVR115" s="159" t="s">
        <v>249</v>
      </c>
      <c r="MVS115" s="159" t="s">
        <v>249</v>
      </c>
      <c r="MVT115" s="159" t="s">
        <v>249</v>
      </c>
      <c r="MVU115" s="159" t="s">
        <v>249</v>
      </c>
      <c r="MVV115" s="159" t="s">
        <v>249</v>
      </c>
      <c r="MVW115" s="159" t="s">
        <v>249</v>
      </c>
      <c r="MVX115" s="159" t="s">
        <v>249</v>
      </c>
      <c r="MVY115" s="159" t="s">
        <v>249</v>
      </c>
      <c r="MVZ115" s="159" t="s">
        <v>249</v>
      </c>
      <c r="MWA115" s="159" t="s">
        <v>249</v>
      </c>
      <c r="MWB115" s="159" t="s">
        <v>249</v>
      </c>
      <c r="MWC115" s="159" t="s">
        <v>249</v>
      </c>
      <c r="MWD115" s="159" t="s">
        <v>249</v>
      </c>
      <c r="MWE115" s="159" t="s">
        <v>249</v>
      </c>
      <c r="MWF115" s="159" t="s">
        <v>249</v>
      </c>
      <c r="MWG115" s="159" t="s">
        <v>249</v>
      </c>
      <c r="MWH115" s="159" t="s">
        <v>249</v>
      </c>
      <c r="MWI115" s="159" t="s">
        <v>249</v>
      </c>
      <c r="MWJ115" s="159" t="s">
        <v>249</v>
      </c>
      <c r="MWK115" s="159" t="s">
        <v>249</v>
      </c>
      <c r="MWL115" s="159" t="s">
        <v>249</v>
      </c>
      <c r="MWM115" s="159" t="s">
        <v>249</v>
      </c>
      <c r="MWN115" s="159" t="s">
        <v>249</v>
      </c>
      <c r="MWO115" s="159" t="s">
        <v>249</v>
      </c>
      <c r="MWP115" s="159" t="s">
        <v>249</v>
      </c>
      <c r="MWQ115" s="159" t="s">
        <v>249</v>
      </c>
      <c r="MWR115" s="159" t="s">
        <v>249</v>
      </c>
      <c r="MWS115" s="159" t="s">
        <v>249</v>
      </c>
      <c r="MWT115" s="159" t="s">
        <v>249</v>
      </c>
      <c r="MWU115" s="159" t="s">
        <v>249</v>
      </c>
      <c r="MWV115" s="159" t="s">
        <v>249</v>
      </c>
      <c r="MWW115" s="159" t="s">
        <v>249</v>
      </c>
      <c r="MWX115" s="159" t="s">
        <v>249</v>
      </c>
      <c r="MWY115" s="159" t="s">
        <v>249</v>
      </c>
      <c r="MWZ115" s="159" t="s">
        <v>249</v>
      </c>
      <c r="MXA115" s="159" t="s">
        <v>249</v>
      </c>
      <c r="MXB115" s="159" t="s">
        <v>249</v>
      </c>
      <c r="MXC115" s="159" t="s">
        <v>249</v>
      </c>
      <c r="MXD115" s="159" t="s">
        <v>249</v>
      </c>
      <c r="MXE115" s="159" t="s">
        <v>249</v>
      </c>
      <c r="MXF115" s="159" t="s">
        <v>249</v>
      </c>
      <c r="MXG115" s="159" t="s">
        <v>249</v>
      </c>
      <c r="MXH115" s="159" t="s">
        <v>249</v>
      </c>
      <c r="MXI115" s="159" t="s">
        <v>249</v>
      </c>
      <c r="MXJ115" s="159" t="s">
        <v>249</v>
      </c>
      <c r="MXK115" s="159" t="s">
        <v>249</v>
      </c>
      <c r="MXL115" s="159" t="s">
        <v>249</v>
      </c>
      <c r="MXM115" s="159" t="s">
        <v>249</v>
      </c>
      <c r="MXN115" s="159" t="s">
        <v>249</v>
      </c>
      <c r="MXO115" s="159" t="s">
        <v>249</v>
      </c>
      <c r="MXP115" s="159" t="s">
        <v>249</v>
      </c>
      <c r="MXQ115" s="159" t="s">
        <v>249</v>
      </c>
      <c r="MXR115" s="159" t="s">
        <v>249</v>
      </c>
      <c r="MXS115" s="159" t="s">
        <v>249</v>
      </c>
      <c r="MXT115" s="159" t="s">
        <v>249</v>
      </c>
      <c r="MXU115" s="159" t="s">
        <v>249</v>
      </c>
      <c r="MXV115" s="159" t="s">
        <v>249</v>
      </c>
      <c r="MXW115" s="159" t="s">
        <v>249</v>
      </c>
      <c r="MXX115" s="159" t="s">
        <v>249</v>
      </c>
      <c r="MXY115" s="159" t="s">
        <v>249</v>
      </c>
      <c r="MXZ115" s="159" t="s">
        <v>249</v>
      </c>
      <c r="MYA115" s="159" t="s">
        <v>249</v>
      </c>
      <c r="MYB115" s="159" t="s">
        <v>249</v>
      </c>
      <c r="MYC115" s="159" t="s">
        <v>249</v>
      </c>
      <c r="MYD115" s="159" t="s">
        <v>249</v>
      </c>
      <c r="MYE115" s="159" t="s">
        <v>249</v>
      </c>
      <c r="MYF115" s="159" t="s">
        <v>249</v>
      </c>
      <c r="MYG115" s="159" t="s">
        <v>249</v>
      </c>
      <c r="MYH115" s="159" t="s">
        <v>249</v>
      </c>
      <c r="MYI115" s="159" t="s">
        <v>249</v>
      </c>
      <c r="MYJ115" s="159" t="s">
        <v>249</v>
      </c>
      <c r="MYK115" s="159" t="s">
        <v>249</v>
      </c>
      <c r="MYL115" s="159" t="s">
        <v>249</v>
      </c>
      <c r="MYM115" s="159" t="s">
        <v>249</v>
      </c>
      <c r="MYN115" s="159" t="s">
        <v>249</v>
      </c>
      <c r="MYO115" s="159" t="s">
        <v>249</v>
      </c>
      <c r="MYP115" s="159" t="s">
        <v>249</v>
      </c>
      <c r="MYQ115" s="159" t="s">
        <v>249</v>
      </c>
      <c r="MYR115" s="159" t="s">
        <v>249</v>
      </c>
      <c r="MYS115" s="159" t="s">
        <v>249</v>
      </c>
      <c r="MYT115" s="159" t="s">
        <v>249</v>
      </c>
      <c r="MYU115" s="159" t="s">
        <v>249</v>
      </c>
      <c r="MYV115" s="159" t="s">
        <v>249</v>
      </c>
      <c r="MYW115" s="159" t="s">
        <v>249</v>
      </c>
      <c r="MYX115" s="159" t="s">
        <v>249</v>
      </c>
      <c r="MYY115" s="159" t="s">
        <v>249</v>
      </c>
      <c r="MYZ115" s="159" t="s">
        <v>249</v>
      </c>
      <c r="MZA115" s="159" t="s">
        <v>249</v>
      </c>
      <c r="MZB115" s="159" t="s">
        <v>249</v>
      </c>
      <c r="MZC115" s="159" t="s">
        <v>249</v>
      </c>
      <c r="MZD115" s="159" t="s">
        <v>249</v>
      </c>
      <c r="MZE115" s="159" t="s">
        <v>249</v>
      </c>
      <c r="MZF115" s="159" t="s">
        <v>249</v>
      </c>
      <c r="MZG115" s="159" t="s">
        <v>249</v>
      </c>
      <c r="MZH115" s="159" t="s">
        <v>249</v>
      </c>
      <c r="MZI115" s="159" t="s">
        <v>249</v>
      </c>
      <c r="MZJ115" s="159" t="s">
        <v>249</v>
      </c>
      <c r="MZK115" s="159" t="s">
        <v>249</v>
      </c>
      <c r="MZL115" s="159" t="s">
        <v>249</v>
      </c>
      <c r="MZM115" s="159" t="s">
        <v>249</v>
      </c>
      <c r="MZN115" s="159" t="s">
        <v>249</v>
      </c>
      <c r="MZO115" s="159" t="s">
        <v>249</v>
      </c>
      <c r="MZP115" s="159" t="s">
        <v>249</v>
      </c>
      <c r="MZQ115" s="159" t="s">
        <v>249</v>
      </c>
      <c r="MZR115" s="159" t="s">
        <v>249</v>
      </c>
      <c r="MZS115" s="159" t="s">
        <v>249</v>
      </c>
      <c r="MZT115" s="159" t="s">
        <v>249</v>
      </c>
      <c r="MZU115" s="159" t="s">
        <v>249</v>
      </c>
      <c r="MZV115" s="159" t="s">
        <v>249</v>
      </c>
      <c r="MZW115" s="159" t="s">
        <v>249</v>
      </c>
      <c r="MZX115" s="159" t="s">
        <v>249</v>
      </c>
      <c r="MZY115" s="159" t="s">
        <v>249</v>
      </c>
      <c r="MZZ115" s="159" t="s">
        <v>249</v>
      </c>
      <c r="NAA115" s="159" t="s">
        <v>249</v>
      </c>
      <c r="NAB115" s="159" t="s">
        <v>249</v>
      </c>
      <c r="NAC115" s="159" t="s">
        <v>249</v>
      </c>
      <c r="NAD115" s="159" t="s">
        <v>249</v>
      </c>
      <c r="NAE115" s="159" t="s">
        <v>249</v>
      </c>
      <c r="NAF115" s="159" t="s">
        <v>249</v>
      </c>
      <c r="NAG115" s="159" t="s">
        <v>249</v>
      </c>
      <c r="NAH115" s="159" t="s">
        <v>249</v>
      </c>
      <c r="NAI115" s="159" t="s">
        <v>249</v>
      </c>
      <c r="NAJ115" s="159" t="s">
        <v>249</v>
      </c>
      <c r="NAK115" s="159" t="s">
        <v>249</v>
      </c>
      <c r="NAL115" s="159" t="s">
        <v>249</v>
      </c>
      <c r="NAM115" s="159" t="s">
        <v>249</v>
      </c>
      <c r="NAN115" s="159" t="s">
        <v>249</v>
      </c>
      <c r="NAO115" s="159" t="s">
        <v>249</v>
      </c>
      <c r="NAP115" s="159" t="s">
        <v>249</v>
      </c>
      <c r="NAQ115" s="159" t="s">
        <v>249</v>
      </c>
      <c r="NAR115" s="159" t="s">
        <v>249</v>
      </c>
      <c r="NAS115" s="159" t="s">
        <v>249</v>
      </c>
      <c r="NAT115" s="159" t="s">
        <v>249</v>
      </c>
      <c r="NAU115" s="159" t="s">
        <v>249</v>
      </c>
      <c r="NAV115" s="159" t="s">
        <v>249</v>
      </c>
      <c r="NAW115" s="159" t="s">
        <v>249</v>
      </c>
      <c r="NAX115" s="159" t="s">
        <v>249</v>
      </c>
      <c r="NAY115" s="159" t="s">
        <v>249</v>
      </c>
      <c r="NAZ115" s="159" t="s">
        <v>249</v>
      </c>
      <c r="NBA115" s="159" t="s">
        <v>249</v>
      </c>
      <c r="NBB115" s="159" t="s">
        <v>249</v>
      </c>
      <c r="NBC115" s="159" t="s">
        <v>249</v>
      </c>
      <c r="NBD115" s="159" t="s">
        <v>249</v>
      </c>
      <c r="NBE115" s="159" t="s">
        <v>249</v>
      </c>
      <c r="NBF115" s="159" t="s">
        <v>249</v>
      </c>
      <c r="NBG115" s="159" t="s">
        <v>249</v>
      </c>
      <c r="NBH115" s="159" t="s">
        <v>249</v>
      </c>
      <c r="NBI115" s="159" t="s">
        <v>249</v>
      </c>
      <c r="NBJ115" s="159" t="s">
        <v>249</v>
      </c>
      <c r="NBK115" s="159" t="s">
        <v>249</v>
      </c>
      <c r="NBL115" s="159" t="s">
        <v>249</v>
      </c>
      <c r="NBM115" s="159" t="s">
        <v>249</v>
      </c>
      <c r="NBN115" s="159" t="s">
        <v>249</v>
      </c>
      <c r="NBO115" s="159" t="s">
        <v>249</v>
      </c>
      <c r="NBP115" s="159" t="s">
        <v>249</v>
      </c>
      <c r="NBQ115" s="159" t="s">
        <v>249</v>
      </c>
      <c r="NBR115" s="159" t="s">
        <v>249</v>
      </c>
      <c r="NBS115" s="159" t="s">
        <v>249</v>
      </c>
      <c r="NBT115" s="159" t="s">
        <v>249</v>
      </c>
      <c r="NBU115" s="159" t="s">
        <v>249</v>
      </c>
      <c r="NBV115" s="159" t="s">
        <v>249</v>
      </c>
      <c r="NBW115" s="159" t="s">
        <v>249</v>
      </c>
      <c r="NBX115" s="159" t="s">
        <v>249</v>
      </c>
      <c r="NBY115" s="159" t="s">
        <v>249</v>
      </c>
      <c r="NBZ115" s="159" t="s">
        <v>249</v>
      </c>
      <c r="NCA115" s="159" t="s">
        <v>249</v>
      </c>
      <c r="NCB115" s="159" t="s">
        <v>249</v>
      </c>
      <c r="NCC115" s="159" t="s">
        <v>249</v>
      </c>
      <c r="NCD115" s="159" t="s">
        <v>249</v>
      </c>
      <c r="NCE115" s="159" t="s">
        <v>249</v>
      </c>
      <c r="NCF115" s="159" t="s">
        <v>249</v>
      </c>
      <c r="NCG115" s="159" t="s">
        <v>249</v>
      </c>
      <c r="NCH115" s="159" t="s">
        <v>249</v>
      </c>
      <c r="NCI115" s="159" t="s">
        <v>249</v>
      </c>
      <c r="NCJ115" s="159" t="s">
        <v>249</v>
      </c>
      <c r="NCK115" s="159" t="s">
        <v>249</v>
      </c>
      <c r="NCL115" s="159" t="s">
        <v>249</v>
      </c>
      <c r="NCM115" s="159" t="s">
        <v>249</v>
      </c>
      <c r="NCN115" s="159" t="s">
        <v>249</v>
      </c>
      <c r="NCO115" s="159" t="s">
        <v>249</v>
      </c>
      <c r="NCP115" s="159" t="s">
        <v>249</v>
      </c>
      <c r="NCQ115" s="159" t="s">
        <v>249</v>
      </c>
      <c r="NCR115" s="159" t="s">
        <v>249</v>
      </c>
      <c r="NCS115" s="159" t="s">
        <v>249</v>
      </c>
      <c r="NCT115" s="159" t="s">
        <v>249</v>
      </c>
      <c r="NCU115" s="159" t="s">
        <v>249</v>
      </c>
      <c r="NCV115" s="159" t="s">
        <v>249</v>
      </c>
      <c r="NCW115" s="159" t="s">
        <v>249</v>
      </c>
      <c r="NCX115" s="159" t="s">
        <v>249</v>
      </c>
      <c r="NCY115" s="159" t="s">
        <v>249</v>
      </c>
      <c r="NCZ115" s="159" t="s">
        <v>249</v>
      </c>
      <c r="NDA115" s="159" t="s">
        <v>249</v>
      </c>
      <c r="NDB115" s="159" t="s">
        <v>249</v>
      </c>
      <c r="NDC115" s="159" t="s">
        <v>249</v>
      </c>
      <c r="NDD115" s="159" t="s">
        <v>249</v>
      </c>
      <c r="NDE115" s="159" t="s">
        <v>249</v>
      </c>
      <c r="NDF115" s="159" t="s">
        <v>249</v>
      </c>
      <c r="NDG115" s="159" t="s">
        <v>249</v>
      </c>
      <c r="NDH115" s="159" t="s">
        <v>249</v>
      </c>
      <c r="NDI115" s="159" t="s">
        <v>249</v>
      </c>
      <c r="NDJ115" s="159" t="s">
        <v>249</v>
      </c>
      <c r="NDK115" s="159" t="s">
        <v>249</v>
      </c>
      <c r="NDL115" s="159" t="s">
        <v>249</v>
      </c>
      <c r="NDM115" s="159" t="s">
        <v>249</v>
      </c>
      <c r="NDN115" s="159" t="s">
        <v>249</v>
      </c>
      <c r="NDO115" s="159" t="s">
        <v>249</v>
      </c>
      <c r="NDP115" s="159" t="s">
        <v>249</v>
      </c>
      <c r="NDQ115" s="159" t="s">
        <v>249</v>
      </c>
      <c r="NDR115" s="159" t="s">
        <v>249</v>
      </c>
      <c r="NDS115" s="159" t="s">
        <v>249</v>
      </c>
      <c r="NDT115" s="159" t="s">
        <v>249</v>
      </c>
      <c r="NDU115" s="159" t="s">
        <v>249</v>
      </c>
      <c r="NDV115" s="159" t="s">
        <v>249</v>
      </c>
      <c r="NDW115" s="159" t="s">
        <v>249</v>
      </c>
      <c r="NDX115" s="159" t="s">
        <v>249</v>
      </c>
      <c r="NDY115" s="159" t="s">
        <v>249</v>
      </c>
      <c r="NDZ115" s="159" t="s">
        <v>249</v>
      </c>
      <c r="NEA115" s="159" t="s">
        <v>249</v>
      </c>
      <c r="NEB115" s="159" t="s">
        <v>249</v>
      </c>
      <c r="NEC115" s="159" t="s">
        <v>249</v>
      </c>
      <c r="NED115" s="159" t="s">
        <v>249</v>
      </c>
      <c r="NEE115" s="159" t="s">
        <v>249</v>
      </c>
      <c r="NEF115" s="159" t="s">
        <v>249</v>
      </c>
      <c r="NEG115" s="159" t="s">
        <v>249</v>
      </c>
      <c r="NEH115" s="159" t="s">
        <v>249</v>
      </c>
      <c r="NEI115" s="159" t="s">
        <v>249</v>
      </c>
      <c r="NEJ115" s="159" t="s">
        <v>249</v>
      </c>
      <c r="NEK115" s="159" t="s">
        <v>249</v>
      </c>
      <c r="NEL115" s="159" t="s">
        <v>249</v>
      </c>
      <c r="NEM115" s="159" t="s">
        <v>249</v>
      </c>
      <c r="NEN115" s="159" t="s">
        <v>249</v>
      </c>
      <c r="NEO115" s="159" t="s">
        <v>249</v>
      </c>
      <c r="NEP115" s="159" t="s">
        <v>249</v>
      </c>
      <c r="NEQ115" s="159" t="s">
        <v>249</v>
      </c>
      <c r="NER115" s="159" t="s">
        <v>249</v>
      </c>
      <c r="NES115" s="159" t="s">
        <v>249</v>
      </c>
      <c r="NET115" s="159" t="s">
        <v>249</v>
      </c>
      <c r="NEU115" s="159" t="s">
        <v>249</v>
      </c>
      <c r="NEV115" s="159" t="s">
        <v>249</v>
      </c>
      <c r="NEW115" s="159" t="s">
        <v>249</v>
      </c>
      <c r="NEX115" s="159" t="s">
        <v>249</v>
      </c>
      <c r="NEY115" s="159" t="s">
        <v>249</v>
      </c>
      <c r="NEZ115" s="159" t="s">
        <v>249</v>
      </c>
      <c r="NFA115" s="159" t="s">
        <v>249</v>
      </c>
      <c r="NFB115" s="159" t="s">
        <v>249</v>
      </c>
      <c r="NFC115" s="159" t="s">
        <v>249</v>
      </c>
      <c r="NFD115" s="159" t="s">
        <v>249</v>
      </c>
      <c r="NFE115" s="159" t="s">
        <v>249</v>
      </c>
      <c r="NFF115" s="159" t="s">
        <v>249</v>
      </c>
      <c r="NFG115" s="159" t="s">
        <v>249</v>
      </c>
      <c r="NFH115" s="159" t="s">
        <v>249</v>
      </c>
      <c r="NFI115" s="159" t="s">
        <v>249</v>
      </c>
      <c r="NFJ115" s="159" t="s">
        <v>249</v>
      </c>
      <c r="NFK115" s="159" t="s">
        <v>249</v>
      </c>
      <c r="NFL115" s="159" t="s">
        <v>249</v>
      </c>
      <c r="NFM115" s="159" t="s">
        <v>249</v>
      </c>
      <c r="NFN115" s="159" t="s">
        <v>249</v>
      </c>
      <c r="NFO115" s="159" t="s">
        <v>249</v>
      </c>
      <c r="NFP115" s="159" t="s">
        <v>249</v>
      </c>
      <c r="NFQ115" s="159" t="s">
        <v>249</v>
      </c>
      <c r="NFR115" s="159" t="s">
        <v>249</v>
      </c>
      <c r="NFS115" s="159" t="s">
        <v>249</v>
      </c>
      <c r="NFT115" s="159" t="s">
        <v>249</v>
      </c>
      <c r="NFU115" s="159" t="s">
        <v>249</v>
      </c>
      <c r="NFV115" s="159" t="s">
        <v>249</v>
      </c>
      <c r="NFW115" s="159" t="s">
        <v>249</v>
      </c>
      <c r="NFX115" s="159" t="s">
        <v>249</v>
      </c>
      <c r="NFY115" s="159" t="s">
        <v>249</v>
      </c>
      <c r="NFZ115" s="159" t="s">
        <v>249</v>
      </c>
      <c r="NGA115" s="159" t="s">
        <v>249</v>
      </c>
      <c r="NGB115" s="159" t="s">
        <v>249</v>
      </c>
      <c r="NGC115" s="159" t="s">
        <v>249</v>
      </c>
      <c r="NGD115" s="159" t="s">
        <v>249</v>
      </c>
      <c r="NGE115" s="159" t="s">
        <v>249</v>
      </c>
      <c r="NGF115" s="159" t="s">
        <v>249</v>
      </c>
      <c r="NGG115" s="159" t="s">
        <v>249</v>
      </c>
      <c r="NGH115" s="159" t="s">
        <v>249</v>
      </c>
      <c r="NGI115" s="159" t="s">
        <v>249</v>
      </c>
      <c r="NGJ115" s="159" t="s">
        <v>249</v>
      </c>
      <c r="NGK115" s="159" t="s">
        <v>249</v>
      </c>
      <c r="NGL115" s="159" t="s">
        <v>249</v>
      </c>
      <c r="NGM115" s="159" t="s">
        <v>249</v>
      </c>
      <c r="NGN115" s="159" t="s">
        <v>249</v>
      </c>
      <c r="NGO115" s="159" t="s">
        <v>249</v>
      </c>
      <c r="NGP115" s="159" t="s">
        <v>249</v>
      </c>
      <c r="NGQ115" s="159" t="s">
        <v>249</v>
      </c>
      <c r="NGR115" s="159" t="s">
        <v>249</v>
      </c>
      <c r="NGS115" s="159" t="s">
        <v>249</v>
      </c>
      <c r="NGT115" s="159" t="s">
        <v>249</v>
      </c>
      <c r="NGU115" s="159" t="s">
        <v>249</v>
      </c>
      <c r="NGV115" s="159" t="s">
        <v>249</v>
      </c>
      <c r="NGW115" s="159" t="s">
        <v>249</v>
      </c>
      <c r="NGX115" s="159" t="s">
        <v>249</v>
      </c>
      <c r="NGY115" s="159" t="s">
        <v>249</v>
      </c>
      <c r="NGZ115" s="159" t="s">
        <v>249</v>
      </c>
      <c r="NHA115" s="159" t="s">
        <v>249</v>
      </c>
      <c r="NHB115" s="159" t="s">
        <v>249</v>
      </c>
      <c r="NHC115" s="159" t="s">
        <v>249</v>
      </c>
      <c r="NHD115" s="159" t="s">
        <v>249</v>
      </c>
      <c r="NHE115" s="159" t="s">
        <v>249</v>
      </c>
      <c r="NHF115" s="159" t="s">
        <v>249</v>
      </c>
      <c r="NHG115" s="159" t="s">
        <v>249</v>
      </c>
      <c r="NHH115" s="159" t="s">
        <v>249</v>
      </c>
      <c r="NHI115" s="159" t="s">
        <v>249</v>
      </c>
      <c r="NHJ115" s="159" t="s">
        <v>249</v>
      </c>
      <c r="NHK115" s="159" t="s">
        <v>249</v>
      </c>
      <c r="NHL115" s="159" t="s">
        <v>249</v>
      </c>
      <c r="NHM115" s="159" t="s">
        <v>249</v>
      </c>
      <c r="NHN115" s="159" t="s">
        <v>249</v>
      </c>
      <c r="NHO115" s="159" t="s">
        <v>249</v>
      </c>
      <c r="NHP115" s="159" t="s">
        <v>249</v>
      </c>
      <c r="NHQ115" s="159" t="s">
        <v>249</v>
      </c>
      <c r="NHR115" s="159" t="s">
        <v>249</v>
      </c>
      <c r="NHS115" s="159" t="s">
        <v>249</v>
      </c>
      <c r="NHT115" s="159" t="s">
        <v>249</v>
      </c>
      <c r="NHU115" s="159" t="s">
        <v>249</v>
      </c>
      <c r="NHV115" s="159" t="s">
        <v>249</v>
      </c>
      <c r="NHW115" s="159" t="s">
        <v>249</v>
      </c>
      <c r="NHX115" s="159" t="s">
        <v>249</v>
      </c>
      <c r="NHY115" s="159" t="s">
        <v>249</v>
      </c>
      <c r="NHZ115" s="159" t="s">
        <v>249</v>
      </c>
      <c r="NIA115" s="159" t="s">
        <v>249</v>
      </c>
      <c r="NIB115" s="159" t="s">
        <v>249</v>
      </c>
      <c r="NIC115" s="159" t="s">
        <v>249</v>
      </c>
      <c r="NID115" s="159" t="s">
        <v>249</v>
      </c>
      <c r="NIE115" s="159" t="s">
        <v>249</v>
      </c>
      <c r="NIF115" s="159" t="s">
        <v>249</v>
      </c>
      <c r="NIG115" s="159" t="s">
        <v>249</v>
      </c>
      <c r="NIH115" s="159" t="s">
        <v>249</v>
      </c>
      <c r="NII115" s="159" t="s">
        <v>249</v>
      </c>
      <c r="NIJ115" s="159" t="s">
        <v>249</v>
      </c>
      <c r="NIK115" s="159" t="s">
        <v>249</v>
      </c>
      <c r="NIL115" s="159" t="s">
        <v>249</v>
      </c>
      <c r="NIM115" s="159" t="s">
        <v>249</v>
      </c>
      <c r="NIN115" s="159" t="s">
        <v>249</v>
      </c>
      <c r="NIO115" s="159" t="s">
        <v>249</v>
      </c>
      <c r="NIP115" s="159" t="s">
        <v>249</v>
      </c>
      <c r="NIQ115" s="159" t="s">
        <v>249</v>
      </c>
      <c r="NIR115" s="159" t="s">
        <v>249</v>
      </c>
      <c r="NIS115" s="159" t="s">
        <v>249</v>
      </c>
      <c r="NIT115" s="159" t="s">
        <v>249</v>
      </c>
      <c r="NIU115" s="159" t="s">
        <v>249</v>
      </c>
      <c r="NIV115" s="159" t="s">
        <v>249</v>
      </c>
      <c r="NIW115" s="159" t="s">
        <v>249</v>
      </c>
      <c r="NIX115" s="159" t="s">
        <v>249</v>
      </c>
      <c r="NIY115" s="159" t="s">
        <v>249</v>
      </c>
      <c r="NIZ115" s="159" t="s">
        <v>249</v>
      </c>
      <c r="NJA115" s="159" t="s">
        <v>249</v>
      </c>
      <c r="NJB115" s="159" t="s">
        <v>249</v>
      </c>
      <c r="NJC115" s="159" t="s">
        <v>249</v>
      </c>
      <c r="NJD115" s="159" t="s">
        <v>249</v>
      </c>
      <c r="NJE115" s="159" t="s">
        <v>249</v>
      </c>
      <c r="NJF115" s="159" t="s">
        <v>249</v>
      </c>
      <c r="NJG115" s="159" t="s">
        <v>249</v>
      </c>
      <c r="NJH115" s="159" t="s">
        <v>249</v>
      </c>
      <c r="NJI115" s="159" t="s">
        <v>249</v>
      </c>
      <c r="NJJ115" s="159" t="s">
        <v>249</v>
      </c>
      <c r="NJK115" s="159" t="s">
        <v>249</v>
      </c>
      <c r="NJL115" s="159" t="s">
        <v>249</v>
      </c>
      <c r="NJM115" s="159" t="s">
        <v>249</v>
      </c>
      <c r="NJN115" s="159" t="s">
        <v>249</v>
      </c>
      <c r="NJO115" s="159" t="s">
        <v>249</v>
      </c>
      <c r="NJP115" s="159" t="s">
        <v>249</v>
      </c>
      <c r="NJQ115" s="159" t="s">
        <v>249</v>
      </c>
      <c r="NJR115" s="159" t="s">
        <v>249</v>
      </c>
      <c r="NJS115" s="159" t="s">
        <v>249</v>
      </c>
      <c r="NJT115" s="159" t="s">
        <v>249</v>
      </c>
      <c r="NJU115" s="159" t="s">
        <v>249</v>
      </c>
      <c r="NJV115" s="159" t="s">
        <v>249</v>
      </c>
      <c r="NJW115" s="159" t="s">
        <v>249</v>
      </c>
      <c r="NJX115" s="159" t="s">
        <v>249</v>
      </c>
      <c r="NJY115" s="159" t="s">
        <v>249</v>
      </c>
      <c r="NJZ115" s="159" t="s">
        <v>249</v>
      </c>
      <c r="NKA115" s="159" t="s">
        <v>249</v>
      </c>
      <c r="NKB115" s="159" t="s">
        <v>249</v>
      </c>
      <c r="NKC115" s="159" t="s">
        <v>249</v>
      </c>
      <c r="NKD115" s="159" t="s">
        <v>249</v>
      </c>
      <c r="NKE115" s="159" t="s">
        <v>249</v>
      </c>
      <c r="NKF115" s="159" t="s">
        <v>249</v>
      </c>
      <c r="NKG115" s="159" t="s">
        <v>249</v>
      </c>
      <c r="NKH115" s="159" t="s">
        <v>249</v>
      </c>
      <c r="NKI115" s="159" t="s">
        <v>249</v>
      </c>
      <c r="NKJ115" s="159" t="s">
        <v>249</v>
      </c>
      <c r="NKK115" s="159" t="s">
        <v>249</v>
      </c>
      <c r="NKL115" s="159" t="s">
        <v>249</v>
      </c>
      <c r="NKM115" s="159" t="s">
        <v>249</v>
      </c>
      <c r="NKN115" s="159" t="s">
        <v>249</v>
      </c>
      <c r="NKO115" s="159" t="s">
        <v>249</v>
      </c>
      <c r="NKP115" s="159" t="s">
        <v>249</v>
      </c>
      <c r="NKQ115" s="159" t="s">
        <v>249</v>
      </c>
      <c r="NKR115" s="159" t="s">
        <v>249</v>
      </c>
      <c r="NKS115" s="159" t="s">
        <v>249</v>
      </c>
      <c r="NKT115" s="159" t="s">
        <v>249</v>
      </c>
      <c r="NKU115" s="159" t="s">
        <v>249</v>
      </c>
      <c r="NKV115" s="159" t="s">
        <v>249</v>
      </c>
      <c r="NKW115" s="159" t="s">
        <v>249</v>
      </c>
      <c r="NKX115" s="159" t="s">
        <v>249</v>
      </c>
      <c r="NKY115" s="159" t="s">
        <v>249</v>
      </c>
      <c r="NKZ115" s="159" t="s">
        <v>249</v>
      </c>
      <c r="NLA115" s="159" t="s">
        <v>249</v>
      </c>
      <c r="NLB115" s="159" t="s">
        <v>249</v>
      </c>
      <c r="NLC115" s="159" t="s">
        <v>249</v>
      </c>
      <c r="NLD115" s="159" t="s">
        <v>249</v>
      </c>
      <c r="NLE115" s="159" t="s">
        <v>249</v>
      </c>
      <c r="NLF115" s="159" t="s">
        <v>249</v>
      </c>
      <c r="NLG115" s="159" t="s">
        <v>249</v>
      </c>
      <c r="NLH115" s="159" t="s">
        <v>249</v>
      </c>
      <c r="NLI115" s="159" t="s">
        <v>249</v>
      </c>
      <c r="NLJ115" s="159" t="s">
        <v>249</v>
      </c>
      <c r="NLK115" s="159" t="s">
        <v>249</v>
      </c>
      <c r="NLL115" s="159" t="s">
        <v>249</v>
      </c>
      <c r="NLM115" s="159" t="s">
        <v>249</v>
      </c>
      <c r="NLN115" s="159" t="s">
        <v>249</v>
      </c>
      <c r="NLO115" s="159" t="s">
        <v>249</v>
      </c>
      <c r="NLP115" s="159" t="s">
        <v>249</v>
      </c>
      <c r="NLQ115" s="159" t="s">
        <v>249</v>
      </c>
      <c r="NLR115" s="159" t="s">
        <v>249</v>
      </c>
      <c r="NLS115" s="159" t="s">
        <v>249</v>
      </c>
      <c r="NLT115" s="159" t="s">
        <v>249</v>
      </c>
      <c r="NLU115" s="159" t="s">
        <v>249</v>
      </c>
      <c r="NLV115" s="159" t="s">
        <v>249</v>
      </c>
      <c r="NLW115" s="159" t="s">
        <v>249</v>
      </c>
      <c r="NLX115" s="159" t="s">
        <v>249</v>
      </c>
      <c r="NLY115" s="159" t="s">
        <v>249</v>
      </c>
      <c r="NLZ115" s="159" t="s">
        <v>249</v>
      </c>
      <c r="NMA115" s="159" t="s">
        <v>249</v>
      </c>
      <c r="NMB115" s="159" t="s">
        <v>249</v>
      </c>
      <c r="NMC115" s="159" t="s">
        <v>249</v>
      </c>
      <c r="NMD115" s="159" t="s">
        <v>249</v>
      </c>
      <c r="NME115" s="159" t="s">
        <v>249</v>
      </c>
      <c r="NMF115" s="159" t="s">
        <v>249</v>
      </c>
      <c r="NMG115" s="159" t="s">
        <v>249</v>
      </c>
      <c r="NMH115" s="159" t="s">
        <v>249</v>
      </c>
      <c r="NMI115" s="159" t="s">
        <v>249</v>
      </c>
      <c r="NMJ115" s="159" t="s">
        <v>249</v>
      </c>
      <c r="NMK115" s="159" t="s">
        <v>249</v>
      </c>
      <c r="NML115" s="159" t="s">
        <v>249</v>
      </c>
      <c r="NMM115" s="159" t="s">
        <v>249</v>
      </c>
      <c r="NMN115" s="159" t="s">
        <v>249</v>
      </c>
      <c r="NMO115" s="159" t="s">
        <v>249</v>
      </c>
      <c r="NMP115" s="159" t="s">
        <v>249</v>
      </c>
      <c r="NMQ115" s="159" t="s">
        <v>249</v>
      </c>
      <c r="NMR115" s="159" t="s">
        <v>249</v>
      </c>
      <c r="NMS115" s="159" t="s">
        <v>249</v>
      </c>
      <c r="NMT115" s="159" t="s">
        <v>249</v>
      </c>
      <c r="NMU115" s="159" t="s">
        <v>249</v>
      </c>
      <c r="NMV115" s="159" t="s">
        <v>249</v>
      </c>
      <c r="NMW115" s="159" t="s">
        <v>249</v>
      </c>
      <c r="NMX115" s="159" t="s">
        <v>249</v>
      </c>
      <c r="NMY115" s="159" t="s">
        <v>249</v>
      </c>
      <c r="NMZ115" s="159" t="s">
        <v>249</v>
      </c>
      <c r="NNA115" s="159" t="s">
        <v>249</v>
      </c>
      <c r="NNB115" s="159" t="s">
        <v>249</v>
      </c>
      <c r="NNC115" s="159" t="s">
        <v>249</v>
      </c>
      <c r="NND115" s="159" t="s">
        <v>249</v>
      </c>
      <c r="NNE115" s="159" t="s">
        <v>249</v>
      </c>
      <c r="NNF115" s="159" t="s">
        <v>249</v>
      </c>
      <c r="NNG115" s="159" t="s">
        <v>249</v>
      </c>
      <c r="NNH115" s="159" t="s">
        <v>249</v>
      </c>
      <c r="NNI115" s="159" t="s">
        <v>249</v>
      </c>
      <c r="NNJ115" s="159" t="s">
        <v>249</v>
      </c>
      <c r="NNK115" s="159" t="s">
        <v>249</v>
      </c>
      <c r="NNL115" s="159" t="s">
        <v>249</v>
      </c>
      <c r="NNM115" s="159" t="s">
        <v>249</v>
      </c>
      <c r="NNN115" s="159" t="s">
        <v>249</v>
      </c>
      <c r="NNO115" s="159" t="s">
        <v>249</v>
      </c>
      <c r="NNP115" s="159" t="s">
        <v>249</v>
      </c>
      <c r="NNQ115" s="159" t="s">
        <v>249</v>
      </c>
      <c r="NNR115" s="159" t="s">
        <v>249</v>
      </c>
      <c r="NNS115" s="159" t="s">
        <v>249</v>
      </c>
      <c r="NNT115" s="159" t="s">
        <v>249</v>
      </c>
      <c r="NNU115" s="159" t="s">
        <v>249</v>
      </c>
      <c r="NNV115" s="159" t="s">
        <v>249</v>
      </c>
      <c r="NNW115" s="159" t="s">
        <v>249</v>
      </c>
      <c r="NNX115" s="159" t="s">
        <v>249</v>
      </c>
      <c r="NNY115" s="159" t="s">
        <v>249</v>
      </c>
      <c r="NNZ115" s="159" t="s">
        <v>249</v>
      </c>
      <c r="NOA115" s="159" t="s">
        <v>249</v>
      </c>
      <c r="NOB115" s="159" t="s">
        <v>249</v>
      </c>
      <c r="NOC115" s="159" t="s">
        <v>249</v>
      </c>
      <c r="NOD115" s="159" t="s">
        <v>249</v>
      </c>
      <c r="NOE115" s="159" t="s">
        <v>249</v>
      </c>
      <c r="NOF115" s="159" t="s">
        <v>249</v>
      </c>
      <c r="NOG115" s="159" t="s">
        <v>249</v>
      </c>
      <c r="NOH115" s="159" t="s">
        <v>249</v>
      </c>
      <c r="NOI115" s="159" t="s">
        <v>249</v>
      </c>
      <c r="NOJ115" s="159" t="s">
        <v>249</v>
      </c>
      <c r="NOK115" s="159" t="s">
        <v>249</v>
      </c>
      <c r="NOL115" s="159" t="s">
        <v>249</v>
      </c>
      <c r="NOM115" s="159" t="s">
        <v>249</v>
      </c>
      <c r="NON115" s="159" t="s">
        <v>249</v>
      </c>
      <c r="NOO115" s="159" t="s">
        <v>249</v>
      </c>
      <c r="NOP115" s="159" t="s">
        <v>249</v>
      </c>
      <c r="NOQ115" s="159" t="s">
        <v>249</v>
      </c>
      <c r="NOR115" s="159" t="s">
        <v>249</v>
      </c>
      <c r="NOS115" s="159" t="s">
        <v>249</v>
      </c>
      <c r="NOT115" s="159" t="s">
        <v>249</v>
      </c>
      <c r="NOU115" s="159" t="s">
        <v>249</v>
      </c>
      <c r="NOV115" s="159" t="s">
        <v>249</v>
      </c>
      <c r="NOW115" s="159" t="s">
        <v>249</v>
      </c>
      <c r="NOX115" s="159" t="s">
        <v>249</v>
      </c>
      <c r="NOY115" s="159" t="s">
        <v>249</v>
      </c>
      <c r="NOZ115" s="159" t="s">
        <v>249</v>
      </c>
      <c r="NPA115" s="159" t="s">
        <v>249</v>
      </c>
      <c r="NPB115" s="159" t="s">
        <v>249</v>
      </c>
      <c r="NPC115" s="159" t="s">
        <v>249</v>
      </c>
      <c r="NPD115" s="159" t="s">
        <v>249</v>
      </c>
      <c r="NPE115" s="159" t="s">
        <v>249</v>
      </c>
      <c r="NPF115" s="159" t="s">
        <v>249</v>
      </c>
      <c r="NPG115" s="159" t="s">
        <v>249</v>
      </c>
      <c r="NPH115" s="159" t="s">
        <v>249</v>
      </c>
      <c r="NPI115" s="159" t="s">
        <v>249</v>
      </c>
      <c r="NPJ115" s="159" t="s">
        <v>249</v>
      </c>
      <c r="NPK115" s="159" t="s">
        <v>249</v>
      </c>
      <c r="NPL115" s="159" t="s">
        <v>249</v>
      </c>
      <c r="NPM115" s="159" t="s">
        <v>249</v>
      </c>
      <c r="NPN115" s="159" t="s">
        <v>249</v>
      </c>
      <c r="NPO115" s="159" t="s">
        <v>249</v>
      </c>
      <c r="NPP115" s="159" t="s">
        <v>249</v>
      </c>
      <c r="NPQ115" s="159" t="s">
        <v>249</v>
      </c>
      <c r="NPR115" s="159" t="s">
        <v>249</v>
      </c>
      <c r="NPS115" s="159" t="s">
        <v>249</v>
      </c>
      <c r="NPT115" s="159" t="s">
        <v>249</v>
      </c>
      <c r="NPU115" s="159" t="s">
        <v>249</v>
      </c>
      <c r="NPV115" s="159" t="s">
        <v>249</v>
      </c>
      <c r="NPW115" s="159" t="s">
        <v>249</v>
      </c>
      <c r="NPX115" s="159" t="s">
        <v>249</v>
      </c>
      <c r="NPY115" s="159" t="s">
        <v>249</v>
      </c>
      <c r="NPZ115" s="159" t="s">
        <v>249</v>
      </c>
      <c r="NQA115" s="159" t="s">
        <v>249</v>
      </c>
      <c r="NQB115" s="159" t="s">
        <v>249</v>
      </c>
      <c r="NQC115" s="159" t="s">
        <v>249</v>
      </c>
      <c r="NQD115" s="159" t="s">
        <v>249</v>
      </c>
      <c r="NQE115" s="159" t="s">
        <v>249</v>
      </c>
      <c r="NQF115" s="159" t="s">
        <v>249</v>
      </c>
      <c r="NQG115" s="159" t="s">
        <v>249</v>
      </c>
      <c r="NQH115" s="159" t="s">
        <v>249</v>
      </c>
      <c r="NQI115" s="159" t="s">
        <v>249</v>
      </c>
      <c r="NQJ115" s="159" t="s">
        <v>249</v>
      </c>
      <c r="NQK115" s="159" t="s">
        <v>249</v>
      </c>
      <c r="NQL115" s="159" t="s">
        <v>249</v>
      </c>
      <c r="NQM115" s="159" t="s">
        <v>249</v>
      </c>
      <c r="NQN115" s="159" t="s">
        <v>249</v>
      </c>
      <c r="NQO115" s="159" t="s">
        <v>249</v>
      </c>
      <c r="NQP115" s="159" t="s">
        <v>249</v>
      </c>
      <c r="NQQ115" s="159" t="s">
        <v>249</v>
      </c>
      <c r="NQR115" s="159" t="s">
        <v>249</v>
      </c>
      <c r="NQS115" s="159" t="s">
        <v>249</v>
      </c>
      <c r="NQT115" s="159" t="s">
        <v>249</v>
      </c>
      <c r="NQU115" s="159" t="s">
        <v>249</v>
      </c>
      <c r="NQV115" s="159" t="s">
        <v>249</v>
      </c>
      <c r="NQW115" s="159" t="s">
        <v>249</v>
      </c>
      <c r="NQX115" s="159" t="s">
        <v>249</v>
      </c>
      <c r="NQY115" s="159" t="s">
        <v>249</v>
      </c>
      <c r="NQZ115" s="159" t="s">
        <v>249</v>
      </c>
      <c r="NRA115" s="159" t="s">
        <v>249</v>
      </c>
      <c r="NRB115" s="159" t="s">
        <v>249</v>
      </c>
      <c r="NRC115" s="159" t="s">
        <v>249</v>
      </c>
      <c r="NRD115" s="159" t="s">
        <v>249</v>
      </c>
      <c r="NRE115" s="159" t="s">
        <v>249</v>
      </c>
      <c r="NRF115" s="159" t="s">
        <v>249</v>
      </c>
      <c r="NRG115" s="159" t="s">
        <v>249</v>
      </c>
      <c r="NRH115" s="159" t="s">
        <v>249</v>
      </c>
      <c r="NRI115" s="159" t="s">
        <v>249</v>
      </c>
      <c r="NRJ115" s="159" t="s">
        <v>249</v>
      </c>
      <c r="NRK115" s="159" t="s">
        <v>249</v>
      </c>
      <c r="NRL115" s="159" t="s">
        <v>249</v>
      </c>
      <c r="NRM115" s="159" t="s">
        <v>249</v>
      </c>
      <c r="NRN115" s="159" t="s">
        <v>249</v>
      </c>
      <c r="NRO115" s="159" t="s">
        <v>249</v>
      </c>
      <c r="NRP115" s="159" t="s">
        <v>249</v>
      </c>
      <c r="NRQ115" s="159" t="s">
        <v>249</v>
      </c>
      <c r="NRR115" s="159" t="s">
        <v>249</v>
      </c>
      <c r="NRS115" s="159" t="s">
        <v>249</v>
      </c>
      <c r="NRT115" s="159" t="s">
        <v>249</v>
      </c>
      <c r="NRU115" s="159" t="s">
        <v>249</v>
      </c>
      <c r="NRV115" s="159" t="s">
        <v>249</v>
      </c>
      <c r="NRW115" s="159" t="s">
        <v>249</v>
      </c>
      <c r="NRX115" s="159" t="s">
        <v>249</v>
      </c>
      <c r="NRY115" s="159" t="s">
        <v>249</v>
      </c>
      <c r="NRZ115" s="159" t="s">
        <v>249</v>
      </c>
      <c r="NSA115" s="159" t="s">
        <v>249</v>
      </c>
      <c r="NSB115" s="159" t="s">
        <v>249</v>
      </c>
      <c r="NSC115" s="159" t="s">
        <v>249</v>
      </c>
      <c r="NSD115" s="159" t="s">
        <v>249</v>
      </c>
      <c r="NSE115" s="159" t="s">
        <v>249</v>
      </c>
      <c r="NSF115" s="159" t="s">
        <v>249</v>
      </c>
      <c r="NSG115" s="159" t="s">
        <v>249</v>
      </c>
      <c r="NSH115" s="159" t="s">
        <v>249</v>
      </c>
      <c r="NSI115" s="159" t="s">
        <v>249</v>
      </c>
      <c r="NSJ115" s="159" t="s">
        <v>249</v>
      </c>
      <c r="NSK115" s="159" t="s">
        <v>249</v>
      </c>
      <c r="NSL115" s="159" t="s">
        <v>249</v>
      </c>
      <c r="NSM115" s="159" t="s">
        <v>249</v>
      </c>
      <c r="NSN115" s="159" t="s">
        <v>249</v>
      </c>
      <c r="NSO115" s="159" t="s">
        <v>249</v>
      </c>
      <c r="NSP115" s="159" t="s">
        <v>249</v>
      </c>
      <c r="NSQ115" s="159" t="s">
        <v>249</v>
      </c>
      <c r="NSR115" s="159" t="s">
        <v>249</v>
      </c>
      <c r="NSS115" s="159" t="s">
        <v>249</v>
      </c>
      <c r="NST115" s="159" t="s">
        <v>249</v>
      </c>
      <c r="NSU115" s="159" t="s">
        <v>249</v>
      </c>
      <c r="NSV115" s="159" t="s">
        <v>249</v>
      </c>
      <c r="NSW115" s="159" t="s">
        <v>249</v>
      </c>
      <c r="NSX115" s="159" t="s">
        <v>249</v>
      </c>
      <c r="NSY115" s="159" t="s">
        <v>249</v>
      </c>
      <c r="NSZ115" s="159" t="s">
        <v>249</v>
      </c>
      <c r="NTA115" s="159" t="s">
        <v>249</v>
      </c>
      <c r="NTB115" s="159" t="s">
        <v>249</v>
      </c>
      <c r="NTC115" s="159" t="s">
        <v>249</v>
      </c>
      <c r="NTD115" s="159" t="s">
        <v>249</v>
      </c>
      <c r="NTE115" s="159" t="s">
        <v>249</v>
      </c>
      <c r="NTF115" s="159" t="s">
        <v>249</v>
      </c>
      <c r="NTG115" s="159" t="s">
        <v>249</v>
      </c>
      <c r="NTH115" s="159" t="s">
        <v>249</v>
      </c>
      <c r="NTI115" s="159" t="s">
        <v>249</v>
      </c>
      <c r="NTJ115" s="159" t="s">
        <v>249</v>
      </c>
      <c r="NTK115" s="159" t="s">
        <v>249</v>
      </c>
      <c r="NTL115" s="159" t="s">
        <v>249</v>
      </c>
      <c r="NTM115" s="159" t="s">
        <v>249</v>
      </c>
      <c r="NTN115" s="159" t="s">
        <v>249</v>
      </c>
      <c r="NTO115" s="159" t="s">
        <v>249</v>
      </c>
      <c r="NTP115" s="159" t="s">
        <v>249</v>
      </c>
      <c r="NTQ115" s="159" t="s">
        <v>249</v>
      </c>
      <c r="NTR115" s="159" t="s">
        <v>249</v>
      </c>
      <c r="NTS115" s="159" t="s">
        <v>249</v>
      </c>
      <c r="NTT115" s="159" t="s">
        <v>249</v>
      </c>
      <c r="NTU115" s="159" t="s">
        <v>249</v>
      </c>
      <c r="NTV115" s="159" t="s">
        <v>249</v>
      </c>
      <c r="NTW115" s="159" t="s">
        <v>249</v>
      </c>
      <c r="NTX115" s="159" t="s">
        <v>249</v>
      </c>
      <c r="NTY115" s="159" t="s">
        <v>249</v>
      </c>
      <c r="NTZ115" s="159" t="s">
        <v>249</v>
      </c>
      <c r="NUA115" s="159" t="s">
        <v>249</v>
      </c>
      <c r="NUB115" s="159" t="s">
        <v>249</v>
      </c>
      <c r="NUC115" s="159" t="s">
        <v>249</v>
      </c>
      <c r="NUD115" s="159" t="s">
        <v>249</v>
      </c>
      <c r="NUE115" s="159" t="s">
        <v>249</v>
      </c>
      <c r="NUF115" s="159" t="s">
        <v>249</v>
      </c>
      <c r="NUG115" s="159" t="s">
        <v>249</v>
      </c>
      <c r="NUH115" s="159" t="s">
        <v>249</v>
      </c>
      <c r="NUI115" s="159" t="s">
        <v>249</v>
      </c>
      <c r="NUJ115" s="159" t="s">
        <v>249</v>
      </c>
      <c r="NUK115" s="159" t="s">
        <v>249</v>
      </c>
      <c r="NUL115" s="159" t="s">
        <v>249</v>
      </c>
      <c r="NUM115" s="159" t="s">
        <v>249</v>
      </c>
      <c r="NUN115" s="159" t="s">
        <v>249</v>
      </c>
      <c r="NUO115" s="159" t="s">
        <v>249</v>
      </c>
      <c r="NUP115" s="159" t="s">
        <v>249</v>
      </c>
      <c r="NUQ115" s="159" t="s">
        <v>249</v>
      </c>
      <c r="NUR115" s="159" t="s">
        <v>249</v>
      </c>
      <c r="NUS115" s="159" t="s">
        <v>249</v>
      </c>
      <c r="NUT115" s="159" t="s">
        <v>249</v>
      </c>
      <c r="NUU115" s="159" t="s">
        <v>249</v>
      </c>
      <c r="NUV115" s="159" t="s">
        <v>249</v>
      </c>
      <c r="NUW115" s="159" t="s">
        <v>249</v>
      </c>
      <c r="NUX115" s="159" t="s">
        <v>249</v>
      </c>
      <c r="NUY115" s="159" t="s">
        <v>249</v>
      </c>
      <c r="NUZ115" s="159" t="s">
        <v>249</v>
      </c>
      <c r="NVA115" s="159" t="s">
        <v>249</v>
      </c>
      <c r="NVB115" s="159" t="s">
        <v>249</v>
      </c>
      <c r="NVC115" s="159" t="s">
        <v>249</v>
      </c>
      <c r="NVD115" s="159" t="s">
        <v>249</v>
      </c>
      <c r="NVE115" s="159" t="s">
        <v>249</v>
      </c>
      <c r="NVF115" s="159" t="s">
        <v>249</v>
      </c>
      <c r="NVG115" s="159" t="s">
        <v>249</v>
      </c>
      <c r="NVH115" s="159" t="s">
        <v>249</v>
      </c>
      <c r="NVI115" s="159" t="s">
        <v>249</v>
      </c>
      <c r="NVJ115" s="159" t="s">
        <v>249</v>
      </c>
      <c r="NVK115" s="159" t="s">
        <v>249</v>
      </c>
      <c r="NVL115" s="159" t="s">
        <v>249</v>
      </c>
      <c r="NVM115" s="159" t="s">
        <v>249</v>
      </c>
      <c r="NVN115" s="159" t="s">
        <v>249</v>
      </c>
      <c r="NVO115" s="159" t="s">
        <v>249</v>
      </c>
      <c r="NVP115" s="159" t="s">
        <v>249</v>
      </c>
      <c r="NVQ115" s="159" t="s">
        <v>249</v>
      </c>
      <c r="NVR115" s="159" t="s">
        <v>249</v>
      </c>
      <c r="NVS115" s="159" t="s">
        <v>249</v>
      </c>
      <c r="NVT115" s="159" t="s">
        <v>249</v>
      </c>
      <c r="NVU115" s="159" t="s">
        <v>249</v>
      </c>
      <c r="NVV115" s="159" t="s">
        <v>249</v>
      </c>
      <c r="NVW115" s="159" t="s">
        <v>249</v>
      </c>
      <c r="NVX115" s="159" t="s">
        <v>249</v>
      </c>
      <c r="NVY115" s="159" t="s">
        <v>249</v>
      </c>
      <c r="NVZ115" s="159" t="s">
        <v>249</v>
      </c>
      <c r="NWA115" s="159" t="s">
        <v>249</v>
      </c>
      <c r="NWB115" s="159" t="s">
        <v>249</v>
      </c>
      <c r="NWC115" s="159" t="s">
        <v>249</v>
      </c>
      <c r="NWD115" s="159" t="s">
        <v>249</v>
      </c>
      <c r="NWE115" s="159" t="s">
        <v>249</v>
      </c>
      <c r="NWF115" s="159" t="s">
        <v>249</v>
      </c>
      <c r="NWG115" s="159" t="s">
        <v>249</v>
      </c>
      <c r="NWH115" s="159" t="s">
        <v>249</v>
      </c>
      <c r="NWI115" s="159" t="s">
        <v>249</v>
      </c>
      <c r="NWJ115" s="159" t="s">
        <v>249</v>
      </c>
      <c r="NWK115" s="159" t="s">
        <v>249</v>
      </c>
      <c r="NWL115" s="159" t="s">
        <v>249</v>
      </c>
      <c r="NWM115" s="159" t="s">
        <v>249</v>
      </c>
      <c r="NWN115" s="159" t="s">
        <v>249</v>
      </c>
      <c r="NWO115" s="159" t="s">
        <v>249</v>
      </c>
      <c r="NWP115" s="159" t="s">
        <v>249</v>
      </c>
      <c r="NWQ115" s="159" t="s">
        <v>249</v>
      </c>
      <c r="NWR115" s="159" t="s">
        <v>249</v>
      </c>
      <c r="NWS115" s="159" t="s">
        <v>249</v>
      </c>
      <c r="NWT115" s="159" t="s">
        <v>249</v>
      </c>
      <c r="NWU115" s="159" t="s">
        <v>249</v>
      </c>
      <c r="NWV115" s="159" t="s">
        <v>249</v>
      </c>
      <c r="NWW115" s="159" t="s">
        <v>249</v>
      </c>
      <c r="NWX115" s="159" t="s">
        <v>249</v>
      </c>
      <c r="NWY115" s="159" t="s">
        <v>249</v>
      </c>
      <c r="NWZ115" s="159" t="s">
        <v>249</v>
      </c>
      <c r="NXA115" s="159" t="s">
        <v>249</v>
      </c>
      <c r="NXB115" s="159" t="s">
        <v>249</v>
      </c>
      <c r="NXC115" s="159" t="s">
        <v>249</v>
      </c>
      <c r="NXD115" s="159" t="s">
        <v>249</v>
      </c>
      <c r="NXE115" s="159" t="s">
        <v>249</v>
      </c>
      <c r="NXF115" s="159" t="s">
        <v>249</v>
      </c>
      <c r="NXG115" s="159" t="s">
        <v>249</v>
      </c>
      <c r="NXH115" s="159" t="s">
        <v>249</v>
      </c>
      <c r="NXI115" s="159" t="s">
        <v>249</v>
      </c>
      <c r="NXJ115" s="159" t="s">
        <v>249</v>
      </c>
      <c r="NXK115" s="159" t="s">
        <v>249</v>
      </c>
      <c r="NXL115" s="159" t="s">
        <v>249</v>
      </c>
      <c r="NXM115" s="159" t="s">
        <v>249</v>
      </c>
      <c r="NXN115" s="159" t="s">
        <v>249</v>
      </c>
      <c r="NXO115" s="159" t="s">
        <v>249</v>
      </c>
      <c r="NXP115" s="159" t="s">
        <v>249</v>
      </c>
      <c r="NXQ115" s="159" t="s">
        <v>249</v>
      </c>
      <c r="NXR115" s="159" t="s">
        <v>249</v>
      </c>
      <c r="NXS115" s="159" t="s">
        <v>249</v>
      </c>
      <c r="NXT115" s="159" t="s">
        <v>249</v>
      </c>
      <c r="NXU115" s="159" t="s">
        <v>249</v>
      </c>
      <c r="NXV115" s="159" t="s">
        <v>249</v>
      </c>
      <c r="NXW115" s="159" t="s">
        <v>249</v>
      </c>
      <c r="NXX115" s="159" t="s">
        <v>249</v>
      </c>
      <c r="NXY115" s="159" t="s">
        <v>249</v>
      </c>
      <c r="NXZ115" s="159" t="s">
        <v>249</v>
      </c>
      <c r="NYA115" s="159" t="s">
        <v>249</v>
      </c>
      <c r="NYB115" s="159" t="s">
        <v>249</v>
      </c>
      <c r="NYC115" s="159" t="s">
        <v>249</v>
      </c>
      <c r="NYD115" s="159" t="s">
        <v>249</v>
      </c>
      <c r="NYE115" s="159" t="s">
        <v>249</v>
      </c>
      <c r="NYF115" s="159" t="s">
        <v>249</v>
      </c>
      <c r="NYG115" s="159" t="s">
        <v>249</v>
      </c>
      <c r="NYH115" s="159" t="s">
        <v>249</v>
      </c>
      <c r="NYI115" s="159" t="s">
        <v>249</v>
      </c>
      <c r="NYJ115" s="159" t="s">
        <v>249</v>
      </c>
      <c r="NYK115" s="159" t="s">
        <v>249</v>
      </c>
      <c r="NYL115" s="159" t="s">
        <v>249</v>
      </c>
      <c r="NYM115" s="159" t="s">
        <v>249</v>
      </c>
      <c r="NYN115" s="159" t="s">
        <v>249</v>
      </c>
      <c r="NYO115" s="159" t="s">
        <v>249</v>
      </c>
      <c r="NYP115" s="159" t="s">
        <v>249</v>
      </c>
      <c r="NYQ115" s="159" t="s">
        <v>249</v>
      </c>
      <c r="NYR115" s="159" t="s">
        <v>249</v>
      </c>
      <c r="NYS115" s="159" t="s">
        <v>249</v>
      </c>
      <c r="NYT115" s="159" t="s">
        <v>249</v>
      </c>
      <c r="NYU115" s="159" t="s">
        <v>249</v>
      </c>
      <c r="NYV115" s="159" t="s">
        <v>249</v>
      </c>
      <c r="NYW115" s="159" t="s">
        <v>249</v>
      </c>
      <c r="NYX115" s="159" t="s">
        <v>249</v>
      </c>
      <c r="NYY115" s="159" t="s">
        <v>249</v>
      </c>
      <c r="NYZ115" s="159" t="s">
        <v>249</v>
      </c>
      <c r="NZA115" s="159" t="s">
        <v>249</v>
      </c>
      <c r="NZB115" s="159" t="s">
        <v>249</v>
      </c>
      <c r="NZC115" s="159" t="s">
        <v>249</v>
      </c>
      <c r="NZD115" s="159" t="s">
        <v>249</v>
      </c>
      <c r="NZE115" s="159" t="s">
        <v>249</v>
      </c>
      <c r="NZF115" s="159" t="s">
        <v>249</v>
      </c>
      <c r="NZG115" s="159" t="s">
        <v>249</v>
      </c>
      <c r="NZH115" s="159" t="s">
        <v>249</v>
      </c>
      <c r="NZI115" s="159" t="s">
        <v>249</v>
      </c>
      <c r="NZJ115" s="159" t="s">
        <v>249</v>
      </c>
      <c r="NZK115" s="159" t="s">
        <v>249</v>
      </c>
      <c r="NZL115" s="159" t="s">
        <v>249</v>
      </c>
      <c r="NZM115" s="159" t="s">
        <v>249</v>
      </c>
      <c r="NZN115" s="159" t="s">
        <v>249</v>
      </c>
      <c r="NZO115" s="159" t="s">
        <v>249</v>
      </c>
      <c r="NZP115" s="159" t="s">
        <v>249</v>
      </c>
      <c r="NZQ115" s="159" t="s">
        <v>249</v>
      </c>
      <c r="NZR115" s="159" t="s">
        <v>249</v>
      </c>
      <c r="NZS115" s="159" t="s">
        <v>249</v>
      </c>
      <c r="NZT115" s="159" t="s">
        <v>249</v>
      </c>
      <c r="NZU115" s="159" t="s">
        <v>249</v>
      </c>
      <c r="NZV115" s="159" t="s">
        <v>249</v>
      </c>
      <c r="NZW115" s="159" t="s">
        <v>249</v>
      </c>
      <c r="NZX115" s="159" t="s">
        <v>249</v>
      </c>
      <c r="NZY115" s="159" t="s">
        <v>249</v>
      </c>
      <c r="NZZ115" s="159" t="s">
        <v>249</v>
      </c>
      <c r="OAA115" s="159" t="s">
        <v>249</v>
      </c>
      <c r="OAB115" s="159" t="s">
        <v>249</v>
      </c>
      <c r="OAC115" s="159" t="s">
        <v>249</v>
      </c>
      <c r="OAD115" s="159" t="s">
        <v>249</v>
      </c>
      <c r="OAE115" s="159" t="s">
        <v>249</v>
      </c>
      <c r="OAF115" s="159" t="s">
        <v>249</v>
      </c>
      <c r="OAG115" s="159" t="s">
        <v>249</v>
      </c>
      <c r="OAH115" s="159" t="s">
        <v>249</v>
      </c>
      <c r="OAI115" s="159" t="s">
        <v>249</v>
      </c>
      <c r="OAJ115" s="159" t="s">
        <v>249</v>
      </c>
      <c r="OAK115" s="159" t="s">
        <v>249</v>
      </c>
      <c r="OAL115" s="159" t="s">
        <v>249</v>
      </c>
      <c r="OAM115" s="159" t="s">
        <v>249</v>
      </c>
      <c r="OAN115" s="159" t="s">
        <v>249</v>
      </c>
      <c r="OAO115" s="159" t="s">
        <v>249</v>
      </c>
      <c r="OAP115" s="159" t="s">
        <v>249</v>
      </c>
      <c r="OAQ115" s="159" t="s">
        <v>249</v>
      </c>
      <c r="OAR115" s="159" t="s">
        <v>249</v>
      </c>
      <c r="OAS115" s="159" t="s">
        <v>249</v>
      </c>
      <c r="OAT115" s="159" t="s">
        <v>249</v>
      </c>
      <c r="OAU115" s="159" t="s">
        <v>249</v>
      </c>
      <c r="OAV115" s="159" t="s">
        <v>249</v>
      </c>
      <c r="OAW115" s="159" t="s">
        <v>249</v>
      </c>
      <c r="OAX115" s="159" t="s">
        <v>249</v>
      </c>
      <c r="OAY115" s="159" t="s">
        <v>249</v>
      </c>
      <c r="OAZ115" s="159" t="s">
        <v>249</v>
      </c>
      <c r="OBA115" s="159" t="s">
        <v>249</v>
      </c>
      <c r="OBB115" s="159" t="s">
        <v>249</v>
      </c>
      <c r="OBC115" s="159" t="s">
        <v>249</v>
      </c>
      <c r="OBD115" s="159" t="s">
        <v>249</v>
      </c>
      <c r="OBE115" s="159" t="s">
        <v>249</v>
      </c>
      <c r="OBF115" s="159" t="s">
        <v>249</v>
      </c>
      <c r="OBG115" s="159" t="s">
        <v>249</v>
      </c>
      <c r="OBH115" s="159" t="s">
        <v>249</v>
      </c>
      <c r="OBI115" s="159" t="s">
        <v>249</v>
      </c>
      <c r="OBJ115" s="159" t="s">
        <v>249</v>
      </c>
      <c r="OBK115" s="159" t="s">
        <v>249</v>
      </c>
      <c r="OBL115" s="159" t="s">
        <v>249</v>
      </c>
      <c r="OBM115" s="159" t="s">
        <v>249</v>
      </c>
      <c r="OBN115" s="159" t="s">
        <v>249</v>
      </c>
      <c r="OBO115" s="159" t="s">
        <v>249</v>
      </c>
      <c r="OBP115" s="159" t="s">
        <v>249</v>
      </c>
      <c r="OBQ115" s="159" t="s">
        <v>249</v>
      </c>
      <c r="OBR115" s="159" t="s">
        <v>249</v>
      </c>
      <c r="OBS115" s="159" t="s">
        <v>249</v>
      </c>
      <c r="OBT115" s="159" t="s">
        <v>249</v>
      </c>
      <c r="OBU115" s="159" t="s">
        <v>249</v>
      </c>
      <c r="OBV115" s="159" t="s">
        <v>249</v>
      </c>
      <c r="OBW115" s="159" t="s">
        <v>249</v>
      </c>
      <c r="OBX115" s="159" t="s">
        <v>249</v>
      </c>
      <c r="OBY115" s="159" t="s">
        <v>249</v>
      </c>
      <c r="OBZ115" s="159" t="s">
        <v>249</v>
      </c>
      <c r="OCA115" s="159" t="s">
        <v>249</v>
      </c>
      <c r="OCB115" s="159" t="s">
        <v>249</v>
      </c>
      <c r="OCC115" s="159" t="s">
        <v>249</v>
      </c>
      <c r="OCD115" s="159" t="s">
        <v>249</v>
      </c>
      <c r="OCE115" s="159" t="s">
        <v>249</v>
      </c>
      <c r="OCF115" s="159" t="s">
        <v>249</v>
      </c>
      <c r="OCG115" s="159" t="s">
        <v>249</v>
      </c>
      <c r="OCH115" s="159" t="s">
        <v>249</v>
      </c>
      <c r="OCI115" s="159" t="s">
        <v>249</v>
      </c>
      <c r="OCJ115" s="159" t="s">
        <v>249</v>
      </c>
      <c r="OCK115" s="159" t="s">
        <v>249</v>
      </c>
      <c r="OCL115" s="159" t="s">
        <v>249</v>
      </c>
      <c r="OCM115" s="159" t="s">
        <v>249</v>
      </c>
      <c r="OCN115" s="159" t="s">
        <v>249</v>
      </c>
      <c r="OCO115" s="159" t="s">
        <v>249</v>
      </c>
      <c r="OCP115" s="159" t="s">
        <v>249</v>
      </c>
      <c r="OCQ115" s="159" t="s">
        <v>249</v>
      </c>
      <c r="OCR115" s="159" t="s">
        <v>249</v>
      </c>
      <c r="OCS115" s="159" t="s">
        <v>249</v>
      </c>
      <c r="OCT115" s="159" t="s">
        <v>249</v>
      </c>
      <c r="OCU115" s="159" t="s">
        <v>249</v>
      </c>
      <c r="OCV115" s="159" t="s">
        <v>249</v>
      </c>
      <c r="OCW115" s="159" t="s">
        <v>249</v>
      </c>
      <c r="OCX115" s="159" t="s">
        <v>249</v>
      </c>
      <c r="OCY115" s="159" t="s">
        <v>249</v>
      </c>
      <c r="OCZ115" s="159" t="s">
        <v>249</v>
      </c>
      <c r="ODA115" s="159" t="s">
        <v>249</v>
      </c>
      <c r="ODB115" s="159" t="s">
        <v>249</v>
      </c>
      <c r="ODC115" s="159" t="s">
        <v>249</v>
      </c>
      <c r="ODD115" s="159" t="s">
        <v>249</v>
      </c>
      <c r="ODE115" s="159" t="s">
        <v>249</v>
      </c>
      <c r="ODF115" s="159" t="s">
        <v>249</v>
      </c>
      <c r="ODG115" s="159" t="s">
        <v>249</v>
      </c>
      <c r="ODH115" s="159" t="s">
        <v>249</v>
      </c>
      <c r="ODI115" s="159" t="s">
        <v>249</v>
      </c>
      <c r="ODJ115" s="159" t="s">
        <v>249</v>
      </c>
      <c r="ODK115" s="159" t="s">
        <v>249</v>
      </c>
      <c r="ODL115" s="159" t="s">
        <v>249</v>
      </c>
      <c r="ODM115" s="159" t="s">
        <v>249</v>
      </c>
      <c r="ODN115" s="159" t="s">
        <v>249</v>
      </c>
      <c r="ODO115" s="159" t="s">
        <v>249</v>
      </c>
      <c r="ODP115" s="159" t="s">
        <v>249</v>
      </c>
      <c r="ODQ115" s="159" t="s">
        <v>249</v>
      </c>
      <c r="ODR115" s="159" t="s">
        <v>249</v>
      </c>
      <c r="ODS115" s="159" t="s">
        <v>249</v>
      </c>
      <c r="ODT115" s="159" t="s">
        <v>249</v>
      </c>
      <c r="ODU115" s="159" t="s">
        <v>249</v>
      </c>
      <c r="ODV115" s="159" t="s">
        <v>249</v>
      </c>
      <c r="ODW115" s="159" t="s">
        <v>249</v>
      </c>
      <c r="ODX115" s="159" t="s">
        <v>249</v>
      </c>
      <c r="ODY115" s="159" t="s">
        <v>249</v>
      </c>
      <c r="ODZ115" s="159" t="s">
        <v>249</v>
      </c>
      <c r="OEA115" s="159" t="s">
        <v>249</v>
      </c>
      <c r="OEB115" s="159" t="s">
        <v>249</v>
      </c>
      <c r="OEC115" s="159" t="s">
        <v>249</v>
      </c>
      <c r="OED115" s="159" t="s">
        <v>249</v>
      </c>
      <c r="OEE115" s="159" t="s">
        <v>249</v>
      </c>
      <c r="OEF115" s="159" t="s">
        <v>249</v>
      </c>
      <c r="OEG115" s="159" t="s">
        <v>249</v>
      </c>
      <c r="OEH115" s="159" t="s">
        <v>249</v>
      </c>
      <c r="OEI115" s="159" t="s">
        <v>249</v>
      </c>
      <c r="OEJ115" s="159" t="s">
        <v>249</v>
      </c>
      <c r="OEK115" s="159" t="s">
        <v>249</v>
      </c>
      <c r="OEL115" s="159" t="s">
        <v>249</v>
      </c>
      <c r="OEM115" s="159" t="s">
        <v>249</v>
      </c>
      <c r="OEN115" s="159" t="s">
        <v>249</v>
      </c>
      <c r="OEO115" s="159" t="s">
        <v>249</v>
      </c>
      <c r="OEP115" s="159" t="s">
        <v>249</v>
      </c>
      <c r="OEQ115" s="159" t="s">
        <v>249</v>
      </c>
      <c r="OER115" s="159" t="s">
        <v>249</v>
      </c>
      <c r="OES115" s="159" t="s">
        <v>249</v>
      </c>
      <c r="OET115" s="159" t="s">
        <v>249</v>
      </c>
      <c r="OEU115" s="159" t="s">
        <v>249</v>
      </c>
      <c r="OEV115" s="159" t="s">
        <v>249</v>
      </c>
      <c r="OEW115" s="159" t="s">
        <v>249</v>
      </c>
      <c r="OEX115" s="159" t="s">
        <v>249</v>
      </c>
      <c r="OEY115" s="159" t="s">
        <v>249</v>
      </c>
      <c r="OEZ115" s="159" t="s">
        <v>249</v>
      </c>
      <c r="OFA115" s="159" t="s">
        <v>249</v>
      </c>
      <c r="OFB115" s="159" t="s">
        <v>249</v>
      </c>
      <c r="OFC115" s="159" t="s">
        <v>249</v>
      </c>
      <c r="OFD115" s="159" t="s">
        <v>249</v>
      </c>
      <c r="OFE115" s="159" t="s">
        <v>249</v>
      </c>
      <c r="OFF115" s="159" t="s">
        <v>249</v>
      </c>
      <c r="OFG115" s="159" t="s">
        <v>249</v>
      </c>
      <c r="OFH115" s="159" t="s">
        <v>249</v>
      </c>
      <c r="OFI115" s="159" t="s">
        <v>249</v>
      </c>
      <c r="OFJ115" s="159" t="s">
        <v>249</v>
      </c>
      <c r="OFK115" s="159" t="s">
        <v>249</v>
      </c>
      <c r="OFL115" s="159" t="s">
        <v>249</v>
      </c>
      <c r="OFM115" s="159" t="s">
        <v>249</v>
      </c>
      <c r="OFN115" s="159" t="s">
        <v>249</v>
      </c>
      <c r="OFO115" s="159" t="s">
        <v>249</v>
      </c>
      <c r="OFP115" s="159" t="s">
        <v>249</v>
      </c>
      <c r="OFQ115" s="159" t="s">
        <v>249</v>
      </c>
      <c r="OFR115" s="159" t="s">
        <v>249</v>
      </c>
      <c r="OFS115" s="159" t="s">
        <v>249</v>
      </c>
      <c r="OFT115" s="159" t="s">
        <v>249</v>
      </c>
      <c r="OFU115" s="159" t="s">
        <v>249</v>
      </c>
      <c r="OFV115" s="159" t="s">
        <v>249</v>
      </c>
      <c r="OFW115" s="159" t="s">
        <v>249</v>
      </c>
      <c r="OFX115" s="159" t="s">
        <v>249</v>
      </c>
      <c r="OFY115" s="159" t="s">
        <v>249</v>
      </c>
      <c r="OFZ115" s="159" t="s">
        <v>249</v>
      </c>
      <c r="OGA115" s="159" t="s">
        <v>249</v>
      </c>
      <c r="OGB115" s="159" t="s">
        <v>249</v>
      </c>
      <c r="OGC115" s="159" t="s">
        <v>249</v>
      </c>
      <c r="OGD115" s="159" t="s">
        <v>249</v>
      </c>
      <c r="OGE115" s="159" t="s">
        <v>249</v>
      </c>
      <c r="OGF115" s="159" t="s">
        <v>249</v>
      </c>
      <c r="OGG115" s="159" t="s">
        <v>249</v>
      </c>
      <c r="OGH115" s="159" t="s">
        <v>249</v>
      </c>
      <c r="OGI115" s="159" t="s">
        <v>249</v>
      </c>
      <c r="OGJ115" s="159" t="s">
        <v>249</v>
      </c>
      <c r="OGK115" s="159" t="s">
        <v>249</v>
      </c>
      <c r="OGL115" s="159" t="s">
        <v>249</v>
      </c>
      <c r="OGM115" s="159" t="s">
        <v>249</v>
      </c>
      <c r="OGN115" s="159" t="s">
        <v>249</v>
      </c>
      <c r="OGO115" s="159" t="s">
        <v>249</v>
      </c>
      <c r="OGP115" s="159" t="s">
        <v>249</v>
      </c>
      <c r="OGQ115" s="159" t="s">
        <v>249</v>
      </c>
      <c r="OGR115" s="159" t="s">
        <v>249</v>
      </c>
      <c r="OGS115" s="159" t="s">
        <v>249</v>
      </c>
      <c r="OGT115" s="159" t="s">
        <v>249</v>
      </c>
      <c r="OGU115" s="159" t="s">
        <v>249</v>
      </c>
      <c r="OGV115" s="159" t="s">
        <v>249</v>
      </c>
      <c r="OGW115" s="159" t="s">
        <v>249</v>
      </c>
      <c r="OGX115" s="159" t="s">
        <v>249</v>
      </c>
      <c r="OGY115" s="159" t="s">
        <v>249</v>
      </c>
      <c r="OGZ115" s="159" t="s">
        <v>249</v>
      </c>
      <c r="OHA115" s="159" t="s">
        <v>249</v>
      </c>
      <c r="OHB115" s="159" t="s">
        <v>249</v>
      </c>
      <c r="OHC115" s="159" t="s">
        <v>249</v>
      </c>
      <c r="OHD115" s="159" t="s">
        <v>249</v>
      </c>
      <c r="OHE115" s="159" t="s">
        <v>249</v>
      </c>
      <c r="OHF115" s="159" t="s">
        <v>249</v>
      </c>
      <c r="OHG115" s="159" t="s">
        <v>249</v>
      </c>
      <c r="OHH115" s="159" t="s">
        <v>249</v>
      </c>
      <c r="OHI115" s="159" t="s">
        <v>249</v>
      </c>
      <c r="OHJ115" s="159" t="s">
        <v>249</v>
      </c>
      <c r="OHK115" s="159" t="s">
        <v>249</v>
      </c>
      <c r="OHL115" s="159" t="s">
        <v>249</v>
      </c>
      <c r="OHM115" s="159" t="s">
        <v>249</v>
      </c>
      <c r="OHN115" s="159" t="s">
        <v>249</v>
      </c>
      <c r="OHO115" s="159" t="s">
        <v>249</v>
      </c>
      <c r="OHP115" s="159" t="s">
        <v>249</v>
      </c>
      <c r="OHQ115" s="159" t="s">
        <v>249</v>
      </c>
      <c r="OHR115" s="159" t="s">
        <v>249</v>
      </c>
      <c r="OHS115" s="159" t="s">
        <v>249</v>
      </c>
      <c r="OHT115" s="159" t="s">
        <v>249</v>
      </c>
      <c r="OHU115" s="159" t="s">
        <v>249</v>
      </c>
      <c r="OHV115" s="159" t="s">
        <v>249</v>
      </c>
      <c r="OHW115" s="159" t="s">
        <v>249</v>
      </c>
      <c r="OHX115" s="159" t="s">
        <v>249</v>
      </c>
      <c r="OHY115" s="159" t="s">
        <v>249</v>
      </c>
      <c r="OHZ115" s="159" t="s">
        <v>249</v>
      </c>
      <c r="OIA115" s="159" t="s">
        <v>249</v>
      </c>
      <c r="OIB115" s="159" t="s">
        <v>249</v>
      </c>
      <c r="OIC115" s="159" t="s">
        <v>249</v>
      </c>
      <c r="OID115" s="159" t="s">
        <v>249</v>
      </c>
      <c r="OIE115" s="159" t="s">
        <v>249</v>
      </c>
      <c r="OIF115" s="159" t="s">
        <v>249</v>
      </c>
      <c r="OIG115" s="159" t="s">
        <v>249</v>
      </c>
      <c r="OIH115" s="159" t="s">
        <v>249</v>
      </c>
      <c r="OII115" s="159" t="s">
        <v>249</v>
      </c>
      <c r="OIJ115" s="159" t="s">
        <v>249</v>
      </c>
      <c r="OIK115" s="159" t="s">
        <v>249</v>
      </c>
      <c r="OIL115" s="159" t="s">
        <v>249</v>
      </c>
      <c r="OIM115" s="159" t="s">
        <v>249</v>
      </c>
      <c r="OIN115" s="159" t="s">
        <v>249</v>
      </c>
      <c r="OIO115" s="159" t="s">
        <v>249</v>
      </c>
      <c r="OIP115" s="159" t="s">
        <v>249</v>
      </c>
      <c r="OIQ115" s="159" t="s">
        <v>249</v>
      </c>
      <c r="OIR115" s="159" t="s">
        <v>249</v>
      </c>
      <c r="OIS115" s="159" t="s">
        <v>249</v>
      </c>
      <c r="OIT115" s="159" t="s">
        <v>249</v>
      </c>
      <c r="OIU115" s="159" t="s">
        <v>249</v>
      </c>
      <c r="OIV115" s="159" t="s">
        <v>249</v>
      </c>
      <c r="OIW115" s="159" t="s">
        <v>249</v>
      </c>
      <c r="OIX115" s="159" t="s">
        <v>249</v>
      </c>
      <c r="OIY115" s="159" t="s">
        <v>249</v>
      </c>
      <c r="OIZ115" s="159" t="s">
        <v>249</v>
      </c>
      <c r="OJA115" s="159" t="s">
        <v>249</v>
      </c>
      <c r="OJB115" s="159" t="s">
        <v>249</v>
      </c>
      <c r="OJC115" s="159" t="s">
        <v>249</v>
      </c>
      <c r="OJD115" s="159" t="s">
        <v>249</v>
      </c>
      <c r="OJE115" s="159" t="s">
        <v>249</v>
      </c>
      <c r="OJF115" s="159" t="s">
        <v>249</v>
      </c>
      <c r="OJG115" s="159" t="s">
        <v>249</v>
      </c>
      <c r="OJH115" s="159" t="s">
        <v>249</v>
      </c>
      <c r="OJI115" s="159" t="s">
        <v>249</v>
      </c>
      <c r="OJJ115" s="159" t="s">
        <v>249</v>
      </c>
      <c r="OJK115" s="159" t="s">
        <v>249</v>
      </c>
      <c r="OJL115" s="159" t="s">
        <v>249</v>
      </c>
      <c r="OJM115" s="159" t="s">
        <v>249</v>
      </c>
      <c r="OJN115" s="159" t="s">
        <v>249</v>
      </c>
      <c r="OJO115" s="159" t="s">
        <v>249</v>
      </c>
      <c r="OJP115" s="159" t="s">
        <v>249</v>
      </c>
      <c r="OJQ115" s="159" t="s">
        <v>249</v>
      </c>
      <c r="OJR115" s="159" t="s">
        <v>249</v>
      </c>
      <c r="OJS115" s="159" t="s">
        <v>249</v>
      </c>
      <c r="OJT115" s="159" t="s">
        <v>249</v>
      </c>
      <c r="OJU115" s="159" t="s">
        <v>249</v>
      </c>
      <c r="OJV115" s="159" t="s">
        <v>249</v>
      </c>
      <c r="OJW115" s="159" t="s">
        <v>249</v>
      </c>
      <c r="OJX115" s="159" t="s">
        <v>249</v>
      </c>
      <c r="OJY115" s="159" t="s">
        <v>249</v>
      </c>
      <c r="OJZ115" s="159" t="s">
        <v>249</v>
      </c>
      <c r="OKA115" s="159" t="s">
        <v>249</v>
      </c>
      <c r="OKB115" s="159" t="s">
        <v>249</v>
      </c>
      <c r="OKC115" s="159" t="s">
        <v>249</v>
      </c>
      <c r="OKD115" s="159" t="s">
        <v>249</v>
      </c>
      <c r="OKE115" s="159" t="s">
        <v>249</v>
      </c>
      <c r="OKF115" s="159" t="s">
        <v>249</v>
      </c>
      <c r="OKG115" s="159" t="s">
        <v>249</v>
      </c>
      <c r="OKH115" s="159" t="s">
        <v>249</v>
      </c>
      <c r="OKI115" s="159" t="s">
        <v>249</v>
      </c>
      <c r="OKJ115" s="159" t="s">
        <v>249</v>
      </c>
      <c r="OKK115" s="159" t="s">
        <v>249</v>
      </c>
      <c r="OKL115" s="159" t="s">
        <v>249</v>
      </c>
      <c r="OKM115" s="159" t="s">
        <v>249</v>
      </c>
      <c r="OKN115" s="159" t="s">
        <v>249</v>
      </c>
      <c r="OKO115" s="159" t="s">
        <v>249</v>
      </c>
      <c r="OKP115" s="159" t="s">
        <v>249</v>
      </c>
      <c r="OKQ115" s="159" t="s">
        <v>249</v>
      </c>
      <c r="OKR115" s="159" t="s">
        <v>249</v>
      </c>
      <c r="OKS115" s="159" t="s">
        <v>249</v>
      </c>
      <c r="OKT115" s="159" t="s">
        <v>249</v>
      </c>
      <c r="OKU115" s="159" t="s">
        <v>249</v>
      </c>
      <c r="OKV115" s="159" t="s">
        <v>249</v>
      </c>
      <c r="OKW115" s="159" t="s">
        <v>249</v>
      </c>
      <c r="OKX115" s="159" t="s">
        <v>249</v>
      </c>
      <c r="OKY115" s="159" t="s">
        <v>249</v>
      </c>
      <c r="OKZ115" s="159" t="s">
        <v>249</v>
      </c>
      <c r="OLA115" s="159" t="s">
        <v>249</v>
      </c>
      <c r="OLB115" s="159" t="s">
        <v>249</v>
      </c>
      <c r="OLC115" s="159" t="s">
        <v>249</v>
      </c>
      <c r="OLD115" s="159" t="s">
        <v>249</v>
      </c>
      <c r="OLE115" s="159" t="s">
        <v>249</v>
      </c>
      <c r="OLF115" s="159" t="s">
        <v>249</v>
      </c>
      <c r="OLG115" s="159" t="s">
        <v>249</v>
      </c>
      <c r="OLH115" s="159" t="s">
        <v>249</v>
      </c>
      <c r="OLI115" s="159" t="s">
        <v>249</v>
      </c>
      <c r="OLJ115" s="159" t="s">
        <v>249</v>
      </c>
      <c r="OLK115" s="159" t="s">
        <v>249</v>
      </c>
      <c r="OLL115" s="159" t="s">
        <v>249</v>
      </c>
      <c r="OLM115" s="159" t="s">
        <v>249</v>
      </c>
      <c r="OLN115" s="159" t="s">
        <v>249</v>
      </c>
      <c r="OLO115" s="159" t="s">
        <v>249</v>
      </c>
      <c r="OLP115" s="159" t="s">
        <v>249</v>
      </c>
      <c r="OLQ115" s="159" t="s">
        <v>249</v>
      </c>
      <c r="OLR115" s="159" t="s">
        <v>249</v>
      </c>
      <c r="OLS115" s="159" t="s">
        <v>249</v>
      </c>
      <c r="OLT115" s="159" t="s">
        <v>249</v>
      </c>
      <c r="OLU115" s="159" t="s">
        <v>249</v>
      </c>
      <c r="OLV115" s="159" t="s">
        <v>249</v>
      </c>
      <c r="OLW115" s="159" t="s">
        <v>249</v>
      </c>
      <c r="OLX115" s="159" t="s">
        <v>249</v>
      </c>
      <c r="OLY115" s="159" t="s">
        <v>249</v>
      </c>
      <c r="OLZ115" s="159" t="s">
        <v>249</v>
      </c>
      <c r="OMA115" s="159" t="s">
        <v>249</v>
      </c>
      <c r="OMB115" s="159" t="s">
        <v>249</v>
      </c>
      <c r="OMC115" s="159" t="s">
        <v>249</v>
      </c>
      <c r="OMD115" s="159" t="s">
        <v>249</v>
      </c>
      <c r="OME115" s="159" t="s">
        <v>249</v>
      </c>
      <c r="OMF115" s="159" t="s">
        <v>249</v>
      </c>
      <c r="OMG115" s="159" t="s">
        <v>249</v>
      </c>
      <c r="OMH115" s="159" t="s">
        <v>249</v>
      </c>
      <c r="OMI115" s="159" t="s">
        <v>249</v>
      </c>
      <c r="OMJ115" s="159" t="s">
        <v>249</v>
      </c>
      <c r="OMK115" s="159" t="s">
        <v>249</v>
      </c>
      <c r="OML115" s="159" t="s">
        <v>249</v>
      </c>
      <c r="OMM115" s="159" t="s">
        <v>249</v>
      </c>
      <c r="OMN115" s="159" t="s">
        <v>249</v>
      </c>
      <c r="OMO115" s="159" t="s">
        <v>249</v>
      </c>
      <c r="OMP115" s="159" t="s">
        <v>249</v>
      </c>
      <c r="OMQ115" s="159" t="s">
        <v>249</v>
      </c>
      <c r="OMR115" s="159" t="s">
        <v>249</v>
      </c>
      <c r="OMS115" s="159" t="s">
        <v>249</v>
      </c>
      <c r="OMT115" s="159" t="s">
        <v>249</v>
      </c>
      <c r="OMU115" s="159" t="s">
        <v>249</v>
      </c>
      <c r="OMV115" s="159" t="s">
        <v>249</v>
      </c>
      <c r="OMW115" s="159" t="s">
        <v>249</v>
      </c>
      <c r="OMX115" s="159" t="s">
        <v>249</v>
      </c>
      <c r="OMY115" s="159" t="s">
        <v>249</v>
      </c>
      <c r="OMZ115" s="159" t="s">
        <v>249</v>
      </c>
      <c r="ONA115" s="159" t="s">
        <v>249</v>
      </c>
      <c r="ONB115" s="159" t="s">
        <v>249</v>
      </c>
      <c r="ONC115" s="159" t="s">
        <v>249</v>
      </c>
      <c r="OND115" s="159" t="s">
        <v>249</v>
      </c>
      <c r="ONE115" s="159" t="s">
        <v>249</v>
      </c>
      <c r="ONF115" s="159" t="s">
        <v>249</v>
      </c>
      <c r="ONG115" s="159" t="s">
        <v>249</v>
      </c>
      <c r="ONH115" s="159" t="s">
        <v>249</v>
      </c>
      <c r="ONI115" s="159" t="s">
        <v>249</v>
      </c>
      <c r="ONJ115" s="159" t="s">
        <v>249</v>
      </c>
      <c r="ONK115" s="159" t="s">
        <v>249</v>
      </c>
      <c r="ONL115" s="159" t="s">
        <v>249</v>
      </c>
      <c r="ONM115" s="159" t="s">
        <v>249</v>
      </c>
      <c r="ONN115" s="159" t="s">
        <v>249</v>
      </c>
      <c r="ONO115" s="159" t="s">
        <v>249</v>
      </c>
      <c r="ONP115" s="159" t="s">
        <v>249</v>
      </c>
      <c r="ONQ115" s="159" t="s">
        <v>249</v>
      </c>
      <c r="ONR115" s="159" t="s">
        <v>249</v>
      </c>
      <c r="ONS115" s="159" t="s">
        <v>249</v>
      </c>
      <c r="ONT115" s="159" t="s">
        <v>249</v>
      </c>
      <c r="ONU115" s="159" t="s">
        <v>249</v>
      </c>
      <c r="ONV115" s="159" t="s">
        <v>249</v>
      </c>
      <c r="ONW115" s="159" t="s">
        <v>249</v>
      </c>
      <c r="ONX115" s="159" t="s">
        <v>249</v>
      </c>
      <c r="ONY115" s="159" t="s">
        <v>249</v>
      </c>
      <c r="ONZ115" s="159" t="s">
        <v>249</v>
      </c>
      <c r="OOA115" s="159" t="s">
        <v>249</v>
      </c>
      <c r="OOB115" s="159" t="s">
        <v>249</v>
      </c>
      <c r="OOC115" s="159" t="s">
        <v>249</v>
      </c>
      <c r="OOD115" s="159" t="s">
        <v>249</v>
      </c>
      <c r="OOE115" s="159" t="s">
        <v>249</v>
      </c>
      <c r="OOF115" s="159" t="s">
        <v>249</v>
      </c>
      <c r="OOG115" s="159" t="s">
        <v>249</v>
      </c>
      <c r="OOH115" s="159" t="s">
        <v>249</v>
      </c>
      <c r="OOI115" s="159" t="s">
        <v>249</v>
      </c>
      <c r="OOJ115" s="159" t="s">
        <v>249</v>
      </c>
      <c r="OOK115" s="159" t="s">
        <v>249</v>
      </c>
      <c r="OOL115" s="159" t="s">
        <v>249</v>
      </c>
      <c r="OOM115" s="159" t="s">
        <v>249</v>
      </c>
      <c r="OON115" s="159" t="s">
        <v>249</v>
      </c>
      <c r="OOO115" s="159" t="s">
        <v>249</v>
      </c>
      <c r="OOP115" s="159" t="s">
        <v>249</v>
      </c>
      <c r="OOQ115" s="159" t="s">
        <v>249</v>
      </c>
      <c r="OOR115" s="159" t="s">
        <v>249</v>
      </c>
      <c r="OOS115" s="159" t="s">
        <v>249</v>
      </c>
      <c r="OOT115" s="159" t="s">
        <v>249</v>
      </c>
      <c r="OOU115" s="159" t="s">
        <v>249</v>
      </c>
      <c r="OOV115" s="159" t="s">
        <v>249</v>
      </c>
      <c r="OOW115" s="159" t="s">
        <v>249</v>
      </c>
      <c r="OOX115" s="159" t="s">
        <v>249</v>
      </c>
      <c r="OOY115" s="159" t="s">
        <v>249</v>
      </c>
      <c r="OOZ115" s="159" t="s">
        <v>249</v>
      </c>
      <c r="OPA115" s="159" t="s">
        <v>249</v>
      </c>
      <c r="OPB115" s="159" t="s">
        <v>249</v>
      </c>
      <c r="OPC115" s="159" t="s">
        <v>249</v>
      </c>
      <c r="OPD115" s="159" t="s">
        <v>249</v>
      </c>
      <c r="OPE115" s="159" t="s">
        <v>249</v>
      </c>
      <c r="OPF115" s="159" t="s">
        <v>249</v>
      </c>
      <c r="OPG115" s="159" t="s">
        <v>249</v>
      </c>
      <c r="OPH115" s="159" t="s">
        <v>249</v>
      </c>
      <c r="OPI115" s="159" t="s">
        <v>249</v>
      </c>
      <c r="OPJ115" s="159" t="s">
        <v>249</v>
      </c>
      <c r="OPK115" s="159" t="s">
        <v>249</v>
      </c>
      <c r="OPL115" s="159" t="s">
        <v>249</v>
      </c>
      <c r="OPM115" s="159" t="s">
        <v>249</v>
      </c>
      <c r="OPN115" s="159" t="s">
        <v>249</v>
      </c>
      <c r="OPO115" s="159" t="s">
        <v>249</v>
      </c>
      <c r="OPP115" s="159" t="s">
        <v>249</v>
      </c>
      <c r="OPQ115" s="159" t="s">
        <v>249</v>
      </c>
      <c r="OPR115" s="159" t="s">
        <v>249</v>
      </c>
      <c r="OPS115" s="159" t="s">
        <v>249</v>
      </c>
      <c r="OPT115" s="159" t="s">
        <v>249</v>
      </c>
      <c r="OPU115" s="159" t="s">
        <v>249</v>
      </c>
      <c r="OPV115" s="159" t="s">
        <v>249</v>
      </c>
      <c r="OPW115" s="159" t="s">
        <v>249</v>
      </c>
      <c r="OPX115" s="159" t="s">
        <v>249</v>
      </c>
      <c r="OPY115" s="159" t="s">
        <v>249</v>
      </c>
      <c r="OPZ115" s="159" t="s">
        <v>249</v>
      </c>
      <c r="OQA115" s="159" t="s">
        <v>249</v>
      </c>
      <c r="OQB115" s="159" t="s">
        <v>249</v>
      </c>
      <c r="OQC115" s="159" t="s">
        <v>249</v>
      </c>
      <c r="OQD115" s="159" t="s">
        <v>249</v>
      </c>
      <c r="OQE115" s="159" t="s">
        <v>249</v>
      </c>
      <c r="OQF115" s="159" t="s">
        <v>249</v>
      </c>
      <c r="OQG115" s="159" t="s">
        <v>249</v>
      </c>
      <c r="OQH115" s="159" t="s">
        <v>249</v>
      </c>
      <c r="OQI115" s="159" t="s">
        <v>249</v>
      </c>
      <c r="OQJ115" s="159" t="s">
        <v>249</v>
      </c>
      <c r="OQK115" s="159" t="s">
        <v>249</v>
      </c>
      <c r="OQL115" s="159" t="s">
        <v>249</v>
      </c>
      <c r="OQM115" s="159" t="s">
        <v>249</v>
      </c>
      <c r="OQN115" s="159" t="s">
        <v>249</v>
      </c>
      <c r="OQO115" s="159" t="s">
        <v>249</v>
      </c>
      <c r="OQP115" s="159" t="s">
        <v>249</v>
      </c>
      <c r="OQQ115" s="159" t="s">
        <v>249</v>
      </c>
      <c r="OQR115" s="159" t="s">
        <v>249</v>
      </c>
      <c r="OQS115" s="159" t="s">
        <v>249</v>
      </c>
      <c r="OQT115" s="159" t="s">
        <v>249</v>
      </c>
      <c r="OQU115" s="159" t="s">
        <v>249</v>
      </c>
      <c r="OQV115" s="159" t="s">
        <v>249</v>
      </c>
      <c r="OQW115" s="159" t="s">
        <v>249</v>
      </c>
      <c r="OQX115" s="159" t="s">
        <v>249</v>
      </c>
      <c r="OQY115" s="159" t="s">
        <v>249</v>
      </c>
      <c r="OQZ115" s="159" t="s">
        <v>249</v>
      </c>
      <c r="ORA115" s="159" t="s">
        <v>249</v>
      </c>
      <c r="ORB115" s="159" t="s">
        <v>249</v>
      </c>
      <c r="ORC115" s="159" t="s">
        <v>249</v>
      </c>
      <c r="ORD115" s="159" t="s">
        <v>249</v>
      </c>
      <c r="ORE115" s="159" t="s">
        <v>249</v>
      </c>
      <c r="ORF115" s="159" t="s">
        <v>249</v>
      </c>
      <c r="ORG115" s="159" t="s">
        <v>249</v>
      </c>
      <c r="ORH115" s="159" t="s">
        <v>249</v>
      </c>
      <c r="ORI115" s="159" t="s">
        <v>249</v>
      </c>
      <c r="ORJ115" s="159" t="s">
        <v>249</v>
      </c>
      <c r="ORK115" s="159" t="s">
        <v>249</v>
      </c>
      <c r="ORL115" s="159" t="s">
        <v>249</v>
      </c>
      <c r="ORM115" s="159" t="s">
        <v>249</v>
      </c>
      <c r="ORN115" s="159" t="s">
        <v>249</v>
      </c>
      <c r="ORO115" s="159" t="s">
        <v>249</v>
      </c>
      <c r="ORP115" s="159" t="s">
        <v>249</v>
      </c>
      <c r="ORQ115" s="159" t="s">
        <v>249</v>
      </c>
      <c r="ORR115" s="159" t="s">
        <v>249</v>
      </c>
      <c r="ORS115" s="159" t="s">
        <v>249</v>
      </c>
      <c r="ORT115" s="159" t="s">
        <v>249</v>
      </c>
      <c r="ORU115" s="159" t="s">
        <v>249</v>
      </c>
      <c r="ORV115" s="159" t="s">
        <v>249</v>
      </c>
      <c r="ORW115" s="159" t="s">
        <v>249</v>
      </c>
      <c r="ORX115" s="159" t="s">
        <v>249</v>
      </c>
      <c r="ORY115" s="159" t="s">
        <v>249</v>
      </c>
      <c r="ORZ115" s="159" t="s">
        <v>249</v>
      </c>
      <c r="OSA115" s="159" t="s">
        <v>249</v>
      </c>
      <c r="OSB115" s="159" t="s">
        <v>249</v>
      </c>
      <c r="OSC115" s="159" t="s">
        <v>249</v>
      </c>
      <c r="OSD115" s="159" t="s">
        <v>249</v>
      </c>
      <c r="OSE115" s="159" t="s">
        <v>249</v>
      </c>
      <c r="OSF115" s="159" t="s">
        <v>249</v>
      </c>
      <c r="OSG115" s="159" t="s">
        <v>249</v>
      </c>
      <c r="OSH115" s="159" t="s">
        <v>249</v>
      </c>
      <c r="OSI115" s="159" t="s">
        <v>249</v>
      </c>
      <c r="OSJ115" s="159" t="s">
        <v>249</v>
      </c>
      <c r="OSK115" s="159" t="s">
        <v>249</v>
      </c>
      <c r="OSL115" s="159" t="s">
        <v>249</v>
      </c>
      <c r="OSM115" s="159" t="s">
        <v>249</v>
      </c>
      <c r="OSN115" s="159" t="s">
        <v>249</v>
      </c>
      <c r="OSO115" s="159" t="s">
        <v>249</v>
      </c>
      <c r="OSP115" s="159" t="s">
        <v>249</v>
      </c>
      <c r="OSQ115" s="159" t="s">
        <v>249</v>
      </c>
      <c r="OSR115" s="159" t="s">
        <v>249</v>
      </c>
      <c r="OSS115" s="159" t="s">
        <v>249</v>
      </c>
      <c r="OST115" s="159" t="s">
        <v>249</v>
      </c>
      <c r="OSU115" s="159" t="s">
        <v>249</v>
      </c>
      <c r="OSV115" s="159" t="s">
        <v>249</v>
      </c>
      <c r="OSW115" s="159" t="s">
        <v>249</v>
      </c>
      <c r="OSX115" s="159" t="s">
        <v>249</v>
      </c>
      <c r="OSY115" s="159" t="s">
        <v>249</v>
      </c>
      <c r="OSZ115" s="159" t="s">
        <v>249</v>
      </c>
      <c r="OTA115" s="159" t="s">
        <v>249</v>
      </c>
      <c r="OTB115" s="159" t="s">
        <v>249</v>
      </c>
      <c r="OTC115" s="159" t="s">
        <v>249</v>
      </c>
      <c r="OTD115" s="159" t="s">
        <v>249</v>
      </c>
      <c r="OTE115" s="159" t="s">
        <v>249</v>
      </c>
      <c r="OTF115" s="159" t="s">
        <v>249</v>
      </c>
      <c r="OTG115" s="159" t="s">
        <v>249</v>
      </c>
      <c r="OTH115" s="159" t="s">
        <v>249</v>
      </c>
      <c r="OTI115" s="159" t="s">
        <v>249</v>
      </c>
      <c r="OTJ115" s="159" t="s">
        <v>249</v>
      </c>
      <c r="OTK115" s="159" t="s">
        <v>249</v>
      </c>
      <c r="OTL115" s="159" t="s">
        <v>249</v>
      </c>
      <c r="OTM115" s="159" t="s">
        <v>249</v>
      </c>
      <c r="OTN115" s="159" t="s">
        <v>249</v>
      </c>
      <c r="OTO115" s="159" t="s">
        <v>249</v>
      </c>
      <c r="OTP115" s="159" t="s">
        <v>249</v>
      </c>
      <c r="OTQ115" s="159" t="s">
        <v>249</v>
      </c>
      <c r="OTR115" s="159" t="s">
        <v>249</v>
      </c>
      <c r="OTS115" s="159" t="s">
        <v>249</v>
      </c>
      <c r="OTT115" s="159" t="s">
        <v>249</v>
      </c>
      <c r="OTU115" s="159" t="s">
        <v>249</v>
      </c>
      <c r="OTV115" s="159" t="s">
        <v>249</v>
      </c>
      <c r="OTW115" s="159" t="s">
        <v>249</v>
      </c>
      <c r="OTX115" s="159" t="s">
        <v>249</v>
      </c>
      <c r="OTY115" s="159" t="s">
        <v>249</v>
      </c>
      <c r="OTZ115" s="159" t="s">
        <v>249</v>
      </c>
      <c r="OUA115" s="159" t="s">
        <v>249</v>
      </c>
      <c r="OUB115" s="159" t="s">
        <v>249</v>
      </c>
      <c r="OUC115" s="159" t="s">
        <v>249</v>
      </c>
      <c r="OUD115" s="159" t="s">
        <v>249</v>
      </c>
      <c r="OUE115" s="159" t="s">
        <v>249</v>
      </c>
      <c r="OUF115" s="159" t="s">
        <v>249</v>
      </c>
      <c r="OUG115" s="159" t="s">
        <v>249</v>
      </c>
      <c r="OUH115" s="159" t="s">
        <v>249</v>
      </c>
      <c r="OUI115" s="159" t="s">
        <v>249</v>
      </c>
      <c r="OUJ115" s="159" t="s">
        <v>249</v>
      </c>
      <c r="OUK115" s="159" t="s">
        <v>249</v>
      </c>
      <c r="OUL115" s="159" t="s">
        <v>249</v>
      </c>
      <c r="OUM115" s="159" t="s">
        <v>249</v>
      </c>
      <c r="OUN115" s="159" t="s">
        <v>249</v>
      </c>
      <c r="OUO115" s="159" t="s">
        <v>249</v>
      </c>
      <c r="OUP115" s="159" t="s">
        <v>249</v>
      </c>
      <c r="OUQ115" s="159" t="s">
        <v>249</v>
      </c>
      <c r="OUR115" s="159" t="s">
        <v>249</v>
      </c>
      <c r="OUS115" s="159" t="s">
        <v>249</v>
      </c>
      <c r="OUT115" s="159" t="s">
        <v>249</v>
      </c>
      <c r="OUU115" s="159" t="s">
        <v>249</v>
      </c>
      <c r="OUV115" s="159" t="s">
        <v>249</v>
      </c>
      <c r="OUW115" s="159" t="s">
        <v>249</v>
      </c>
      <c r="OUX115" s="159" t="s">
        <v>249</v>
      </c>
      <c r="OUY115" s="159" t="s">
        <v>249</v>
      </c>
      <c r="OUZ115" s="159" t="s">
        <v>249</v>
      </c>
      <c r="OVA115" s="159" t="s">
        <v>249</v>
      </c>
      <c r="OVB115" s="159" t="s">
        <v>249</v>
      </c>
      <c r="OVC115" s="159" t="s">
        <v>249</v>
      </c>
      <c r="OVD115" s="159" t="s">
        <v>249</v>
      </c>
      <c r="OVE115" s="159" t="s">
        <v>249</v>
      </c>
      <c r="OVF115" s="159" t="s">
        <v>249</v>
      </c>
      <c r="OVG115" s="159" t="s">
        <v>249</v>
      </c>
      <c r="OVH115" s="159" t="s">
        <v>249</v>
      </c>
      <c r="OVI115" s="159" t="s">
        <v>249</v>
      </c>
      <c r="OVJ115" s="159" t="s">
        <v>249</v>
      </c>
      <c r="OVK115" s="159" t="s">
        <v>249</v>
      </c>
      <c r="OVL115" s="159" t="s">
        <v>249</v>
      </c>
      <c r="OVM115" s="159" t="s">
        <v>249</v>
      </c>
      <c r="OVN115" s="159" t="s">
        <v>249</v>
      </c>
      <c r="OVO115" s="159" t="s">
        <v>249</v>
      </c>
      <c r="OVP115" s="159" t="s">
        <v>249</v>
      </c>
      <c r="OVQ115" s="159" t="s">
        <v>249</v>
      </c>
      <c r="OVR115" s="159" t="s">
        <v>249</v>
      </c>
      <c r="OVS115" s="159" t="s">
        <v>249</v>
      </c>
      <c r="OVT115" s="159" t="s">
        <v>249</v>
      </c>
      <c r="OVU115" s="159" t="s">
        <v>249</v>
      </c>
      <c r="OVV115" s="159" t="s">
        <v>249</v>
      </c>
      <c r="OVW115" s="159" t="s">
        <v>249</v>
      </c>
      <c r="OVX115" s="159" t="s">
        <v>249</v>
      </c>
      <c r="OVY115" s="159" t="s">
        <v>249</v>
      </c>
      <c r="OVZ115" s="159" t="s">
        <v>249</v>
      </c>
      <c r="OWA115" s="159" t="s">
        <v>249</v>
      </c>
      <c r="OWB115" s="159" t="s">
        <v>249</v>
      </c>
      <c r="OWC115" s="159" t="s">
        <v>249</v>
      </c>
      <c r="OWD115" s="159" t="s">
        <v>249</v>
      </c>
      <c r="OWE115" s="159" t="s">
        <v>249</v>
      </c>
      <c r="OWF115" s="159" t="s">
        <v>249</v>
      </c>
      <c r="OWG115" s="159" t="s">
        <v>249</v>
      </c>
      <c r="OWH115" s="159" t="s">
        <v>249</v>
      </c>
      <c r="OWI115" s="159" t="s">
        <v>249</v>
      </c>
      <c r="OWJ115" s="159" t="s">
        <v>249</v>
      </c>
      <c r="OWK115" s="159" t="s">
        <v>249</v>
      </c>
      <c r="OWL115" s="159" t="s">
        <v>249</v>
      </c>
      <c r="OWM115" s="159" t="s">
        <v>249</v>
      </c>
      <c r="OWN115" s="159" t="s">
        <v>249</v>
      </c>
      <c r="OWO115" s="159" t="s">
        <v>249</v>
      </c>
      <c r="OWP115" s="159" t="s">
        <v>249</v>
      </c>
      <c r="OWQ115" s="159" t="s">
        <v>249</v>
      </c>
      <c r="OWR115" s="159" t="s">
        <v>249</v>
      </c>
      <c r="OWS115" s="159" t="s">
        <v>249</v>
      </c>
      <c r="OWT115" s="159" t="s">
        <v>249</v>
      </c>
      <c r="OWU115" s="159" t="s">
        <v>249</v>
      </c>
      <c r="OWV115" s="159" t="s">
        <v>249</v>
      </c>
      <c r="OWW115" s="159" t="s">
        <v>249</v>
      </c>
      <c r="OWX115" s="159" t="s">
        <v>249</v>
      </c>
      <c r="OWY115" s="159" t="s">
        <v>249</v>
      </c>
      <c r="OWZ115" s="159" t="s">
        <v>249</v>
      </c>
      <c r="OXA115" s="159" t="s">
        <v>249</v>
      </c>
      <c r="OXB115" s="159" t="s">
        <v>249</v>
      </c>
      <c r="OXC115" s="159" t="s">
        <v>249</v>
      </c>
      <c r="OXD115" s="159" t="s">
        <v>249</v>
      </c>
      <c r="OXE115" s="159" t="s">
        <v>249</v>
      </c>
      <c r="OXF115" s="159" t="s">
        <v>249</v>
      </c>
      <c r="OXG115" s="159" t="s">
        <v>249</v>
      </c>
      <c r="OXH115" s="159" t="s">
        <v>249</v>
      </c>
      <c r="OXI115" s="159" t="s">
        <v>249</v>
      </c>
      <c r="OXJ115" s="159" t="s">
        <v>249</v>
      </c>
      <c r="OXK115" s="159" t="s">
        <v>249</v>
      </c>
      <c r="OXL115" s="159" t="s">
        <v>249</v>
      </c>
      <c r="OXM115" s="159" t="s">
        <v>249</v>
      </c>
      <c r="OXN115" s="159" t="s">
        <v>249</v>
      </c>
      <c r="OXO115" s="159" t="s">
        <v>249</v>
      </c>
      <c r="OXP115" s="159" t="s">
        <v>249</v>
      </c>
      <c r="OXQ115" s="159" t="s">
        <v>249</v>
      </c>
      <c r="OXR115" s="159" t="s">
        <v>249</v>
      </c>
      <c r="OXS115" s="159" t="s">
        <v>249</v>
      </c>
      <c r="OXT115" s="159" t="s">
        <v>249</v>
      </c>
      <c r="OXU115" s="159" t="s">
        <v>249</v>
      </c>
      <c r="OXV115" s="159" t="s">
        <v>249</v>
      </c>
      <c r="OXW115" s="159" t="s">
        <v>249</v>
      </c>
      <c r="OXX115" s="159" t="s">
        <v>249</v>
      </c>
      <c r="OXY115" s="159" t="s">
        <v>249</v>
      </c>
      <c r="OXZ115" s="159" t="s">
        <v>249</v>
      </c>
      <c r="OYA115" s="159" t="s">
        <v>249</v>
      </c>
      <c r="OYB115" s="159" t="s">
        <v>249</v>
      </c>
      <c r="OYC115" s="159" t="s">
        <v>249</v>
      </c>
      <c r="OYD115" s="159" t="s">
        <v>249</v>
      </c>
      <c r="OYE115" s="159" t="s">
        <v>249</v>
      </c>
      <c r="OYF115" s="159" t="s">
        <v>249</v>
      </c>
      <c r="OYG115" s="159" t="s">
        <v>249</v>
      </c>
      <c r="OYH115" s="159" t="s">
        <v>249</v>
      </c>
      <c r="OYI115" s="159" t="s">
        <v>249</v>
      </c>
      <c r="OYJ115" s="159" t="s">
        <v>249</v>
      </c>
      <c r="OYK115" s="159" t="s">
        <v>249</v>
      </c>
      <c r="OYL115" s="159" t="s">
        <v>249</v>
      </c>
      <c r="OYM115" s="159" t="s">
        <v>249</v>
      </c>
      <c r="OYN115" s="159" t="s">
        <v>249</v>
      </c>
      <c r="OYO115" s="159" t="s">
        <v>249</v>
      </c>
      <c r="OYP115" s="159" t="s">
        <v>249</v>
      </c>
      <c r="OYQ115" s="159" t="s">
        <v>249</v>
      </c>
      <c r="OYR115" s="159" t="s">
        <v>249</v>
      </c>
      <c r="OYS115" s="159" t="s">
        <v>249</v>
      </c>
      <c r="OYT115" s="159" t="s">
        <v>249</v>
      </c>
      <c r="OYU115" s="159" t="s">
        <v>249</v>
      </c>
      <c r="OYV115" s="159" t="s">
        <v>249</v>
      </c>
      <c r="OYW115" s="159" t="s">
        <v>249</v>
      </c>
      <c r="OYX115" s="159" t="s">
        <v>249</v>
      </c>
      <c r="OYY115" s="159" t="s">
        <v>249</v>
      </c>
      <c r="OYZ115" s="159" t="s">
        <v>249</v>
      </c>
      <c r="OZA115" s="159" t="s">
        <v>249</v>
      </c>
      <c r="OZB115" s="159" t="s">
        <v>249</v>
      </c>
      <c r="OZC115" s="159" t="s">
        <v>249</v>
      </c>
      <c r="OZD115" s="159" t="s">
        <v>249</v>
      </c>
      <c r="OZE115" s="159" t="s">
        <v>249</v>
      </c>
      <c r="OZF115" s="159" t="s">
        <v>249</v>
      </c>
      <c r="OZG115" s="159" t="s">
        <v>249</v>
      </c>
      <c r="OZH115" s="159" t="s">
        <v>249</v>
      </c>
      <c r="OZI115" s="159" t="s">
        <v>249</v>
      </c>
      <c r="OZJ115" s="159" t="s">
        <v>249</v>
      </c>
      <c r="OZK115" s="159" t="s">
        <v>249</v>
      </c>
      <c r="OZL115" s="159" t="s">
        <v>249</v>
      </c>
      <c r="OZM115" s="159" t="s">
        <v>249</v>
      </c>
      <c r="OZN115" s="159" t="s">
        <v>249</v>
      </c>
      <c r="OZO115" s="159" t="s">
        <v>249</v>
      </c>
      <c r="OZP115" s="159" t="s">
        <v>249</v>
      </c>
      <c r="OZQ115" s="159" t="s">
        <v>249</v>
      </c>
      <c r="OZR115" s="159" t="s">
        <v>249</v>
      </c>
      <c r="OZS115" s="159" t="s">
        <v>249</v>
      </c>
      <c r="OZT115" s="159" t="s">
        <v>249</v>
      </c>
      <c r="OZU115" s="159" t="s">
        <v>249</v>
      </c>
      <c r="OZV115" s="159" t="s">
        <v>249</v>
      </c>
      <c r="OZW115" s="159" t="s">
        <v>249</v>
      </c>
      <c r="OZX115" s="159" t="s">
        <v>249</v>
      </c>
      <c r="OZY115" s="159" t="s">
        <v>249</v>
      </c>
      <c r="OZZ115" s="159" t="s">
        <v>249</v>
      </c>
      <c r="PAA115" s="159" t="s">
        <v>249</v>
      </c>
      <c r="PAB115" s="159" t="s">
        <v>249</v>
      </c>
      <c r="PAC115" s="159" t="s">
        <v>249</v>
      </c>
      <c r="PAD115" s="159" t="s">
        <v>249</v>
      </c>
      <c r="PAE115" s="159" t="s">
        <v>249</v>
      </c>
      <c r="PAF115" s="159" t="s">
        <v>249</v>
      </c>
      <c r="PAG115" s="159" t="s">
        <v>249</v>
      </c>
      <c r="PAH115" s="159" t="s">
        <v>249</v>
      </c>
      <c r="PAI115" s="159" t="s">
        <v>249</v>
      </c>
      <c r="PAJ115" s="159" t="s">
        <v>249</v>
      </c>
      <c r="PAK115" s="159" t="s">
        <v>249</v>
      </c>
      <c r="PAL115" s="159" t="s">
        <v>249</v>
      </c>
      <c r="PAM115" s="159" t="s">
        <v>249</v>
      </c>
      <c r="PAN115" s="159" t="s">
        <v>249</v>
      </c>
      <c r="PAO115" s="159" t="s">
        <v>249</v>
      </c>
      <c r="PAP115" s="159" t="s">
        <v>249</v>
      </c>
      <c r="PAQ115" s="159" t="s">
        <v>249</v>
      </c>
      <c r="PAR115" s="159" t="s">
        <v>249</v>
      </c>
      <c r="PAS115" s="159" t="s">
        <v>249</v>
      </c>
      <c r="PAT115" s="159" t="s">
        <v>249</v>
      </c>
      <c r="PAU115" s="159" t="s">
        <v>249</v>
      </c>
      <c r="PAV115" s="159" t="s">
        <v>249</v>
      </c>
      <c r="PAW115" s="159" t="s">
        <v>249</v>
      </c>
      <c r="PAX115" s="159" t="s">
        <v>249</v>
      </c>
      <c r="PAY115" s="159" t="s">
        <v>249</v>
      </c>
      <c r="PAZ115" s="159" t="s">
        <v>249</v>
      </c>
      <c r="PBA115" s="159" t="s">
        <v>249</v>
      </c>
      <c r="PBB115" s="159" t="s">
        <v>249</v>
      </c>
      <c r="PBC115" s="159" t="s">
        <v>249</v>
      </c>
      <c r="PBD115" s="159" t="s">
        <v>249</v>
      </c>
      <c r="PBE115" s="159" t="s">
        <v>249</v>
      </c>
      <c r="PBF115" s="159" t="s">
        <v>249</v>
      </c>
      <c r="PBG115" s="159" t="s">
        <v>249</v>
      </c>
      <c r="PBH115" s="159" t="s">
        <v>249</v>
      </c>
      <c r="PBI115" s="159" t="s">
        <v>249</v>
      </c>
      <c r="PBJ115" s="159" t="s">
        <v>249</v>
      </c>
      <c r="PBK115" s="159" t="s">
        <v>249</v>
      </c>
      <c r="PBL115" s="159" t="s">
        <v>249</v>
      </c>
      <c r="PBM115" s="159" t="s">
        <v>249</v>
      </c>
      <c r="PBN115" s="159" t="s">
        <v>249</v>
      </c>
      <c r="PBO115" s="159" t="s">
        <v>249</v>
      </c>
      <c r="PBP115" s="159" t="s">
        <v>249</v>
      </c>
      <c r="PBQ115" s="159" t="s">
        <v>249</v>
      </c>
      <c r="PBR115" s="159" t="s">
        <v>249</v>
      </c>
      <c r="PBS115" s="159" t="s">
        <v>249</v>
      </c>
      <c r="PBT115" s="159" t="s">
        <v>249</v>
      </c>
      <c r="PBU115" s="159" t="s">
        <v>249</v>
      </c>
      <c r="PBV115" s="159" t="s">
        <v>249</v>
      </c>
      <c r="PBW115" s="159" t="s">
        <v>249</v>
      </c>
      <c r="PBX115" s="159" t="s">
        <v>249</v>
      </c>
      <c r="PBY115" s="159" t="s">
        <v>249</v>
      </c>
      <c r="PBZ115" s="159" t="s">
        <v>249</v>
      </c>
      <c r="PCA115" s="159" t="s">
        <v>249</v>
      </c>
      <c r="PCB115" s="159" t="s">
        <v>249</v>
      </c>
      <c r="PCC115" s="159" t="s">
        <v>249</v>
      </c>
      <c r="PCD115" s="159" t="s">
        <v>249</v>
      </c>
      <c r="PCE115" s="159" t="s">
        <v>249</v>
      </c>
      <c r="PCF115" s="159" t="s">
        <v>249</v>
      </c>
      <c r="PCG115" s="159" t="s">
        <v>249</v>
      </c>
      <c r="PCH115" s="159" t="s">
        <v>249</v>
      </c>
      <c r="PCI115" s="159" t="s">
        <v>249</v>
      </c>
      <c r="PCJ115" s="159" t="s">
        <v>249</v>
      </c>
      <c r="PCK115" s="159" t="s">
        <v>249</v>
      </c>
      <c r="PCL115" s="159" t="s">
        <v>249</v>
      </c>
      <c r="PCM115" s="159" t="s">
        <v>249</v>
      </c>
      <c r="PCN115" s="159" t="s">
        <v>249</v>
      </c>
      <c r="PCO115" s="159" t="s">
        <v>249</v>
      </c>
      <c r="PCP115" s="159" t="s">
        <v>249</v>
      </c>
      <c r="PCQ115" s="159" t="s">
        <v>249</v>
      </c>
      <c r="PCR115" s="159" t="s">
        <v>249</v>
      </c>
      <c r="PCS115" s="159" t="s">
        <v>249</v>
      </c>
      <c r="PCT115" s="159" t="s">
        <v>249</v>
      </c>
      <c r="PCU115" s="159" t="s">
        <v>249</v>
      </c>
      <c r="PCV115" s="159" t="s">
        <v>249</v>
      </c>
      <c r="PCW115" s="159" t="s">
        <v>249</v>
      </c>
      <c r="PCX115" s="159" t="s">
        <v>249</v>
      </c>
      <c r="PCY115" s="159" t="s">
        <v>249</v>
      </c>
      <c r="PCZ115" s="159" t="s">
        <v>249</v>
      </c>
      <c r="PDA115" s="159" t="s">
        <v>249</v>
      </c>
      <c r="PDB115" s="159" t="s">
        <v>249</v>
      </c>
      <c r="PDC115" s="159" t="s">
        <v>249</v>
      </c>
      <c r="PDD115" s="159" t="s">
        <v>249</v>
      </c>
      <c r="PDE115" s="159" t="s">
        <v>249</v>
      </c>
      <c r="PDF115" s="159" t="s">
        <v>249</v>
      </c>
      <c r="PDG115" s="159" t="s">
        <v>249</v>
      </c>
      <c r="PDH115" s="159" t="s">
        <v>249</v>
      </c>
      <c r="PDI115" s="159" t="s">
        <v>249</v>
      </c>
      <c r="PDJ115" s="159" t="s">
        <v>249</v>
      </c>
      <c r="PDK115" s="159" t="s">
        <v>249</v>
      </c>
      <c r="PDL115" s="159" t="s">
        <v>249</v>
      </c>
      <c r="PDM115" s="159" t="s">
        <v>249</v>
      </c>
      <c r="PDN115" s="159" t="s">
        <v>249</v>
      </c>
      <c r="PDO115" s="159" t="s">
        <v>249</v>
      </c>
      <c r="PDP115" s="159" t="s">
        <v>249</v>
      </c>
      <c r="PDQ115" s="159" t="s">
        <v>249</v>
      </c>
      <c r="PDR115" s="159" t="s">
        <v>249</v>
      </c>
      <c r="PDS115" s="159" t="s">
        <v>249</v>
      </c>
      <c r="PDT115" s="159" t="s">
        <v>249</v>
      </c>
      <c r="PDU115" s="159" t="s">
        <v>249</v>
      </c>
      <c r="PDV115" s="159" t="s">
        <v>249</v>
      </c>
      <c r="PDW115" s="159" t="s">
        <v>249</v>
      </c>
      <c r="PDX115" s="159" t="s">
        <v>249</v>
      </c>
      <c r="PDY115" s="159" t="s">
        <v>249</v>
      </c>
      <c r="PDZ115" s="159" t="s">
        <v>249</v>
      </c>
      <c r="PEA115" s="159" t="s">
        <v>249</v>
      </c>
      <c r="PEB115" s="159" t="s">
        <v>249</v>
      </c>
      <c r="PEC115" s="159" t="s">
        <v>249</v>
      </c>
      <c r="PED115" s="159" t="s">
        <v>249</v>
      </c>
      <c r="PEE115" s="159" t="s">
        <v>249</v>
      </c>
      <c r="PEF115" s="159" t="s">
        <v>249</v>
      </c>
      <c r="PEG115" s="159" t="s">
        <v>249</v>
      </c>
      <c r="PEH115" s="159" t="s">
        <v>249</v>
      </c>
      <c r="PEI115" s="159" t="s">
        <v>249</v>
      </c>
      <c r="PEJ115" s="159" t="s">
        <v>249</v>
      </c>
      <c r="PEK115" s="159" t="s">
        <v>249</v>
      </c>
      <c r="PEL115" s="159" t="s">
        <v>249</v>
      </c>
      <c r="PEM115" s="159" t="s">
        <v>249</v>
      </c>
      <c r="PEN115" s="159" t="s">
        <v>249</v>
      </c>
      <c r="PEO115" s="159" t="s">
        <v>249</v>
      </c>
      <c r="PEP115" s="159" t="s">
        <v>249</v>
      </c>
      <c r="PEQ115" s="159" t="s">
        <v>249</v>
      </c>
      <c r="PER115" s="159" t="s">
        <v>249</v>
      </c>
      <c r="PES115" s="159" t="s">
        <v>249</v>
      </c>
      <c r="PET115" s="159" t="s">
        <v>249</v>
      </c>
      <c r="PEU115" s="159" t="s">
        <v>249</v>
      </c>
      <c r="PEV115" s="159" t="s">
        <v>249</v>
      </c>
      <c r="PEW115" s="159" t="s">
        <v>249</v>
      </c>
      <c r="PEX115" s="159" t="s">
        <v>249</v>
      </c>
      <c r="PEY115" s="159" t="s">
        <v>249</v>
      </c>
      <c r="PEZ115" s="159" t="s">
        <v>249</v>
      </c>
      <c r="PFA115" s="159" t="s">
        <v>249</v>
      </c>
      <c r="PFB115" s="159" t="s">
        <v>249</v>
      </c>
      <c r="PFC115" s="159" t="s">
        <v>249</v>
      </c>
      <c r="PFD115" s="159" t="s">
        <v>249</v>
      </c>
      <c r="PFE115" s="159" t="s">
        <v>249</v>
      </c>
      <c r="PFF115" s="159" t="s">
        <v>249</v>
      </c>
      <c r="PFG115" s="159" t="s">
        <v>249</v>
      </c>
      <c r="PFH115" s="159" t="s">
        <v>249</v>
      </c>
      <c r="PFI115" s="159" t="s">
        <v>249</v>
      </c>
      <c r="PFJ115" s="159" t="s">
        <v>249</v>
      </c>
      <c r="PFK115" s="159" t="s">
        <v>249</v>
      </c>
      <c r="PFL115" s="159" t="s">
        <v>249</v>
      </c>
      <c r="PFM115" s="159" t="s">
        <v>249</v>
      </c>
      <c r="PFN115" s="159" t="s">
        <v>249</v>
      </c>
      <c r="PFO115" s="159" t="s">
        <v>249</v>
      </c>
      <c r="PFP115" s="159" t="s">
        <v>249</v>
      </c>
      <c r="PFQ115" s="159" t="s">
        <v>249</v>
      </c>
      <c r="PFR115" s="159" t="s">
        <v>249</v>
      </c>
      <c r="PFS115" s="159" t="s">
        <v>249</v>
      </c>
      <c r="PFT115" s="159" t="s">
        <v>249</v>
      </c>
      <c r="PFU115" s="159" t="s">
        <v>249</v>
      </c>
      <c r="PFV115" s="159" t="s">
        <v>249</v>
      </c>
      <c r="PFW115" s="159" t="s">
        <v>249</v>
      </c>
      <c r="PFX115" s="159" t="s">
        <v>249</v>
      </c>
      <c r="PFY115" s="159" t="s">
        <v>249</v>
      </c>
      <c r="PFZ115" s="159" t="s">
        <v>249</v>
      </c>
      <c r="PGA115" s="159" t="s">
        <v>249</v>
      </c>
      <c r="PGB115" s="159" t="s">
        <v>249</v>
      </c>
      <c r="PGC115" s="159" t="s">
        <v>249</v>
      </c>
      <c r="PGD115" s="159" t="s">
        <v>249</v>
      </c>
      <c r="PGE115" s="159" t="s">
        <v>249</v>
      </c>
      <c r="PGF115" s="159" t="s">
        <v>249</v>
      </c>
      <c r="PGG115" s="159" t="s">
        <v>249</v>
      </c>
      <c r="PGH115" s="159" t="s">
        <v>249</v>
      </c>
      <c r="PGI115" s="159" t="s">
        <v>249</v>
      </c>
      <c r="PGJ115" s="159" t="s">
        <v>249</v>
      </c>
      <c r="PGK115" s="159" t="s">
        <v>249</v>
      </c>
      <c r="PGL115" s="159" t="s">
        <v>249</v>
      </c>
      <c r="PGM115" s="159" t="s">
        <v>249</v>
      </c>
      <c r="PGN115" s="159" t="s">
        <v>249</v>
      </c>
      <c r="PGO115" s="159" t="s">
        <v>249</v>
      </c>
      <c r="PGP115" s="159" t="s">
        <v>249</v>
      </c>
      <c r="PGQ115" s="159" t="s">
        <v>249</v>
      </c>
      <c r="PGR115" s="159" t="s">
        <v>249</v>
      </c>
      <c r="PGS115" s="159" t="s">
        <v>249</v>
      </c>
      <c r="PGT115" s="159" t="s">
        <v>249</v>
      </c>
      <c r="PGU115" s="159" t="s">
        <v>249</v>
      </c>
      <c r="PGV115" s="159" t="s">
        <v>249</v>
      </c>
      <c r="PGW115" s="159" t="s">
        <v>249</v>
      </c>
      <c r="PGX115" s="159" t="s">
        <v>249</v>
      </c>
      <c r="PGY115" s="159" t="s">
        <v>249</v>
      </c>
      <c r="PGZ115" s="159" t="s">
        <v>249</v>
      </c>
      <c r="PHA115" s="159" t="s">
        <v>249</v>
      </c>
      <c r="PHB115" s="159" t="s">
        <v>249</v>
      </c>
      <c r="PHC115" s="159" t="s">
        <v>249</v>
      </c>
      <c r="PHD115" s="159" t="s">
        <v>249</v>
      </c>
      <c r="PHE115" s="159" t="s">
        <v>249</v>
      </c>
      <c r="PHF115" s="159" t="s">
        <v>249</v>
      </c>
      <c r="PHG115" s="159" t="s">
        <v>249</v>
      </c>
      <c r="PHH115" s="159" t="s">
        <v>249</v>
      </c>
      <c r="PHI115" s="159" t="s">
        <v>249</v>
      </c>
      <c r="PHJ115" s="159" t="s">
        <v>249</v>
      </c>
      <c r="PHK115" s="159" t="s">
        <v>249</v>
      </c>
      <c r="PHL115" s="159" t="s">
        <v>249</v>
      </c>
      <c r="PHM115" s="159" t="s">
        <v>249</v>
      </c>
      <c r="PHN115" s="159" t="s">
        <v>249</v>
      </c>
      <c r="PHO115" s="159" t="s">
        <v>249</v>
      </c>
      <c r="PHP115" s="159" t="s">
        <v>249</v>
      </c>
      <c r="PHQ115" s="159" t="s">
        <v>249</v>
      </c>
      <c r="PHR115" s="159" t="s">
        <v>249</v>
      </c>
      <c r="PHS115" s="159" t="s">
        <v>249</v>
      </c>
      <c r="PHT115" s="159" t="s">
        <v>249</v>
      </c>
      <c r="PHU115" s="159" t="s">
        <v>249</v>
      </c>
      <c r="PHV115" s="159" t="s">
        <v>249</v>
      </c>
      <c r="PHW115" s="159" t="s">
        <v>249</v>
      </c>
      <c r="PHX115" s="159" t="s">
        <v>249</v>
      </c>
      <c r="PHY115" s="159" t="s">
        <v>249</v>
      </c>
      <c r="PHZ115" s="159" t="s">
        <v>249</v>
      </c>
      <c r="PIA115" s="159" t="s">
        <v>249</v>
      </c>
      <c r="PIB115" s="159" t="s">
        <v>249</v>
      </c>
      <c r="PIC115" s="159" t="s">
        <v>249</v>
      </c>
      <c r="PID115" s="159" t="s">
        <v>249</v>
      </c>
      <c r="PIE115" s="159" t="s">
        <v>249</v>
      </c>
      <c r="PIF115" s="159" t="s">
        <v>249</v>
      </c>
      <c r="PIG115" s="159" t="s">
        <v>249</v>
      </c>
      <c r="PIH115" s="159" t="s">
        <v>249</v>
      </c>
      <c r="PII115" s="159" t="s">
        <v>249</v>
      </c>
      <c r="PIJ115" s="159" t="s">
        <v>249</v>
      </c>
      <c r="PIK115" s="159" t="s">
        <v>249</v>
      </c>
      <c r="PIL115" s="159" t="s">
        <v>249</v>
      </c>
      <c r="PIM115" s="159" t="s">
        <v>249</v>
      </c>
      <c r="PIN115" s="159" t="s">
        <v>249</v>
      </c>
      <c r="PIO115" s="159" t="s">
        <v>249</v>
      </c>
      <c r="PIP115" s="159" t="s">
        <v>249</v>
      </c>
      <c r="PIQ115" s="159" t="s">
        <v>249</v>
      </c>
      <c r="PIR115" s="159" t="s">
        <v>249</v>
      </c>
      <c r="PIS115" s="159" t="s">
        <v>249</v>
      </c>
      <c r="PIT115" s="159" t="s">
        <v>249</v>
      </c>
      <c r="PIU115" s="159" t="s">
        <v>249</v>
      </c>
      <c r="PIV115" s="159" t="s">
        <v>249</v>
      </c>
      <c r="PIW115" s="159" t="s">
        <v>249</v>
      </c>
      <c r="PIX115" s="159" t="s">
        <v>249</v>
      </c>
      <c r="PIY115" s="159" t="s">
        <v>249</v>
      </c>
      <c r="PIZ115" s="159" t="s">
        <v>249</v>
      </c>
      <c r="PJA115" s="159" t="s">
        <v>249</v>
      </c>
      <c r="PJB115" s="159" t="s">
        <v>249</v>
      </c>
      <c r="PJC115" s="159" t="s">
        <v>249</v>
      </c>
      <c r="PJD115" s="159" t="s">
        <v>249</v>
      </c>
      <c r="PJE115" s="159" t="s">
        <v>249</v>
      </c>
      <c r="PJF115" s="159" t="s">
        <v>249</v>
      </c>
      <c r="PJG115" s="159" t="s">
        <v>249</v>
      </c>
      <c r="PJH115" s="159" t="s">
        <v>249</v>
      </c>
      <c r="PJI115" s="159" t="s">
        <v>249</v>
      </c>
      <c r="PJJ115" s="159" t="s">
        <v>249</v>
      </c>
      <c r="PJK115" s="159" t="s">
        <v>249</v>
      </c>
      <c r="PJL115" s="159" t="s">
        <v>249</v>
      </c>
      <c r="PJM115" s="159" t="s">
        <v>249</v>
      </c>
      <c r="PJN115" s="159" t="s">
        <v>249</v>
      </c>
      <c r="PJO115" s="159" t="s">
        <v>249</v>
      </c>
      <c r="PJP115" s="159" t="s">
        <v>249</v>
      </c>
      <c r="PJQ115" s="159" t="s">
        <v>249</v>
      </c>
      <c r="PJR115" s="159" t="s">
        <v>249</v>
      </c>
      <c r="PJS115" s="159" t="s">
        <v>249</v>
      </c>
      <c r="PJT115" s="159" t="s">
        <v>249</v>
      </c>
      <c r="PJU115" s="159" t="s">
        <v>249</v>
      </c>
      <c r="PJV115" s="159" t="s">
        <v>249</v>
      </c>
      <c r="PJW115" s="159" t="s">
        <v>249</v>
      </c>
      <c r="PJX115" s="159" t="s">
        <v>249</v>
      </c>
      <c r="PJY115" s="159" t="s">
        <v>249</v>
      </c>
      <c r="PJZ115" s="159" t="s">
        <v>249</v>
      </c>
      <c r="PKA115" s="159" t="s">
        <v>249</v>
      </c>
      <c r="PKB115" s="159" t="s">
        <v>249</v>
      </c>
      <c r="PKC115" s="159" t="s">
        <v>249</v>
      </c>
      <c r="PKD115" s="159" t="s">
        <v>249</v>
      </c>
      <c r="PKE115" s="159" t="s">
        <v>249</v>
      </c>
      <c r="PKF115" s="159" t="s">
        <v>249</v>
      </c>
      <c r="PKG115" s="159" t="s">
        <v>249</v>
      </c>
      <c r="PKH115" s="159" t="s">
        <v>249</v>
      </c>
      <c r="PKI115" s="159" t="s">
        <v>249</v>
      </c>
      <c r="PKJ115" s="159" t="s">
        <v>249</v>
      </c>
      <c r="PKK115" s="159" t="s">
        <v>249</v>
      </c>
      <c r="PKL115" s="159" t="s">
        <v>249</v>
      </c>
      <c r="PKM115" s="159" t="s">
        <v>249</v>
      </c>
      <c r="PKN115" s="159" t="s">
        <v>249</v>
      </c>
      <c r="PKO115" s="159" t="s">
        <v>249</v>
      </c>
      <c r="PKP115" s="159" t="s">
        <v>249</v>
      </c>
      <c r="PKQ115" s="159" t="s">
        <v>249</v>
      </c>
      <c r="PKR115" s="159" t="s">
        <v>249</v>
      </c>
      <c r="PKS115" s="159" t="s">
        <v>249</v>
      </c>
      <c r="PKT115" s="159" t="s">
        <v>249</v>
      </c>
      <c r="PKU115" s="159" t="s">
        <v>249</v>
      </c>
      <c r="PKV115" s="159" t="s">
        <v>249</v>
      </c>
      <c r="PKW115" s="159" t="s">
        <v>249</v>
      </c>
      <c r="PKX115" s="159" t="s">
        <v>249</v>
      </c>
      <c r="PKY115" s="159" t="s">
        <v>249</v>
      </c>
      <c r="PKZ115" s="159" t="s">
        <v>249</v>
      </c>
      <c r="PLA115" s="159" t="s">
        <v>249</v>
      </c>
      <c r="PLB115" s="159" t="s">
        <v>249</v>
      </c>
      <c r="PLC115" s="159" t="s">
        <v>249</v>
      </c>
      <c r="PLD115" s="159" t="s">
        <v>249</v>
      </c>
      <c r="PLE115" s="159" t="s">
        <v>249</v>
      </c>
      <c r="PLF115" s="159" t="s">
        <v>249</v>
      </c>
      <c r="PLG115" s="159" t="s">
        <v>249</v>
      </c>
      <c r="PLH115" s="159" t="s">
        <v>249</v>
      </c>
      <c r="PLI115" s="159" t="s">
        <v>249</v>
      </c>
      <c r="PLJ115" s="159" t="s">
        <v>249</v>
      </c>
      <c r="PLK115" s="159" t="s">
        <v>249</v>
      </c>
      <c r="PLL115" s="159" t="s">
        <v>249</v>
      </c>
      <c r="PLM115" s="159" t="s">
        <v>249</v>
      </c>
      <c r="PLN115" s="159" t="s">
        <v>249</v>
      </c>
      <c r="PLO115" s="159" t="s">
        <v>249</v>
      </c>
      <c r="PLP115" s="159" t="s">
        <v>249</v>
      </c>
      <c r="PLQ115" s="159" t="s">
        <v>249</v>
      </c>
      <c r="PLR115" s="159" t="s">
        <v>249</v>
      </c>
      <c r="PLS115" s="159" t="s">
        <v>249</v>
      </c>
      <c r="PLT115" s="159" t="s">
        <v>249</v>
      </c>
      <c r="PLU115" s="159" t="s">
        <v>249</v>
      </c>
      <c r="PLV115" s="159" t="s">
        <v>249</v>
      </c>
      <c r="PLW115" s="159" t="s">
        <v>249</v>
      </c>
      <c r="PLX115" s="159" t="s">
        <v>249</v>
      </c>
      <c r="PLY115" s="159" t="s">
        <v>249</v>
      </c>
      <c r="PLZ115" s="159" t="s">
        <v>249</v>
      </c>
      <c r="PMA115" s="159" t="s">
        <v>249</v>
      </c>
      <c r="PMB115" s="159" t="s">
        <v>249</v>
      </c>
      <c r="PMC115" s="159" t="s">
        <v>249</v>
      </c>
      <c r="PMD115" s="159" t="s">
        <v>249</v>
      </c>
      <c r="PME115" s="159" t="s">
        <v>249</v>
      </c>
      <c r="PMF115" s="159" t="s">
        <v>249</v>
      </c>
      <c r="PMG115" s="159" t="s">
        <v>249</v>
      </c>
      <c r="PMH115" s="159" t="s">
        <v>249</v>
      </c>
      <c r="PMI115" s="159" t="s">
        <v>249</v>
      </c>
      <c r="PMJ115" s="159" t="s">
        <v>249</v>
      </c>
      <c r="PMK115" s="159" t="s">
        <v>249</v>
      </c>
      <c r="PML115" s="159" t="s">
        <v>249</v>
      </c>
      <c r="PMM115" s="159" t="s">
        <v>249</v>
      </c>
      <c r="PMN115" s="159" t="s">
        <v>249</v>
      </c>
      <c r="PMO115" s="159" t="s">
        <v>249</v>
      </c>
      <c r="PMP115" s="159" t="s">
        <v>249</v>
      </c>
      <c r="PMQ115" s="159" t="s">
        <v>249</v>
      </c>
      <c r="PMR115" s="159" t="s">
        <v>249</v>
      </c>
      <c r="PMS115" s="159" t="s">
        <v>249</v>
      </c>
      <c r="PMT115" s="159" t="s">
        <v>249</v>
      </c>
      <c r="PMU115" s="159" t="s">
        <v>249</v>
      </c>
      <c r="PMV115" s="159" t="s">
        <v>249</v>
      </c>
      <c r="PMW115" s="159" t="s">
        <v>249</v>
      </c>
      <c r="PMX115" s="159" t="s">
        <v>249</v>
      </c>
      <c r="PMY115" s="159" t="s">
        <v>249</v>
      </c>
      <c r="PMZ115" s="159" t="s">
        <v>249</v>
      </c>
      <c r="PNA115" s="159" t="s">
        <v>249</v>
      </c>
      <c r="PNB115" s="159" t="s">
        <v>249</v>
      </c>
      <c r="PNC115" s="159" t="s">
        <v>249</v>
      </c>
      <c r="PND115" s="159" t="s">
        <v>249</v>
      </c>
      <c r="PNE115" s="159" t="s">
        <v>249</v>
      </c>
      <c r="PNF115" s="159" t="s">
        <v>249</v>
      </c>
      <c r="PNG115" s="159" t="s">
        <v>249</v>
      </c>
      <c r="PNH115" s="159" t="s">
        <v>249</v>
      </c>
      <c r="PNI115" s="159" t="s">
        <v>249</v>
      </c>
      <c r="PNJ115" s="159" t="s">
        <v>249</v>
      </c>
      <c r="PNK115" s="159" t="s">
        <v>249</v>
      </c>
      <c r="PNL115" s="159" t="s">
        <v>249</v>
      </c>
      <c r="PNM115" s="159" t="s">
        <v>249</v>
      </c>
      <c r="PNN115" s="159" t="s">
        <v>249</v>
      </c>
      <c r="PNO115" s="159" t="s">
        <v>249</v>
      </c>
      <c r="PNP115" s="159" t="s">
        <v>249</v>
      </c>
      <c r="PNQ115" s="159" t="s">
        <v>249</v>
      </c>
      <c r="PNR115" s="159" t="s">
        <v>249</v>
      </c>
      <c r="PNS115" s="159" t="s">
        <v>249</v>
      </c>
      <c r="PNT115" s="159" t="s">
        <v>249</v>
      </c>
      <c r="PNU115" s="159" t="s">
        <v>249</v>
      </c>
      <c r="PNV115" s="159" t="s">
        <v>249</v>
      </c>
      <c r="PNW115" s="159" t="s">
        <v>249</v>
      </c>
      <c r="PNX115" s="159" t="s">
        <v>249</v>
      </c>
      <c r="PNY115" s="159" t="s">
        <v>249</v>
      </c>
      <c r="PNZ115" s="159" t="s">
        <v>249</v>
      </c>
      <c r="POA115" s="159" t="s">
        <v>249</v>
      </c>
      <c r="POB115" s="159" t="s">
        <v>249</v>
      </c>
      <c r="POC115" s="159" t="s">
        <v>249</v>
      </c>
      <c r="POD115" s="159" t="s">
        <v>249</v>
      </c>
      <c r="POE115" s="159" t="s">
        <v>249</v>
      </c>
      <c r="POF115" s="159" t="s">
        <v>249</v>
      </c>
      <c r="POG115" s="159" t="s">
        <v>249</v>
      </c>
      <c r="POH115" s="159" t="s">
        <v>249</v>
      </c>
      <c r="POI115" s="159" t="s">
        <v>249</v>
      </c>
      <c r="POJ115" s="159" t="s">
        <v>249</v>
      </c>
      <c r="POK115" s="159" t="s">
        <v>249</v>
      </c>
      <c r="POL115" s="159" t="s">
        <v>249</v>
      </c>
      <c r="POM115" s="159" t="s">
        <v>249</v>
      </c>
      <c r="PON115" s="159" t="s">
        <v>249</v>
      </c>
      <c r="POO115" s="159" t="s">
        <v>249</v>
      </c>
      <c r="POP115" s="159" t="s">
        <v>249</v>
      </c>
      <c r="POQ115" s="159" t="s">
        <v>249</v>
      </c>
      <c r="POR115" s="159" t="s">
        <v>249</v>
      </c>
      <c r="POS115" s="159" t="s">
        <v>249</v>
      </c>
      <c r="POT115" s="159" t="s">
        <v>249</v>
      </c>
      <c r="POU115" s="159" t="s">
        <v>249</v>
      </c>
      <c r="POV115" s="159" t="s">
        <v>249</v>
      </c>
      <c r="POW115" s="159" t="s">
        <v>249</v>
      </c>
      <c r="POX115" s="159" t="s">
        <v>249</v>
      </c>
      <c r="POY115" s="159" t="s">
        <v>249</v>
      </c>
      <c r="POZ115" s="159" t="s">
        <v>249</v>
      </c>
      <c r="PPA115" s="159" t="s">
        <v>249</v>
      </c>
      <c r="PPB115" s="159" t="s">
        <v>249</v>
      </c>
      <c r="PPC115" s="159" t="s">
        <v>249</v>
      </c>
      <c r="PPD115" s="159" t="s">
        <v>249</v>
      </c>
      <c r="PPE115" s="159" t="s">
        <v>249</v>
      </c>
      <c r="PPF115" s="159" t="s">
        <v>249</v>
      </c>
      <c r="PPG115" s="159" t="s">
        <v>249</v>
      </c>
      <c r="PPH115" s="159" t="s">
        <v>249</v>
      </c>
      <c r="PPI115" s="159" t="s">
        <v>249</v>
      </c>
      <c r="PPJ115" s="159" t="s">
        <v>249</v>
      </c>
      <c r="PPK115" s="159" t="s">
        <v>249</v>
      </c>
      <c r="PPL115" s="159" t="s">
        <v>249</v>
      </c>
      <c r="PPM115" s="159" t="s">
        <v>249</v>
      </c>
      <c r="PPN115" s="159" t="s">
        <v>249</v>
      </c>
      <c r="PPO115" s="159" t="s">
        <v>249</v>
      </c>
      <c r="PPP115" s="159" t="s">
        <v>249</v>
      </c>
      <c r="PPQ115" s="159" t="s">
        <v>249</v>
      </c>
      <c r="PPR115" s="159" t="s">
        <v>249</v>
      </c>
      <c r="PPS115" s="159" t="s">
        <v>249</v>
      </c>
      <c r="PPT115" s="159" t="s">
        <v>249</v>
      </c>
      <c r="PPU115" s="159" t="s">
        <v>249</v>
      </c>
      <c r="PPV115" s="159" t="s">
        <v>249</v>
      </c>
      <c r="PPW115" s="159" t="s">
        <v>249</v>
      </c>
      <c r="PPX115" s="159" t="s">
        <v>249</v>
      </c>
      <c r="PPY115" s="159" t="s">
        <v>249</v>
      </c>
      <c r="PPZ115" s="159" t="s">
        <v>249</v>
      </c>
      <c r="PQA115" s="159" t="s">
        <v>249</v>
      </c>
      <c r="PQB115" s="159" t="s">
        <v>249</v>
      </c>
      <c r="PQC115" s="159" t="s">
        <v>249</v>
      </c>
      <c r="PQD115" s="159" t="s">
        <v>249</v>
      </c>
      <c r="PQE115" s="159" t="s">
        <v>249</v>
      </c>
      <c r="PQF115" s="159" t="s">
        <v>249</v>
      </c>
      <c r="PQG115" s="159" t="s">
        <v>249</v>
      </c>
      <c r="PQH115" s="159" t="s">
        <v>249</v>
      </c>
      <c r="PQI115" s="159" t="s">
        <v>249</v>
      </c>
      <c r="PQJ115" s="159" t="s">
        <v>249</v>
      </c>
      <c r="PQK115" s="159" t="s">
        <v>249</v>
      </c>
      <c r="PQL115" s="159" t="s">
        <v>249</v>
      </c>
      <c r="PQM115" s="159" t="s">
        <v>249</v>
      </c>
      <c r="PQN115" s="159" t="s">
        <v>249</v>
      </c>
      <c r="PQO115" s="159" t="s">
        <v>249</v>
      </c>
      <c r="PQP115" s="159" t="s">
        <v>249</v>
      </c>
      <c r="PQQ115" s="159" t="s">
        <v>249</v>
      </c>
      <c r="PQR115" s="159" t="s">
        <v>249</v>
      </c>
      <c r="PQS115" s="159" t="s">
        <v>249</v>
      </c>
      <c r="PQT115" s="159" t="s">
        <v>249</v>
      </c>
      <c r="PQU115" s="159" t="s">
        <v>249</v>
      </c>
      <c r="PQV115" s="159" t="s">
        <v>249</v>
      </c>
      <c r="PQW115" s="159" t="s">
        <v>249</v>
      </c>
      <c r="PQX115" s="159" t="s">
        <v>249</v>
      </c>
      <c r="PQY115" s="159" t="s">
        <v>249</v>
      </c>
      <c r="PQZ115" s="159" t="s">
        <v>249</v>
      </c>
      <c r="PRA115" s="159" t="s">
        <v>249</v>
      </c>
      <c r="PRB115" s="159" t="s">
        <v>249</v>
      </c>
      <c r="PRC115" s="159" t="s">
        <v>249</v>
      </c>
      <c r="PRD115" s="159" t="s">
        <v>249</v>
      </c>
      <c r="PRE115" s="159" t="s">
        <v>249</v>
      </c>
      <c r="PRF115" s="159" t="s">
        <v>249</v>
      </c>
      <c r="PRG115" s="159" t="s">
        <v>249</v>
      </c>
      <c r="PRH115" s="159" t="s">
        <v>249</v>
      </c>
      <c r="PRI115" s="159" t="s">
        <v>249</v>
      </c>
      <c r="PRJ115" s="159" t="s">
        <v>249</v>
      </c>
      <c r="PRK115" s="159" t="s">
        <v>249</v>
      </c>
      <c r="PRL115" s="159" t="s">
        <v>249</v>
      </c>
      <c r="PRM115" s="159" t="s">
        <v>249</v>
      </c>
      <c r="PRN115" s="159" t="s">
        <v>249</v>
      </c>
      <c r="PRO115" s="159" t="s">
        <v>249</v>
      </c>
      <c r="PRP115" s="159" t="s">
        <v>249</v>
      </c>
      <c r="PRQ115" s="159" t="s">
        <v>249</v>
      </c>
      <c r="PRR115" s="159" t="s">
        <v>249</v>
      </c>
      <c r="PRS115" s="159" t="s">
        <v>249</v>
      </c>
      <c r="PRT115" s="159" t="s">
        <v>249</v>
      </c>
      <c r="PRU115" s="159" t="s">
        <v>249</v>
      </c>
      <c r="PRV115" s="159" t="s">
        <v>249</v>
      </c>
      <c r="PRW115" s="159" t="s">
        <v>249</v>
      </c>
      <c r="PRX115" s="159" t="s">
        <v>249</v>
      </c>
      <c r="PRY115" s="159" t="s">
        <v>249</v>
      </c>
      <c r="PRZ115" s="159" t="s">
        <v>249</v>
      </c>
      <c r="PSA115" s="159" t="s">
        <v>249</v>
      </c>
      <c r="PSB115" s="159" t="s">
        <v>249</v>
      </c>
      <c r="PSC115" s="159" t="s">
        <v>249</v>
      </c>
      <c r="PSD115" s="159" t="s">
        <v>249</v>
      </c>
      <c r="PSE115" s="159" t="s">
        <v>249</v>
      </c>
      <c r="PSF115" s="159" t="s">
        <v>249</v>
      </c>
      <c r="PSG115" s="159" t="s">
        <v>249</v>
      </c>
      <c r="PSH115" s="159" t="s">
        <v>249</v>
      </c>
      <c r="PSI115" s="159" t="s">
        <v>249</v>
      </c>
      <c r="PSJ115" s="159" t="s">
        <v>249</v>
      </c>
      <c r="PSK115" s="159" t="s">
        <v>249</v>
      </c>
      <c r="PSL115" s="159" t="s">
        <v>249</v>
      </c>
      <c r="PSM115" s="159" t="s">
        <v>249</v>
      </c>
      <c r="PSN115" s="159" t="s">
        <v>249</v>
      </c>
      <c r="PSO115" s="159" t="s">
        <v>249</v>
      </c>
      <c r="PSP115" s="159" t="s">
        <v>249</v>
      </c>
      <c r="PSQ115" s="159" t="s">
        <v>249</v>
      </c>
      <c r="PSR115" s="159" t="s">
        <v>249</v>
      </c>
      <c r="PSS115" s="159" t="s">
        <v>249</v>
      </c>
      <c r="PST115" s="159" t="s">
        <v>249</v>
      </c>
      <c r="PSU115" s="159" t="s">
        <v>249</v>
      </c>
      <c r="PSV115" s="159" t="s">
        <v>249</v>
      </c>
      <c r="PSW115" s="159" t="s">
        <v>249</v>
      </c>
      <c r="PSX115" s="159" t="s">
        <v>249</v>
      </c>
      <c r="PSY115" s="159" t="s">
        <v>249</v>
      </c>
      <c r="PSZ115" s="159" t="s">
        <v>249</v>
      </c>
      <c r="PTA115" s="159" t="s">
        <v>249</v>
      </c>
      <c r="PTB115" s="159" t="s">
        <v>249</v>
      </c>
      <c r="PTC115" s="159" t="s">
        <v>249</v>
      </c>
      <c r="PTD115" s="159" t="s">
        <v>249</v>
      </c>
      <c r="PTE115" s="159" t="s">
        <v>249</v>
      </c>
      <c r="PTF115" s="159" t="s">
        <v>249</v>
      </c>
      <c r="PTG115" s="159" t="s">
        <v>249</v>
      </c>
      <c r="PTH115" s="159" t="s">
        <v>249</v>
      </c>
      <c r="PTI115" s="159" t="s">
        <v>249</v>
      </c>
      <c r="PTJ115" s="159" t="s">
        <v>249</v>
      </c>
      <c r="PTK115" s="159" t="s">
        <v>249</v>
      </c>
      <c r="PTL115" s="159" t="s">
        <v>249</v>
      </c>
      <c r="PTM115" s="159" t="s">
        <v>249</v>
      </c>
      <c r="PTN115" s="159" t="s">
        <v>249</v>
      </c>
      <c r="PTO115" s="159" t="s">
        <v>249</v>
      </c>
      <c r="PTP115" s="159" t="s">
        <v>249</v>
      </c>
      <c r="PTQ115" s="159" t="s">
        <v>249</v>
      </c>
      <c r="PTR115" s="159" t="s">
        <v>249</v>
      </c>
      <c r="PTS115" s="159" t="s">
        <v>249</v>
      </c>
      <c r="PTT115" s="159" t="s">
        <v>249</v>
      </c>
      <c r="PTU115" s="159" t="s">
        <v>249</v>
      </c>
      <c r="PTV115" s="159" t="s">
        <v>249</v>
      </c>
      <c r="PTW115" s="159" t="s">
        <v>249</v>
      </c>
      <c r="PTX115" s="159" t="s">
        <v>249</v>
      </c>
      <c r="PTY115" s="159" t="s">
        <v>249</v>
      </c>
      <c r="PTZ115" s="159" t="s">
        <v>249</v>
      </c>
      <c r="PUA115" s="159" t="s">
        <v>249</v>
      </c>
      <c r="PUB115" s="159" t="s">
        <v>249</v>
      </c>
      <c r="PUC115" s="159" t="s">
        <v>249</v>
      </c>
      <c r="PUD115" s="159" t="s">
        <v>249</v>
      </c>
      <c r="PUE115" s="159" t="s">
        <v>249</v>
      </c>
      <c r="PUF115" s="159" t="s">
        <v>249</v>
      </c>
      <c r="PUG115" s="159" t="s">
        <v>249</v>
      </c>
      <c r="PUH115" s="159" t="s">
        <v>249</v>
      </c>
      <c r="PUI115" s="159" t="s">
        <v>249</v>
      </c>
      <c r="PUJ115" s="159" t="s">
        <v>249</v>
      </c>
      <c r="PUK115" s="159" t="s">
        <v>249</v>
      </c>
      <c r="PUL115" s="159" t="s">
        <v>249</v>
      </c>
      <c r="PUM115" s="159" t="s">
        <v>249</v>
      </c>
      <c r="PUN115" s="159" t="s">
        <v>249</v>
      </c>
      <c r="PUO115" s="159" t="s">
        <v>249</v>
      </c>
      <c r="PUP115" s="159" t="s">
        <v>249</v>
      </c>
      <c r="PUQ115" s="159" t="s">
        <v>249</v>
      </c>
      <c r="PUR115" s="159" t="s">
        <v>249</v>
      </c>
      <c r="PUS115" s="159" t="s">
        <v>249</v>
      </c>
      <c r="PUT115" s="159" t="s">
        <v>249</v>
      </c>
      <c r="PUU115" s="159" t="s">
        <v>249</v>
      </c>
      <c r="PUV115" s="159" t="s">
        <v>249</v>
      </c>
      <c r="PUW115" s="159" t="s">
        <v>249</v>
      </c>
      <c r="PUX115" s="159" t="s">
        <v>249</v>
      </c>
      <c r="PUY115" s="159" t="s">
        <v>249</v>
      </c>
      <c r="PUZ115" s="159" t="s">
        <v>249</v>
      </c>
      <c r="PVA115" s="159" t="s">
        <v>249</v>
      </c>
      <c r="PVB115" s="159" t="s">
        <v>249</v>
      </c>
      <c r="PVC115" s="159" t="s">
        <v>249</v>
      </c>
      <c r="PVD115" s="159" t="s">
        <v>249</v>
      </c>
      <c r="PVE115" s="159" t="s">
        <v>249</v>
      </c>
      <c r="PVF115" s="159" t="s">
        <v>249</v>
      </c>
      <c r="PVG115" s="159" t="s">
        <v>249</v>
      </c>
      <c r="PVH115" s="159" t="s">
        <v>249</v>
      </c>
      <c r="PVI115" s="159" t="s">
        <v>249</v>
      </c>
      <c r="PVJ115" s="159" t="s">
        <v>249</v>
      </c>
      <c r="PVK115" s="159" t="s">
        <v>249</v>
      </c>
      <c r="PVL115" s="159" t="s">
        <v>249</v>
      </c>
      <c r="PVM115" s="159" t="s">
        <v>249</v>
      </c>
      <c r="PVN115" s="159" t="s">
        <v>249</v>
      </c>
      <c r="PVO115" s="159" t="s">
        <v>249</v>
      </c>
      <c r="PVP115" s="159" t="s">
        <v>249</v>
      </c>
      <c r="PVQ115" s="159" t="s">
        <v>249</v>
      </c>
      <c r="PVR115" s="159" t="s">
        <v>249</v>
      </c>
      <c r="PVS115" s="159" t="s">
        <v>249</v>
      </c>
      <c r="PVT115" s="159" t="s">
        <v>249</v>
      </c>
      <c r="PVU115" s="159" t="s">
        <v>249</v>
      </c>
      <c r="PVV115" s="159" t="s">
        <v>249</v>
      </c>
      <c r="PVW115" s="159" t="s">
        <v>249</v>
      </c>
      <c r="PVX115" s="159" t="s">
        <v>249</v>
      </c>
      <c r="PVY115" s="159" t="s">
        <v>249</v>
      </c>
      <c r="PVZ115" s="159" t="s">
        <v>249</v>
      </c>
      <c r="PWA115" s="159" t="s">
        <v>249</v>
      </c>
      <c r="PWB115" s="159" t="s">
        <v>249</v>
      </c>
      <c r="PWC115" s="159" t="s">
        <v>249</v>
      </c>
      <c r="PWD115" s="159" t="s">
        <v>249</v>
      </c>
      <c r="PWE115" s="159" t="s">
        <v>249</v>
      </c>
      <c r="PWF115" s="159" t="s">
        <v>249</v>
      </c>
      <c r="PWG115" s="159" t="s">
        <v>249</v>
      </c>
      <c r="PWH115" s="159" t="s">
        <v>249</v>
      </c>
      <c r="PWI115" s="159" t="s">
        <v>249</v>
      </c>
      <c r="PWJ115" s="159" t="s">
        <v>249</v>
      </c>
      <c r="PWK115" s="159" t="s">
        <v>249</v>
      </c>
      <c r="PWL115" s="159" t="s">
        <v>249</v>
      </c>
      <c r="PWM115" s="159" t="s">
        <v>249</v>
      </c>
      <c r="PWN115" s="159" t="s">
        <v>249</v>
      </c>
      <c r="PWO115" s="159" t="s">
        <v>249</v>
      </c>
      <c r="PWP115" s="159" t="s">
        <v>249</v>
      </c>
      <c r="PWQ115" s="159" t="s">
        <v>249</v>
      </c>
      <c r="PWR115" s="159" t="s">
        <v>249</v>
      </c>
      <c r="PWS115" s="159" t="s">
        <v>249</v>
      </c>
      <c r="PWT115" s="159" t="s">
        <v>249</v>
      </c>
      <c r="PWU115" s="159" t="s">
        <v>249</v>
      </c>
      <c r="PWV115" s="159" t="s">
        <v>249</v>
      </c>
      <c r="PWW115" s="159" t="s">
        <v>249</v>
      </c>
      <c r="PWX115" s="159" t="s">
        <v>249</v>
      </c>
      <c r="PWY115" s="159" t="s">
        <v>249</v>
      </c>
      <c r="PWZ115" s="159" t="s">
        <v>249</v>
      </c>
      <c r="PXA115" s="159" t="s">
        <v>249</v>
      </c>
      <c r="PXB115" s="159" t="s">
        <v>249</v>
      </c>
      <c r="PXC115" s="159" t="s">
        <v>249</v>
      </c>
      <c r="PXD115" s="159" t="s">
        <v>249</v>
      </c>
      <c r="PXE115" s="159" t="s">
        <v>249</v>
      </c>
      <c r="PXF115" s="159" t="s">
        <v>249</v>
      </c>
      <c r="PXG115" s="159" t="s">
        <v>249</v>
      </c>
      <c r="PXH115" s="159" t="s">
        <v>249</v>
      </c>
      <c r="PXI115" s="159" t="s">
        <v>249</v>
      </c>
      <c r="PXJ115" s="159" t="s">
        <v>249</v>
      </c>
      <c r="PXK115" s="159" t="s">
        <v>249</v>
      </c>
      <c r="PXL115" s="159" t="s">
        <v>249</v>
      </c>
      <c r="PXM115" s="159" t="s">
        <v>249</v>
      </c>
      <c r="PXN115" s="159" t="s">
        <v>249</v>
      </c>
      <c r="PXO115" s="159" t="s">
        <v>249</v>
      </c>
      <c r="PXP115" s="159" t="s">
        <v>249</v>
      </c>
      <c r="PXQ115" s="159" t="s">
        <v>249</v>
      </c>
      <c r="PXR115" s="159" t="s">
        <v>249</v>
      </c>
      <c r="PXS115" s="159" t="s">
        <v>249</v>
      </c>
      <c r="PXT115" s="159" t="s">
        <v>249</v>
      </c>
      <c r="PXU115" s="159" t="s">
        <v>249</v>
      </c>
      <c r="PXV115" s="159" t="s">
        <v>249</v>
      </c>
      <c r="PXW115" s="159" t="s">
        <v>249</v>
      </c>
      <c r="PXX115" s="159" t="s">
        <v>249</v>
      </c>
      <c r="PXY115" s="159" t="s">
        <v>249</v>
      </c>
      <c r="PXZ115" s="159" t="s">
        <v>249</v>
      </c>
      <c r="PYA115" s="159" t="s">
        <v>249</v>
      </c>
      <c r="PYB115" s="159" t="s">
        <v>249</v>
      </c>
      <c r="PYC115" s="159" t="s">
        <v>249</v>
      </c>
      <c r="PYD115" s="159" t="s">
        <v>249</v>
      </c>
      <c r="PYE115" s="159" t="s">
        <v>249</v>
      </c>
      <c r="PYF115" s="159" t="s">
        <v>249</v>
      </c>
      <c r="PYG115" s="159" t="s">
        <v>249</v>
      </c>
      <c r="PYH115" s="159" t="s">
        <v>249</v>
      </c>
      <c r="PYI115" s="159" t="s">
        <v>249</v>
      </c>
      <c r="PYJ115" s="159" t="s">
        <v>249</v>
      </c>
      <c r="PYK115" s="159" t="s">
        <v>249</v>
      </c>
      <c r="PYL115" s="159" t="s">
        <v>249</v>
      </c>
      <c r="PYM115" s="159" t="s">
        <v>249</v>
      </c>
      <c r="PYN115" s="159" t="s">
        <v>249</v>
      </c>
      <c r="PYO115" s="159" t="s">
        <v>249</v>
      </c>
      <c r="PYP115" s="159" t="s">
        <v>249</v>
      </c>
      <c r="PYQ115" s="159" t="s">
        <v>249</v>
      </c>
      <c r="PYR115" s="159" t="s">
        <v>249</v>
      </c>
      <c r="PYS115" s="159" t="s">
        <v>249</v>
      </c>
      <c r="PYT115" s="159" t="s">
        <v>249</v>
      </c>
      <c r="PYU115" s="159" t="s">
        <v>249</v>
      </c>
      <c r="PYV115" s="159" t="s">
        <v>249</v>
      </c>
      <c r="PYW115" s="159" t="s">
        <v>249</v>
      </c>
      <c r="PYX115" s="159" t="s">
        <v>249</v>
      </c>
      <c r="PYY115" s="159" t="s">
        <v>249</v>
      </c>
      <c r="PYZ115" s="159" t="s">
        <v>249</v>
      </c>
      <c r="PZA115" s="159" t="s">
        <v>249</v>
      </c>
      <c r="PZB115" s="159" t="s">
        <v>249</v>
      </c>
      <c r="PZC115" s="159" t="s">
        <v>249</v>
      </c>
      <c r="PZD115" s="159" t="s">
        <v>249</v>
      </c>
      <c r="PZE115" s="159" t="s">
        <v>249</v>
      </c>
      <c r="PZF115" s="159" t="s">
        <v>249</v>
      </c>
      <c r="PZG115" s="159" t="s">
        <v>249</v>
      </c>
      <c r="PZH115" s="159" t="s">
        <v>249</v>
      </c>
      <c r="PZI115" s="159" t="s">
        <v>249</v>
      </c>
      <c r="PZJ115" s="159" t="s">
        <v>249</v>
      </c>
      <c r="PZK115" s="159" t="s">
        <v>249</v>
      </c>
      <c r="PZL115" s="159" t="s">
        <v>249</v>
      </c>
      <c r="PZM115" s="159" t="s">
        <v>249</v>
      </c>
      <c r="PZN115" s="159" t="s">
        <v>249</v>
      </c>
      <c r="PZO115" s="159" t="s">
        <v>249</v>
      </c>
      <c r="PZP115" s="159" t="s">
        <v>249</v>
      </c>
      <c r="PZQ115" s="159" t="s">
        <v>249</v>
      </c>
      <c r="PZR115" s="159" t="s">
        <v>249</v>
      </c>
      <c r="PZS115" s="159" t="s">
        <v>249</v>
      </c>
      <c r="PZT115" s="159" t="s">
        <v>249</v>
      </c>
      <c r="PZU115" s="159" t="s">
        <v>249</v>
      </c>
      <c r="PZV115" s="159" t="s">
        <v>249</v>
      </c>
      <c r="PZW115" s="159" t="s">
        <v>249</v>
      </c>
      <c r="PZX115" s="159" t="s">
        <v>249</v>
      </c>
      <c r="PZY115" s="159" t="s">
        <v>249</v>
      </c>
      <c r="PZZ115" s="159" t="s">
        <v>249</v>
      </c>
      <c r="QAA115" s="159" t="s">
        <v>249</v>
      </c>
      <c r="QAB115" s="159" t="s">
        <v>249</v>
      </c>
      <c r="QAC115" s="159" t="s">
        <v>249</v>
      </c>
      <c r="QAD115" s="159" t="s">
        <v>249</v>
      </c>
      <c r="QAE115" s="159" t="s">
        <v>249</v>
      </c>
      <c r="QAF115" s="159" t="s">
        <v>249</v>
      </c>
      <c r="QAG115" s="159" t="s">
        <v>249</v>
      </c>
      <c r="QAH115" s="159" t="s">
        <v>249</v>
      </c>
      <c r="QAI115" s="159" t="s">
        <v>249</v>
      </c>
      <c r="QAJ115" s="159" t="s">
        <v>249</v>
      </c>
      <c r="QAK115" s="159" t="s">
        <v>249</v>
      </c>
      <c r="QAL115" s="159" t="s">
        <v>249</v>
      </c>
      <c r="QAM115" s="159" t="s">
        <v>249</v>
      </c>
      <c r="QAN115" s="159" t="s">
        <v>249</v>
      </c>
      <c r="QAO115" s="159" t="s">
        <v>249</v>
      </c>
      <c r="QAP115" s="159" t="s">
        <v>249</v>
      </c>
      <c r="QAQ115" s="159" t="s">
        <v>249</v>
      </c>
      <c r="QAR115" s="159" t="s">
        <v>249</v>
      </c>
      <c r="QAS115" s="159" t="s">
        <v>249</v>
      </c>
      <c r="QAT115" s="159" t="s">
        <v>249</v>
      </c>
      <c r="QAU115" s="159" t="s">
        <v>249</v>
      </c>
      <c r="QAV115" s="159" t="s">
        <v>249</v>
      </c>
      <c r="QAW115" s="159" t="s">
        <v>249</v>
      </c>
      <c r="QAX115" s="159" t="s">
        <v>249</v>
      </c>
      <c r="QAY115" s="159" t="s">
        <v>249</v>
      </c>
      <c r="QAZ115" s="159" t="s">
        <v>249</v>
      </c>
      <c r="QBA115" s="159" t="s">
        <v>249</v>
      </c>
      <c r="QBB115" s="159" t="s">
        <v>249</v>
      </c>
      <c r="QBC115" s="159" t="s">
        <v>249</v>
      </c>
      <c r="QBD115" s="159" t="s">
        <v>249</v>
      </c>
      <c r="QBE115" s="159" t="s">
        <v>249</v>
      </c>
      <c r="QBF115" s="159" t="s">
        <v>249</v>
      </c>
      <c r="QBG115" s="159" t="s">
        <v>249</v>
      </c>
      <c r="QBH115" s="159" t="s">
        <v>249</v>
      </c>
      <c r="QBI115" s="159" t="s">
        <v>249</v>
      </c>
      <c r="QBJ115" s="159" t="s">
        <v>249</v>
      </c>
      <c r="QBK115" s="159" t="s">
        <v>249</v>
      </c>
      <c r="QBL115" s="159" t="s">
        <v>249</v>
      </c>
      <c r="QBM115" s="159" t="s">
        <v>249</v>
      </c>
      <c r="QBN115" s="159" t="s">
        <v>249</v>
      </c>
      <c r="QBO115" s="159" t="s">
        <v>249</v>
      </c>
      <c r="QBP115" s="159" t="s">
        <v>249</v>
      </c>
      <c r="QBQ115" s="159" t="s">
        <v>249</v>
      </c>
      <c r="QBR115" s="159" t="s">
        <v>249</v>
      </c>
      <c r="QBS115" s="159" t="s">
        <v>249</v>
      </c>
      <c r="QBT115" s="159" t="s">
        <v>249</v>
      </c>
      <c r="QBU115" s="159" t="s">
        <v>249</v>
      </c>
      <c r="QBV115" s="159" t="s">
        <v>249</v>
      </c>
      <c r="QBW115" s="159" t="s">
        <v>249</v>
      </c>
      <c r="QBX115" s="159" t="s">
        <v>249</v>
      </c>
      <c r="QBY115" s="159" t="s">
        <v>249</v>
      </c>
      <c r="QBZ115" s="159" t="s">
        <v>249</v>
      </c>
      <c r="QCA115" s="159" t="s">
        <v>249</v>
      </c>
      <c r="QCB115" s="159" t="s">
        <v>249</v>
      </c>
      <c r="QCC115" s="159" t="s">
        <v>249</v>
      </c>
      <c r="QCD115" s="159" t="s">
        <v>249</v>
      </c>
      <c r="QCE115" s="159" t="s">
        <v>249</v>
      </c>
      <c r="QCF115" s="159" t="s">
        <v>249</v>
      </c>
      <c r="QCG115" s="159" t="s">
        <v>249</v>
      </c>
      <c r="QCH115" s="159" t="s">
        <v>249</v>
      </c>
      <c r="QCI115" s="159" t="s">
        <v>249</v>
      </c>
      <c r="QCJ115" s="159" t="s">
        <v>249</v>
      </c>
      <c r="QCK115" s="159" t="s">
        <v>249</v>
      </c>
      <c r="QCL115" s="159" t="s">
        <v>249</v>
      </c>
      <c r="QCM115" s="159" t="s">
        <v>249</v>
      </c>
      <c r="QCN115" s="159" t="s">
        <v>249</v>
      </c>
      <c r="QCO115" s="159" t="s">
        <v>249</v>
      </c>
      <c r="QCP115" s="159" t="s">
        <v>249</v>
      </c>
      <c r="QCQ115" s="159" t="s">
        <v>249</v>
      </c>
      <c r="QCR115" s="159" t="s">
        <v>249</v>
      </c>
      <c r="QCS115" s="159" t="s">
        <v>249</v>
      </c>
      <c r="QCT115" s="159" t="s">
        <v>249</v>
      </c>
      <c r="QCU115" s="159" t="s">
        <v>249</v>
      </c>
      <c r="QCV115" s="159" t="s">
        <v>249</v>
      </c>
      <c r="QCW115" s="159" t="s">
        <v>249</v>
      </c>
      <c r="QCX115" s="159" t="s">
        <v>249</v>
      </c>
      <c r="QCY115" s="159" t="s">
        <v>249</v>
      </c>
      <c r="QCZ115" s="159" t="s">
        <v>249</v>
      </c>
      <c r="QDA115" s="159" t="s">
        <v>249</v>
      </c>
      <c r="QDB115" s="159" t="s">
        <v>249</v>
      </c>
      <c r="QDC115" s="159" t="s">
        <v>249</v>
      </c>
      <c r="QDD115" s="159" t="s">
        <v>249</v>
      </c>
      <c r="QDE115" s="159" t="s">
        <v>249</v>
      </c>
      <c r="QDF115" s="159" t="s">
        <v>249</v>
      </c>
      <c r="QDG115" s="159" t="s">
        <v>249</v>
      </c>
      <c r="QDH115" s="159" t="s">
        <v>249</v>
      </c>
      <c r="QDI115" s="159" t="s">
        <v>249</v>
      </c>
      <c r="QDJ115" s="159" t="s">
        <v>249</v>
      </c>
      <c r="QDK115" s="159" t="s">
        <v>249</v>
      </c>
      <c r="QDL115" s="159" t="s">
        <v>249</v>
      </c>
      <c r="QDM115" s="159" t="s">
        <v>249</v>
      </c>
      <c r="QDN115" s="159" t="s">
        <v>249</v>
      </c>
      <c r="QDO115" s="159" t="s">
        <v>249</v>
      </c>
      <c r="QDP115" s="159" t="s">
        <v>249</v>
      </c>
      <c r="QDQ115" s="159" t="s">
        <v>249</v>
      </c>
      <c r="QDR115" s="159" t="s">
        <v>249</v>
      </c>
      <c r="QDS115" s="159" t="s">
        <v>249</v>
      </c>
      <c r="QDT115" s="159" t="s">
        <v>249</v>
      </c>
      <c r="QDU115" s="159" t="s">
        <v>249</v>
      </c>
      <c r="QDV115" s="159" t="s">
        <v>249</v>
      </c>
      <c r="QDW115" s="159" t="s">
        <v>249</v>
      </c>
      <c r="QDX115" s="159" t="s">
        <v>249</v>
      </c>
      <c r="QDY115" s="159" t="s">
        <v>249</v>
      </c>
      <c r="QDZ115" s="159" t="s">
        <v>249</v>
      </c>
      <c r="QEA115" s="159" t="s">
        <v>249</v>
      </c>
      <c r="QEB115" s="159" t="s">
        <v>249</v>
      </c>
      <c r="QEC115" s="159" t="s">
        <v>249</v>
      </c>
      <c r="QED115" s="159" t="s">
        <v>249</v>
      </c>
      <c r="QEE115" s="159" t="s">
        <v>249</v>
      </c>
      <c r="QEF115" s="159" t="s">
        <v>249</v>
      </c>
      <c r="QEG115" s="159" t="s">
        <v>249</v>
      </c>
      <c r="QEH115" s="159" t="s">
        <v>249</v>
      </c>
      <c r="QEI115" s="159" t="s">
        <v>249</v>
      </c>
      <c r="QEJ115" s="159" t="s">
        <v>249</v>
      </c>
      <c r="QEK115" s="159" t="s">
        <v>249</v>
      </c>
      <c r="QEL115" s="159" t="s">
        <v>249</v>
      </c>
      <c r="QEM115" s="159" t="s">
        <v>249</v>
      </c>
      <c r="QEN115" s="159" t="s">
        <v>249</v>
      </c>
      <c r="QEO115" s="159" t="s">
        <v>249</v>
      </c>
      <c r="QEP115" s="159" t="s">
        <v>249</v>
      </c>
      <c r="QEQ115" s="159" t="s">
        <v>249</v>
      </c>
      <c r="QER115" s="159" t="s">
        <v>249</v>
      </c>
      <c r="QES115" s="159" t="s">
        <v>249</v>
      </c>
      <c r="QET115" s="159" t="s">
        <v>249</v>
      </c>
      <c r="QEU115" s="159" t="s">
        <v>249</v>
      </c>
      <c r="QEV115" s="159" t="s">
        <v>249</v>
      </c>
      <c r="QEW115" s="159" t="s">
        <v>249</v>
      </c>
      <c r="QEX115" s="159" t="s">
        <v>249</v>
      </c>
      <c r="QEY115" s="159" t="s">
        <v>249</v>
      </c>
      <c r="QEZ115" s="159" t="s">
        <v>249</v>
      </c>
      <c r="QFA115" s="159" t="s">
        <v>249</v>
      </c>
      <c r="QFB115" s="159" t="s">
        <v>249</v>
      </c>
      <c r="QFC115" s="159" t="s">
        <v>249</v>
      </c>
      <c r="QFD115" s="159" t="s">
        <v>249</v>
      </c>
      <c r="QFE115" s="159" t="s">
        <v>249</v>
      </c>
      <c r="QFF115" s="159" t="s">
        <v>249</v>
      </c>
      <c r="QFG115" s="159" t="s">
        <v>249</v>
      </c>
      <c r="QFH115" s="159" t="s">
        <v>249</v>
      </c>
      <c r="QFI115" s="159" t="s">
        <v>249</v>
      </c>
      <c r="QFJ115" s="159" t="s">
        <v>249</v>
      </c>
      <c r="QFK115" s="159" t="s">
        <v>249</v>
      </c>
      <c r="QFL115" s="159" t="s">
        <v>249</v>
      </c>
      <c r="QFM115" s="159" t="s">
        <v>249</v>
      </c>
      <c r="QFN115" s="159" t="s">
        <v>249</v>
      </c>
      <c r="QFO115" s="159" t="s">
        <v>249</v>
      </c>
      <c r="QFP115" s="159" t="s">
        <v>249</v>
      </c>
      <c r="QFQ115" s="159" t="s">
        <v>249</v>
      </c>
      <c r="QFR115" s="159" t="s">
        <v>249</v>
      </c>
      <c r="QFS115" s="159" t="s">
        <v>249</v>
      </c>
      <c r="QFT115" s="159" t="s">
        <v>249</v>
      </c>
      <c r="QFU115" s="159" t="s">
        <v>249</v>
      </c>
      <c r="QFV115" s="159" t="s">
        <v>249</v>
      </c>
      <c r="QFW115" s="159" t="s">
        <v>249</v>
      </c>
      <c r="QFX115" s="159" t="s">
        <v>249</v>
      </c>
      <c r="QFY115" s="159" t="s">
        <v>249</v>
      </c>
      <c r="QFZ115" s="159" t="s">
        <v>249</v>
      </c>
      <c r="QGA115" s="159" t="s">
        <v>249</v>
      </c>
      <c r="QGB115" s="159" t="s">
        <v>249</v>
      </c>
      <c r="QGC115" s="159" t="s">
        <v>249</v>
      </c>
      <c r="QGD115" s="159" t="s">
        <v>249</v>
      </c>
      <c r="QGE115" s="159" t="s">
        <v>249</v>
      </c>
      <c r="QGF115" s="159" t="s">
        <v>249</v>
      </c>
      <c r="QGG115" s="159" t="s">
        <v>249</v>
      </c>
      <c r="QGH115" s="159" t="s">
        <v>249</v>
      </c>
      <c r="QGI115" s="159" t="s">
        <v>249</v>
      </c>
      <c r="QGJ115" s="159" t="s">
        <v>249</v>
      </c>
      <c r="QGK115" s="159" t="s">
        <v>249</v>
      </c>
      <c r="QGL115" s="159" t="s">
        <v>249</v>
      </c>
      <c r="QGM115" s="159" t="s">
        <v>249</v>
      </c>
      <c r="QGN115" s="159" t="s">
        <v>249</v>
      </c>
      <c r="QGO115" s="159" t="s">
        <v>249</v>
      </c>
      <c r="QGP115" s="159" t="s">
        <v>249</v>
      </c>
      <c r="QGQ115" s="159" t="s">
        <v>249</v>
      </c>
      <c r="QGR115" s="159" t="s">
        <v>249</v>
      </c>
      <c r="QGS115" s="159" t="s">
        <v>249</v>
      </c>
      <c r="QGT115" s="159" t="s">
        <v>249</v>
      </c>
      <c r="QGU115" s="159" t="s">
        <v>249</v>
      </c>
      <c r="QGV115" s="159" t="s">
        <v>249</v>
      </c>
      <c r="QGW115" s="159" t="s">
        <v>249</v>
      </c>
      <c r="QGX115" s="159" t="s">
        <v>249</v>
      </c>
      <c r="QGY115" s="159" t="s">
        <v>249</v>
      </c>
      <c r="QGZ115" s="159" t="s">
        <v>249</v>
      </c>
      <c r="QHA115" s="159" t="s">
        <v>249</v>
      </c>
      <c r="QHB115" s="159" t="s">
        <v>249</v>
      </c>
      <c r="QHC115" s="159" t="s">
        <v>249</v>
      </c>
      <c r="QHD115" s="159" t="s">
        <v>249</v>
      </c>
      <c r="QHE115" s="159" t="s">
        <v>249</v>
      </c>
      <c r="QHF115" s="159" t="s">
        <v>249</v>
      </c>
      <c r="QHG115" s="159" t="s">
        <v>249</v>
      </c>
      <c r="QHH115" s="159" t="s">
        <v>249</v>
      </c>
      <c r="QHI115" s="159" t="s">
        <v>249</v>
      </c>
      <c r="QHJ115" s="159" t="s">
        <v>249</v>
      </c>
      <c r="QHK115" s="159" t="s">
        <v>249</v>
      </c>
      <c r="QHL115" s="159" t="s">
        <v>249</v>
      </c>
      <c r="QHM115" s="159" t="s">
        <v>249</v>
      </c>
      <c r="QHN115" s="159" t="s">
        <v>249</v>
      </c>
      <c r="QHO115" s="159" t="s">
        <v>249</v>
      </c>
      <c r="QHP115" s="159" t="s">
        <v>249</v>
      </c>
      <c r="QHQ115" s="159" t="s">
        <v>249</v>
      </c>
      <c r="QHR115" s="159" t="s">
        <v>249</v>
      </c>
      <c r="QHS115" s="159" t="s">
        <v>249</v>
      </c>
      <c r="QHT115" s="159" t="s">
        <v>249</v>
      </c>
      <c r="QHU115" s="159" t="s">
        <v>249</v>
      </c>
      <c r="QHV115" s="159" t="s">
        <v>249</v>
      </c>
      <c r="QHW115" s="159" t="s">
        <v>249</v>
      </c>
      <c r="QHX115" s="159" t="s">
        <v>249</v>
      </c>
      <c r="QHY115" s="159" t="s">
        <v>249</v>
      </c>
      <c r="QHZ115" s="159" t="s">
        <v>249</v>
      </c>
      <c r="QIA115" s="159" t="s">
        <v>249</v>
      </c>
      <c r="QIB115" s="159" t="s">
        <v>249</v>
      </c>
      <c r="QIC115" s="159" t="s">
        <v>249</v>
      </c>
      <c r="QID115" s="159" t="s">
        <v>249</v>
      </c>
      <c r="QIE115" s="159" t="s">
        <v>249</v>
      </c>
      <c r="QIF115" s="159" t="s">
        <v>249</v>
      </c>
      <c r="QIG115" s="159" t="s">
        <v>249</v>
      </c>
      <c r="QIH115" s="159" t="s">
        <v>249</v>
      </c>
      <c r="QII115" s="159" t="s">
        <v>249</v>
      </c>
      <c r="QIJ115" s="159" t="s">
        <v>249</v>
      </c>
      <c r="QIK115" s="159" t="s">
        <v>249</v>
      </c>
      <c r="QIL115" s="159" t="s">
        <v>249</v>
      </c>
      <c r="QIM115" s="159" t="s">
        <v>249</v>
      </c>
      <c r="QIN115" s="159" t="s">
        <v>249</v>
      </c>
      <c r="QIO115" s="159" t="s">
        <v>249</v>
      </c>
      <c r="QIP115" s="159" t="s">
        <v>249</v>
      </c>
      <c r="QIQ115" s="159" t="s">
        <v>249</v>
      </c>
      <c r="QIR115" s="159" t="s">
        <v>249</v>
      </c>
      <c r="QIS115" s="159" t="s">
        <v>249</v>
      </c>
      <c r="QIT115" s="159" t="s">
        <v>249</v>
      </c>
      <c r="QIU115" s="159" t="s">
        <v>249</v>
      </c>
      <c r="QIV115" s="159" t="s">
        <v>249</v>
      </c>
      <c r="QIW115" s="159" t="s">
        <v>249</v>
      </c>
      <c r="QIX115" s="159" t="s">
        <v>249</v>
      </c>
      <c r="QIY115" s="159" t="s">
        <v>249</v>
      </c>
      <c r="QIZ115" s="159" t="s">
        <v>249</v>
      </c>
      <c r="QJA115" s="159" t="s">
        <v>249</v>
      </c>
      <c r="QJB115" s="159" t="s">
        <v>249</v>
      </c>
      <c r="QJC115" s="159" t="s">
        <v>249</v>
      </c>
      <c r="QJD115" s="159" t="s">
        <v>249</v>
      </c>
      <c r="QJE115" s="159" t="s">
        <v>249</v>
      </c>
      <c r="QJF115" s="159" t="s">
        <v>249</v>
      </c>
      <c r="QJG115" s="159" t="s">
        <v>249</v>
      </c>
      <c r="QJH115" s="159" t="s">
        <v>249</v>
      </c>
      <c r="QJI115" s="159" t="s">
        <v>249</v>
      </c>
      <c r="QJJ115" s="159" t="s">
        <v>249</v>
      </c>
      <c r="QJK115" s="159" t="s">
        <v>249</v>
      </c>
      <c r="QJL115" s="159" t="s">
        <v>249</v>
      </c>
      <c r="QJM115" s="159" t="s">
        <v>249</v>
      </c>
      <c r="QJN115" s="159" t="s">
        <v>249</v>
      </c>
      <c r="QJO115" s="159" t="s">
        <v>249</v>
      </c>
      <c r="QJP115" s="159" t="s">
        <v>249</v>
      </c>
      <c r="QJQ115" s="159" t="s">
        <v>249</v>
      </c>
      <c r="QJR115" s="159" t="s">
        <v>249</v>
      </c>
      <c r="QJS115" s="159" t="s">
        <v>249</v>
      </c>
      <c r="QJT115" s="159" t="s">
        <v>249</v>
      </c>
      <c r="QJU115" s="159" t="s">
        <v>249</v>
      </c>
      <c r="QJV115" s="159" t="s">
        <v>249</v>
      </c>
      <c r="QJW115" s="159" t="s">
        <v>249</v>
      </c>
      <c r="QJX115" s="159" t="s">
        <v>249</v>
      </c>
      <c r="QJY115" s="159" t="s">
        <v>249</v>
      </c>
      <c r="QJZ115" s="159" t="s">
        <v>249</v>
      </c>
      <c r="QKA115" s="159" t="s">
        <v>249</v>
      </c>
      <c r="QKB115" s="159" t="s">
        <v>249</v>
      </c>
      <c r="QKC115" s="159" t="s">
        <v>249</v>
      </c>
      <c r="QKD115" s="159" t="s">
        <v>249</v>
      </c>
      <c r="QKE115" s="159" t="s">
        <v>249</v>
      </c>
      <c r="QKF115" s="159" t="s">
        <v>249</v>
      </c>
      <c r="QKG115" s="159" t="s">
        <v>249</v>
      </c>
      <c r="QKH115" s="159" t="s">
        <v>249</v>
      </c>
      <c r="QKI115" s="159" t="s">
        <v>249</v>
      </c>
      <c r="QKJ115" s="159" t="s">
        <v>249</v>
      </c>
      <c r="QKK115" s="159" t="s">
        <v>249</v>
      </c>
      <c r="QKL115" s="159" t="s">
        <v>249</v>
      </c>
      <c r="QKM115" s="159" t="s">
        <v>249</v>
      </c>
      <c r="QKN115" s="159" t="s">
        <v>249</v>
      </c>
      <c r="QKO115" s="159" t="s">
        <v>249</v>
      </c>
      <c r="QKP115" s="159" t="s">
        <v>249</v>
      </c>
      <c r="QKQ115" s="159" t="s">
        <v>249</v>
      </c>
      <c r="QKR115" s="159" t="s">
        <v>249</v>
      </c>
      <c r="QKS115" s="159" t="s">
        <v>249</v>
      </c>
      <c r="QKT115" s="159" t="s">
        <v>249</v>
      </c>
      <c r="QKU115" s="159" t="s">
        <v>249</v>
      </c>
      <c r="QKV115" s="159" t="s">
        <v>249</v>
      </c>
      <c r="QKW115" s="159" t="s">
        <v>249</v>
      </c>
      <c r="QKX115" s="159" t="s">
        <v>249</v>
      </c>
      <c r="QKY115" s="159" t="s">
        <v>249</v>
      </c>
      <c r="QKZ115" s="159" t="s">
        <v>249</v>
      </c>
      <c r="QLA115" s="159" t="s">
        <v>249</v>
      </c>
      <c r="QLB115" s="159" t="s">
        <v>249</v>
      </c>
      <c r="QLC115" s="159" t="s">
        <v>249</v>
      </c>
      <c r="QLD115" s="159" t="s">
        <v>249</v>
      </c>
      <c r="QLE115" s="159" t="s">
        <v>249</v>
      </c>
      <c r="QLF115" s="159" t="s">
        <v>249</v>
      </c>
      <c r="QLG115" s="159" t="s">
        <v>249</v>
      </c>
      <c r="QLH115" s="159" t="s">
        <v>249</v>
      </c>
      <c r="QLI115" s="159" t="s">
        <v>249</v>
      </c>
      <c r="QLJ115" s="159" t="s">
        <v>249</v>
      </c>
      <c r="QLK115" s="159" t="s">
        <v>249</v>
      </c>
      <c r="QLL115" s="159" t="s">
        <v>249</v>
      </c>
      <c r="QLM115" s="159" t="s">
        <v>249</v>
      </c>
      <c r="QLN115" s="159" t="s">
        <v>249</v>
      </c>
      <c r="QLO115" s="159" t="s">
        <v>249</v>
      </c>
      <c r="QLP115" s="159" t="s">
        <v>249</v>
      </c>
      <c r="QLQ115" s="159" t="s">
        <v>249</v>
      </c>
      <c r="QLR115" s="159" t="s">
        <v>249</v>
      </c>
      <c r="QLS115" s="159" t="s">
        <v>249</v>
      </c>
      <c r="QLT115" s="159" t="s">
        <v>249</v>
      </c>
      <c r="QLU115" s="159" t="s">
        <v>249</v>
      </c>
      <c r="QLV115" s="159" t="s">
        <v>249</v>
      </c>
      <c r="QLW115" s="159" t="s">
        <v>249</v>
      </c>
      <c r="QLX115" s="159" t="s">
        <v>249</v>
      </c>
      <c r="QLY115" s="159" t="s">
        <v>249</v>
      </c>
      <c r="QLZ115" s="159" t="s">
        <v>249</v>
      </c>
      <c r="QMA115" s="159" t="s">
        <v>249</v>
      </c>
      <c r="QMB115" s="159" t="s">
        <v>249</v>
      </c>
      <c r="QMC115" s="159" t="s">
        <v>249</v>
      </c>
      <c r="QMD115" s="159" t="s">
        <v>249</v>
      </c>
      <c r="QME115" s="159" t="s">
        <v>249</v>
      </c>
      <c r="QMF115" s="159" t="s">
        <v>249</v>
      </c>
      <c r="QMG115" s="159" t="s">
        <v>249</v>
      </c>
      <c r="QMH115" s="159" t="s">
        <v>249</v>
      </c>
      <c r="QMI115" s="159" t="s">
        <v>249</v>
      </c>
      <c r="QMJ115" s="159" t="s">
        <v>249</v>
      </c>
      <c r="QMK115" s="159" t="s">
        <v>249</v>
      </c>
      <c r="QML115" s="159" t="s">
        <v>249</v>
      </c>
      <c r="QMM115" s="159" t="s">
        <v>249</v>
      </c>
      <c r="QMN115" s="159" t="s">
        <v>249</v>
      </c>
      <c r="QMO115" s="159" t="s">
        <v>249</v>
      </c>
      <c r="QMP115" s="159" t="s">
        <v>249</v>
      </c>
      <c r="QMQ115" s="159" t="s">
        <v>249</v>
      </c>
      <c r="QMR115" s="159" t="s">
        <v>249</v>
      </c>
      <c r="QMS115" s="159" t="s">
        <v>249</v>
      </c>
      <c r="QMT115" s="159" t="s">
        <v>249</v>
      </c>
      <c r="QMU115" s="159" t="s">
        <v>249</v>
      </c>
      <c r="QMV115" s="159" t="s">
        <v>249</v>
      </c>
      <c r="QMW115" s="159" t="s">
        <v>249</v>
      </c>
      <c r="QMX115" s="159" t="s">
        <v>249</v>
      </c>
      <c r="QMY115" s="159" t="s">
        <v>249</v>
      </c>
      <c r="QMZ115" s="159" t="s">
        <v>249</v>
      </c>
      <c r="QNA115" s="159" t="s">
        <v>249</v>
      </c>
      <c r="QNB115" s="159" t="s">
        <v>249</v>
      </c>
      <c r="QNC115" s="159" t="s">
        <v>249</v>
      </c>
      <c r="QND115" s="159" t="s">
        <v>249</v>
      </c>
      <c r="QNE115" s="159" t="s">
        <v>249</v>
      </c>
      <c r="QNF115" s="159" t="s">
        <v>249</v>
      </c>
      <c r="QNG115" s="159" t="s">
        <v>249</v>
      </c>
      <c r="QNH115" s="159" t="s">
        <v>249</v>
      </c>
      <c r="QNI115" s="159" t="s">
        <v>249</v>
      </c>
      <c r="QNJ115" s="159" t="s">
        <v>249</v>
      </c>
      <c r="QNK115" s="159" t="s">
        <v>249</v>
      </c>
      <c r="QNL115" s="159" t="s">
        <v>249</v>
      </c>
      <c r="QNM115" s="159" t="s">
        <v>249</v>
      </c>
      <c r="QNN115" s="159" t="s">
        <v>249</v>
      </c>
      <c r="QNO115" s="159" t="s">
        <v>249</v>
      </c>
      <c r="QNP115" s="159" t="s">
        <v>249</v>
      </c>
      <c r="QNQ115" s="159" t="s">
        <v>249</v>
      </c>
      <c r="QNR115" s="159" t="s">
        <v>249</v>
      </c>
      <c r="QNS115" s="159" t="s">
        <v>249</v>
      </c>
      <c r="QNT115" s="159" t="s">
        <v>249</v>
      </c>
      <c r="QNU115" s="159" t="s">
        <v>249</v>
      </c>
      <c r="QNV115" s="159" t="s">
        <v>249</v>
      </c>
      <c r="QNW115" s="159" t="s">
        <v>249</v>
      </c>
      <c r="QNX115" s="159" t="s">
        <v>249</v>
      </c>
      <c r="QNY115" s="159" t="s">
        <v>249</v>
      </c>
      <c r="QNZ115" s="159" t="s">
        <v>249</v>
      </c>
      <c r="QOA115" s="159" t="s">
        <v>249</v>
      </c>
      <c r="QOB115" s="159" t="s">
        <v>249</v>
      </c>
      <c r="QOC115" s="159" t="s">
        <v>249</v>
      </c>
      <c r="QOD115" s="159" t="s">
        <v>249</v>
      </c>
      <c r="QOE115" s="159" t="s">
        <v>249</v>
      </c>
      <c r="QOF115" s="159" t="s">
        <v>249</v>
      </c>
      <c r="QOG115" s="159" t="s">
        <v>249</v>
      </c>
      <c r="QOH115" s="159" t="s">
        <v>249</v>
      </c>
      <c r="QOI115" s="159" t="s">
        <v>249</v>
      </c>
      <c r="QOJ115" s="159" t="s">
        <v>249</v>
      </c>
      <c r="QOK115" s="159" t="s">
        <v>249</v>
      </c>
      <c r="QOL115" s="159" t="s">
        <v>249</v>
      </c>
      <c r="QOM115" s="159" t="s">
        <v>249</v>
      </c>
      <c r="QON115" s="159" t="s">
        <v>249</v>
      </c>
      <c r="QOO115" s="159" t="s">
        <v>249</v>
      </c>
      <c r="QOP115" s="159" t="s">
        <v>249</v>
      </c>
      <c r="QOQ115" s="159" t="s">
        <v>249</v>
      </c>
      <c r="QOR115" s="159" t="s">
        <v>249</v>
      </c>
      <c r="QOS115" s="159" t="s">
        <v>249</v>
      </c>
      <c r="QOT115" s="159" t="s">
        <v>249</v>
      </c>
      <c r="QOU115" s="159" t="s">
        <v>249</v>
      </c>
      <c r="QOV115" s="159" t="s">
        <v>249</v>
      </c>
      <c r="QOW115" s="159" t="s">
        <v>249</v>
      </c>
      <c r="QOX115" s="159" t="s">
        <v>249</v>
      </c>
      <c r="QOY115" s="159" t="s">
        <v>249</v>
      </c>
      <c r="QOZ115" s="159" t="s">
        <v>249</v>
      </c>
      <c r="QPA115" s="159" t="s">
        <v>249</v>
      </c>
      <c r="QPB115" s="159" t="s">
        <v>249</v>
      </c>
      <c r="QPC115" s="159" t="s">
        <v>249</v>
      </c>
      <c r="QPD115" s="159" t="s">
        <v>249</v>
      </c>
      <c r="QPE115" s="159" t="s">
        <v>249</v>
      </c>
      <c r="QPF115" s="159" t="s">
        <v>249</v>
      </c>
      <c r="QPG115" s="159" t="s">
        <v>249</v>
      </c>
      <c r="QPH115" s="159" t="s">
        <v>249</v>
      </c>
      <c r="QPI115" s="159" t="s">
        <v>249</v>
      </c>
      <c r="QPJ115" s="159" t="s">
        <v>249</v>
      </c>
      <c r="QPK115" s="159" t="s">
        <v>249</v>
      </c>
      <c r="QPL115" s="159" t="s">
        <v>249</v>
      </c>
      <c r="QPM115" s="159" t="s">
        <v>249</v>
      </c>
      <c r="QPN115" s="159" t="s">
        <v>249</v>
      </c>
      <c r="QPO115" s="159" t="s">
        <v>249</v>
      </c>
      <c r="QPP115" s="159" t="s">
        <v>249</v>
      </c>
      <c r="QPQ115" s="159" t="s">
        <v>249</v>
      </c>
      <c r="QPR115" s="159" t="s">
        <v>249</v>
      </c>
      <c r="QPS115" s="159" t="s">
        <v>249</v>
      </c>
      <c r="QPT115" s="159" t="s">
        <v>249</v>
      </c>
      <c r="QPU115" s="159" t="s">
        <v>249</v>
      </c>
      <c r="QPV115" s="159" t="s">
        <v>249</v>
      </c>
      <c r="QPW115" s="159" t="s">
        <v>249</v>
      </c>
      <c r="QPX115" s="159" t="s">
        <v>249</v>
      </c>
      <c r="QPY115" s="159" t="s">
        <v>249</v>
      </c>
      <c r="QPZ115" s="159" t="s">
        <v>249</v>
      </c>
      <c r="QQA115" s="159" t="s">
        <v>249</v>
      </c>
      <c r="QQB115" s="159" t="s">
        <v>249</v>
      </c>
      <c r="QQC115" s="159" t="s">
        <v>249</v>
      </c>
      <c r="QQD115" s="159" t="s">
        <v>249</v>
      </c>
      <c r="QQE115" s="159" t="s">
        <v>249</v>
      </c>
      <c r="QQF115" s="159" t="s">
        <v>249</v>
      </c>
      <c r="QQG115" s="159" t="s">
        <v>249</v>
      </c>
      <c r="QQH115" s="159" t="s">
        <v>249</v>
      </c>
      <c r="QQI115" s="159" t="s">
        <v>249</v>
      </c>
      <c r="QQJ115" s="159" t="s">
        <v>249</v>
      </c>
      <c r="QQK115" s="159" t="s">
        <v>249</v>
      </c>
      <c r="QQL115" s="159" t="s">
        <v>249</v>
      </c>
      <c r="QQM115" s="159" t="s">
        <v>249</v>
      </c>
      <c r="QQN115" s="159" t="s">
        <v>249</v>
      </c>
      <c r="QQO115" s="159" t="s">
        <v>249</v>
      </c>
      <c r="QQP115" s="159" t="s">
        <v>249</v>
      </c>
      <c r="QQQ115" s="159" t="s">
        <v>249</v>
      </c>
      <c r="QQR115" s="159" t="s">
        <v>249</v>
      </c>
      <c r="QQS115" s="159" t="s">
        <v>249</v>
      </c>
      <c r="QQT115" s="159" t="s">
        <v>249</v>
      </c>
      <c r="QQU115" s="159" t="s">
        <v>249</v>
      </c>
      <c r="QQV115" s="159" t="s">
        <v>249</v>
      </c>
      <c r="QQW115" s="159" t="s">
        <v>249</v>
      </c>
      <c r="QQX115" s="159" t="s">
        <v>249</v>
      </c>
      <c r="QQY115" s="159" t="s">
        <v>249</v>
      </c>
      <c r="QQZ115" s="159" t="s">
        <v>249</v>
      </c>
      <c r="QRA115" s="159" t="s">
        <v>249</v>
      </c>
      <c r="QRB115" s="159" t="s">
        <v>249</v>
      </c>
      <c r="QRC115" s="159" t="s">
        <v>249</v>
      </c>
      <c r="QRD115" s="159" t="s">
        <v>249</v>
      </c>
      <c r="QRE115" s="159" t="s">
        <v>249</v>
      </c>
      <c r="QRF115" s="159" t="s">
        <v>249</v>
      </c>
      <c r="QRG115" s="159" t="s">
        <v>249</v>
      </c>
      <c r="QRH115" s="159" t="s">
        <v>249</v>
      </c>
      <c r="QRI115" s="159" t="s">
        <v>249</v>
      </c>
      <c r="QRJ115" s="159" t="s">
        <v>249</v>
      </c>
      <c r="QRK115" s="159" t="s">
        <v>249</v>
      </c>
      <c r="QRL115" s="159" t="s">
        <v>249</v>
      </c>
      <c r="QRM115" s="159" t="s">
        <v>249</v>
      </c>
      <c r="QRN115" s="159" t="s">
        <v>249</v>
      </c>
      <c r="QRO115" s="159" t="s">
        <v>249</v>
      </c>
      <c r="QRP115" s="159" t="s">
        <v>249</v>
      </c>
      <c r="QRQ115" s="159" t="s">
        <v>249</v>
      </c>
      <c r="QRR115" s="159" t="s">
        <v>249</v>
      </c>
      <c r="QRS115" s="159" t="s">
        <v>249</v>
      </c>
      <c r="QRT115" s="159" t="s">
        <v>249</v>
      </c>
      <c r="QRU115" s="159" t="s">
        <v>249</v>
      </c>
      <c r="QRV115" s="159" t="s">
        <v>249</v>
      </c>
      <c r="QRW115" s="159" t="s">
        <v>249</v>
      </c>
      <c r="QRX115" s="159" t="s">
        <v>249</v>
      </c>
      <c r="QRY115" s="159" t="s">
        <v>249</v>
      </c>
      <c r="QRZ115" s="159" t="s">
        <v>249</v>
      </c>
      <c r="QSA115" s="159" t="s">
        <v>249</v>
      </c>
      <c r="QSB115" s="159" t="s">
        <v>249</v>
      </c>
      <c r="QSC115" s="159" t="s">
        <v>249</v>
      </c>
      <c r="QSD115" s="159" t="s">
        <v>249</v>
      </c>
      <c r="QSE115" s="159" t="s">
        <v>249</v>
      </c>
      <c r="QSF115" s="159" t="s">
        <v>249</v>
      </c>
      <c r="QSG115" s="159" t="s">
        <v>249</v>
      </c>
      <c r="QSH115" s="159" t="s">
        <v>249</v>
      </c>
      <c r="QSI115" s="159" t="s">
        <v>249</v>
      </c>
      <c r="QSJ115" s="159" t="s">
        <v>249</v>
      </c>
      <c r="QSK115" s="159" t="s">
        <v>249</v>
      </c>
      <c r="QSL115" s="159" t="s">
        <v>249</v>
      </c>
      <c r="QSM115" s="159" t="s">
        <v>249</v>
      </c>
      <c r="QSN115" s="159" t="s">
        <v>249</v>
      </c>
      <c r="QSO115" s="159" t="s">
        <v>249</v>
      </c>
      <c r="QSP115" s="159" t="s">
        <v>249</v>
      </c>
      <c r="QSQ115" s="159" t="s">
        <v>249</v>
      </c>
      <c r="QSR115" s="159" t="s">
        <v>249</v>
      </c>
      <c r="QSS115" s="159" t="s">
        <v>249</v>
      </c>
      <c r="QST115" s="159" t="s">
        <v>249</v>
      </c>
      <c r="QSU115" s="159" t="s">
        <v>249</v>
      </c>
      <c r="QSV115" s="159" t="s">
        <v>249</v>
      </c>
      <c r="QSW115" s="159" t="s">
        <v>249</v>
      </c>
      <c r="QSX115" s="159" t="s">
        <v>249</v>
      </c>
      <c r="QSY115" s="159" t="s">
        <v>249</v>
      </c>
      <c r="QSZ115" s="159" t="s">
        <v>249</v>
      </c>
      <c r="QTA115" s="159" t="s">
        <v>249</v>
      </c>
      <c r="QTB115" s="159" t="s">
        <v>249</v>
      </c>
      <c r="QTC115" s="159" t="s">
        <v>249</v>
      </c>
      <c r="QTD115" s="159" t="s">
        <v>249</v>
      </c>
      <c r="QTE115" s="159" t="s">
        <v>249</v>
      </c>
      <c r="QTF115" s="159" t="s">
        <v>249</v>
      </c>
      <c r="QTG115" s="159" t="s">
        <v>249</v>
      </c>
      <c r="QTH115" s="159" t="s">
        <v>249</v>
      </c>
      <c r="QTI115" s="159" t="s">
        <v>249</v>
      </c>
      <c r="QTJ115" s="159" t="s">
        <v>249</v>
      </c>
      <c r="QTK115" s="159" t="s">
        <v>249</v>
      </c>
      <c r="QTL115" s="159" t="s">
        <v>249</v>
      </c>
      <c r="QTM115" s="159" t="s">
        <v>249</v>
      </c>
      <c r="QTN115" s="159" t="s">
        <v>249</v>
      </c>
      <c r="QTO115" s="159" t="s">
        <v>249</v>
      </c>
      <c r="QTP115" s="159" t="s">
        <v>249</v>
      </c>
      <c r="QTQ115" s="159" t="s">
        <v>249</v>
      </c>
      <c r="QTR115" s="159" t="s">
        <v>249</v>
      </c>
      <c r="QTS115" s="159" t="s">
        <v>249</v>
      </c>
      <c r="QTT115" s="159" t="s">
        <v>249</v>
      </c>
      <c r="QTU115" s="159" t="s">
        <v>249</v>
      </c>
      <c r="QTV115" s="159" t="s">
        <v>249</v>
      </c>
      <c r="QTW115" s="159" t="s">
        <v>249</v>
      </c>
      <c r="QTX115" s="159" t="s">
        <v>249</v>
      </c>
      <c r="QTY115" s="159" t="s">
        <v>249</v>
      </c>
      <c r="QTZ115" s="159" t="s">
        <v>249</v>
      </c>
      <c r="QUA115" s="159" t="s">
        <v>249</v>
      </c>
      <c r="QUB115" s="159" t="s">
        <v>249</v>
      </c>
      <c r="QUC115" s="159" t="s">
        <v>249</v>
      </c>
      <c r="QUD115" s="159" t="s">
        <v>249</v>
      </c>
      <c r="QUE115" s="159" t="s">
        <v>249</v>
      </c>
      <c r="QUF115" s="159" t="s">
        <v>249</v>
      </c>
      <c r="QUG115" s="159" t="s">
        <v>249</v>
      </c>
      <c r="QUH115" s="159" t="s">
        <v>249</v>
      </c>
      <c r="QUI115" s="159" t="s">
        <v>249</v>
      </c>
      <c r="QUJ115" s="159" t="s">
        <v>249</v>
      </c>
      <c r="QUK115" s="159" t="s">
        <v>249</v>
      </c>
      <c r="QUL115" s="159" t="s">
        <v>249</v>
      </c>
      <c r="QUM115" s="159" t="s">
        <v>249</v>
      </c>
      <c r="QUN115" s="159" t="s">
        <v>249</v>
      </c>
      <c r="QUO115" s="159" t="s">
        <v>249</v>
      </c>
      <c r="QUP115" s="159" t="s">
        <v>249</v>
      </c>
      <c r="QUQ115" s="159" t="s">
        <v>249</v>
      </c>
      <c r="QUR115" s="159" t="s">
        <v>249</v>
      </c>
      <c r="QUS115" s="159" t="s">
        <v>249</v>
      </c>
      <c r="QUT115" s="159" t="s">
        <v>249</v>
      </c>
      <c r="QUU115" s="159" t="s">
        <v>249</v>
      </c>
      <c r="QUV115" s="159" t="s">
        <v>249</v>
      </c>
      <c r="QUW115" s="159" t="s">
        <v>249</v>
      </c>
      <c r="QUX115" s="159" t="s">
        <v>249</v>
      </c>
      <c r="QUY115" s="159" t="s">
        <v>249</v>
      </c>
      <c r="QUZ115" s="159" t="s">
        <v>249</v>
      </c>
      <c r="QVA115" s="159" t="s">
        <v>249</v>
      </c>
      <c r="QVB115" s="159" t="s">
        <v>249</v>
      </c>
      <c r="QVC115" s="159" t="s">
        <v>249</v>
      </c>
      <c r="QVD115" s="159" t="s">
        <v>249</v>
      </c>
      <c r="QVE115" s="159" t="s">
        <v>249</v>
      </c>
      <c r="QVF115" s="159" t="s">
        <v>249</v>
      </c>
      <c r="QVG115" s="159" t="s">
        <v>249</v>
      </c>
      <c r="QVH115" s="159" t="s">
        <v>249</v>
      </c>
      <c r="QVI115" s="159" t="s">
        <v>249</v>
      </c>
      <c r="QVJ115" s="159" t="s">
        <v>249</v>
      </c>
      <c r="QVK115" s="159" t="s">
        <v>249</v>
      </c>
      <c r="QVL115" s="159" t="s">
        <v>249</v>
      </c>
      <c r="QVM115" s="159" t="s">
        <v>249</v>
      </c>
      <c r="QVN115" s="159" t="s">
        <v>249</v>
      </c>
      <c r="QVO115" s="159" t="s">
        <v>249</v>
      </c>
      <c r="QVP115" s="159" t="s">
        <v>249</v>
      </c>
      <c r="QVQ115" s="159" t="s">
        <v>249</v>
      </c>
      <c r="QVR115" s="159" t="s">
        <v>249</v>
      </c>
      <c r="QVS115" s="159" t="s">
        <v>249</v>
      </c>
      <c r="QVT115" s="159" t="s">
        <v>249</v>
      </c>
      <c r="QVU115" s="159" t="s">
        <v>249</v>
      </c>
      <c r="QVV115" s="159" t="s">
        <v>249</v>
      </c>
      <c r="QVW115" s="159" t="s">
        <v>249</v>
      </c>
      <c r="QVX115" s="159" t="s">
        <v>249</v>
      </c>
      <c r="QVY115" s="159" t="s">
        <v>249</v>
      </c>
      <c r="QVZ115" s="159" t="s">
        <v>249</v>
      </c>
      <c r="QWA115" s="159" t="s">
        <v>249</v>
      </c>
      <c r="QWB115" s="159" t="s">
        <v>249</v>
      </c>
      <c r="QWC115" s="159" t="s">
        <v>249</v>
      </c>
      <c r="QWD115" s="159" t="s">
        <v>249</v>
      </c>
      <c r="QWE115" s="159" t="s">
        <v>249</v>
      </c>
      <c r="QWF115" s="159" t="s">
        <v>249</v>
      </c>
      <c r="QWG115" s="159" t="s">
        <v>249</v>
      </c>
      <c r="QWH115" s="159" t="s">
        <v>249</v>
      </c>
      <c r="QWI115" s="159" t="s">
        <v>249</v>
      </c>
      <c r="QWJ115" s="159" t="s">
        <v>249</v>
      </c>
      <c r="QWK115" s="159" t="s">
        <v>249</v>
      </c>
      <c r="QWL115" s="159" t="s">
        <v>249</v>
      </c>
      <c r="QWM115" s="159" t="s">
        <v>249</v>
      </c>
      <c r="QWN115" s="159" t="s">
        <v>249</v>
      </c>
      <c r="QWO115" s="159" t="s">
        <v>249</v>
      </c>
      <c r="QWP115" s="159" t="s">
        <v>249</v>
      </c>
      <c r="QWQ115" s="159" t="s">
        <v>249</v>
      </c>
      <c r="QWR115" s="159" t="s">
        <v>249</v>
      </c>
      <c r="QWS115" s="159" t="s">
        <v>249</v>
      </c>
      <c r="QWT115" s="159" t="s">
        <v>249</v>
      </c>
      <c r="QWU115" s="159" t="s">
        <v>249</v>
      </c>
      <c r="QWV115" s="159" t="s">
        <v>249</v>
      </c>
      <c r="QWW115" s="159" t="s">
        <v>249</v>
      </c>
      <c r="QWX115" s="159" t="s">
        <v>249</v>
      </c>
      <c r="QWY115" s="159" t="s">
        <v>249</v>
      </c>
      <c r="QWZ115" s="159" t="s">
        <v>249</v>
      </c>
      <c r="QXA115" s="159" t="s">
        <v>249</v>
      </c>
      <c r="QXB115" s="159" t="s">
        <v>249</v>
      </c>
      <c r="QXC115" s="159" t="s">
        <v>249</v>
      </c>
      <c r="QXD115" s="159" t="s">
        <v>249</v>
      </c>
      <c r="QXE115" s="159" t="s">
        <v>249</v>
      </c>
      <c r="QXF115" s="159" t="s">
        <v>249</v>
      </c>
      <c r="QXG115" s="159" t="s">
        <v>249</v>
      </c>
      <c r="QXH115" s="159" t="s">
        <v>249</v>
      </c>
      <c r="QXI115" s="159" t="s">
        <v>249</v>
      </c>
      <c r="QXJ115" s="159" t="s">
        <v>249</v>
      </c>
      <c r="QXK115" s="159" t="s">
        <v>249</v>
      </c>
      <c r="QXL115" s="159" t="s">
        <v>249</v>
      </c>
      <c r="QXM115" s="159" t="s">
        <v>249</v>
      </c>
      <c r="QXN115" s="159" t="s">
        <v>249</v>
      </c>
      <c r="QXO115" s="159" t="s">
        <v>249</v>
      </c>
      <c r="QXP115" s="159" t="s">
        <v>249</v>
      </c>
      <c r="QXQ115" s="159" t="s">
        <v>249</v>
      </c>
      <c r="QXR115" s="159" t="s">
        <v>249</v>
      </c>
      <c r="QXS115" s="159" t="s">
        <v>249</v>
      </c>
      <c r="QXT115" s="159" t="s">
        <v>249</v>
      </c>
      <c r="QXU115" s="159" t="s">
        <v>249</v>
      </c>
      <c r="QXV115" s="159" t="s">
        <v>249</v>
      </c>
      <c r="QXW115" s="159" t="s">
        <v>249</v>
      </c>
      <c r="QXX115" s="159" t="s">
        <v>249</v>
      </c>
      <c r="QXY115" s="159" t="s">
        <v>249</v>
      </c>
      <c r="QXZ115" s="159" t="s">
        <v>249</v>
      </c>
      <c r="QYA115" s="159" t="s">
        <v>249</v>
      </c>
      <c r="QYB115" s="159" t="s">
        <v>249</v>
      </c>
      <c r="QYC115" s="159" t="s">
        <v>249</v>
      </c>
      <c r="QYD115" s="159" t="s">
        <v>249</v>
      </c>
      <c r="QYE115" s="159" t="s">
        <v>249</v>
      </c>
      <c r="QYF115" s="159" t="s">
        <v>249</v>
      </c>
      <c r="QYG115" s="159" t="s">
        <v>249</v>
      </c>
      <c r="QYH115" s="159" t="s">
        <v>249</v>
      </c>
      <c r="QYI115" s="159" t="s">
        <v>249</v>
      </c>
      <c r="QYJ115" s="159" t="s">
        <v>249</v>
      </c>
      <c r="QYK115" s="159" t="s">
        <v>249</v>
      </c>
      <c r="QYL115" s="159" t="s">
        <v>249</v>
      </c>
      <c r="QYM115" s="159" t="s">
        <v>249</v>
      </c>
      <c r="QYN115" s="159" t="s">
        <v>249</v>
      </c>
      <c r="QYO115" s="159" t="s">
        <v>249</v>
      </c>
      <c r="QYP115" s="159" t="s">
        <v>249</v>
      </c>
      <c r="QYQ115" s="159" t="s">
        <v>249</v>
      </c>
      <c r="QYR115" s="159" t="s">
        <v>249</v>
      </c>
      <c r="QYS115" s="159" t="s">
        <v>249</v>
      </c>
      <c r="QYT115" s="159" t="s">
        <v>249</v>
      </c>
      <c r="QYU115" s="159" t="s">
        <v>249</v>
      </c>
      <c r="QYV115" s="159" t="s">
        <v>249</v>
      </c>
      <c r="QYW115" s="159" t="s">
        <v>249</v>
      </c>
      <c r="QYX115" s="159" t="s">
        <v>249</v>
      </c>
      <c r="QYY115" s="159" t="s">
        <v>249</v>
      </c>
      <c r="QYZ115" s="159" t="s">
        <v>249</v>
      </c>
      <c r="QZA115" s="159" t="s">
        <v>249</v>
      </c>
      <c r="QZB115" s="159" t="s">
        <v>249</v>
      </c>
      <c r="QZC115" s="159" t="s">
        <v>249</v>
      </c>
      <c r="QZD115" s="159" t="s">
        <v>249</v>
      </c>
      <c r="QZE115" s="159" t="s">
        <v>249</v>
      </c>
      <c r="QZF115" s="159" t="s">
        <v>249</v>
      </c>
      <c r="QZG115" s="159" t="s">
        <v>249</v>
      </c>
      <c r="QZH115" s="159" t="s">
        <v>249</v>
      </c>
      <c r="QZI115" s="159" t="s">
        <v>249</v>
      </c>
      <c r="QZJ115" s="159" t="s">
        <v>249</v>
      </c>
      <c r="QZK115" s="159" t="s">
        <v>249</v>
      </c>
      <c r="QZL115" s="159" t="s">
        <v>249</v>
      </c>
      <c r="QZM115" s="159" t="s">
        <v>249</v>
      </c>
      <c r="QZN115" s="159" t="s">
        <v>249</v>
      </c>
      <c r="QZO115" s="159" t="s">
        <v>249</v>
      </c>
      <c r="QZP115" s="159" t="s">
        <v>249</v>
      </c>
      <c r="QZQ115" s="159" t="s">
        <v>249</v>
      </c>
      <c r="QZR115" s="159" t="s">
        <v>249</v>
      </c>
      <c r="QZS115" s="159" t="s">
        <v>249</v>
      </c>
      <c r="QZT115" s="159" t="s">
        <v>249</v>
      </c>
      <c r="QZU115" s="159" t="s">
        <v>249</v>
      </c>
      <c r="QZV115" s="159" t="s">
        <v>249</v>
      </c>
      <c r="QZW115" s="159" t="s">
        <v>249</v>
      </c>
      <c r="QZX115" s="159" t="s">
        <v>249</v>
      </c>
      <c r="QZY115" s="159" t="s">
        <v>249</v>
      </c>
      <c r="QZZ115" s="159" t="s">
        <v>249</v>
      </c>
      <c r="RAA115" s="159" t="s">
        <v>249</v>
      </c>
      <c r="RAB115" s="159" t="s">
        <v>249</v>
      </c>
      <c r="RAC115" s="159" t="s">
        <v>249</v>
      </c>
      <c r="RAD115" s="159" t="s">
        <v>249</v>
      </c>
      <c r="RAE115" s="159" t="s">
        <v>249</v>
      </c>
      <c r="RAF115" s="159" t="s">
        <v>249</v>
      </c>
      <c r="RAG115" s="159" t="s">
        <v>249</v>
      </c>
      <c r="RAH115" s="159" t="s">
        <v>249</v>
      </c>
      <c r="RAI115" s="159" t="s">
        <v>249</v>
      </c>
      <c r="RAJ115" s="159" t="s">
        <v>249</v>
      </c>
      <c r="RAK115" s="159" t="s">
        <v>249</v>
      </c>
      <c r="RAL115" s="159" t="s">
        <v>249</v>
      </c>
      <c r="RAM115" s="159" t="s">
        <v>249</v>
      </c>
      <c r="RAN115" s="159" t="s">
        <v>249</v>
      </c>
      <c r="RAO115" s="159" t="s">
        <v>249</v>
      </c>
      <c r="RAP115" s="159" t="s">
        <v>249</v>
      </c>
      <c r="RAQ115" s="159" t="s">
        <v>249</v>
      </c>
      <c r="RAR115" s="159" t="s">
        <v>249</v>
      </c>
      <c r="RAS115" s="159" t="s">
        <v>249</v>
      </c>
      <c r="RAT115" s="159" t="s">
        <v>249</v>
      </c>
      <c r="RAU115" s="159" t="s">
        <v>249</v>
      </c>
      <c r="RAV115" s="159" t="s">
        <v>249</v>
      </c>
      <c r="RAW115" s="159" t="s">
        <v>249</v>
      </c>
      <c r="RAX115" s="159" t="s">
        <v>249</v>
      </c>
      <c r="RAY115" s="159" t="s">
        <v>249</v>
      </c>
      <c r="RAZ115" s="159" t="s">
        <v>249</v>
      </c>
      <c r="RBA115" s="159" t="s">
        <v>249</v>
      </c>
      <c r="RBB115" s="159" t="s">
        <v>249</v>
      </c>
      <c r="RBC115" s="159" t="s">
        <v>249</v>
      </c>
      <c r="RBD115" s="159" t="s">
        <v>249</v>
      </c>
      <c r="RBE115" s="159" t="s">
        <v>249</v>
      </c>
      <c r="RBF115" s="159" t="s">
        <v>249</v>
      </c>
      <c r="RBG115" s="159" t="s">
        <v>249</v>
      </c>
      <c r="RBH115" s="159" t="s">
        <v>249</v>
      </c>
      <c r="RBI115" s="159" t="s">
        <v>249</v>
      </c>
      <c r="RBJ115" s="159" t="s">
        <v>249</v>
      </c>
      <c r="RBK115" s="159" t="s">
        <v>249</v>
      </c>
      <c r="RBL115" s="159" t="s">
        <v>249</v>
      </c>
      <c r="RBM115" s="159" t="s">
        <v>249</v>
      </c>
      <c r="RBN115" s="159" t="s">
        <v>249</v>
      </c>
      <c r="RBO115" s="159" t="s">
        <v>249</v>
      </c>
      <c r="RBP115" s="159" t="s">
        <v>249</v>
      </c>
      <c r="RBQ115" s="159" t="s">
        <v>249</v>
      </c>
      <c r="RBR115" s="159" t="s">
        <v>249</v>
      </c>
      <c r="RBS115" s="159" t="s">
        <v>249</v>
      </c>
      <c r="RBT115" s="159" t="s">
        <v>249</v>
      </c>
      <c r="RBU115" s="159" t="s">
        <v>249</v>
      </c>
      <c r="RBV115" s="159" t="s">
        <v>249</v>
      </c>
      <c r="RBW115" s="159" t="s">
        <v>249</v>
      </c>
      <c r="RBX115" s="159" t="s">
        <v>249</v>
      </c>
      <c r="RBY115" s="159" t="s">
        <v>249</v>
      </c>
      <c r="RBZ115" s="159" t="s">
        <v>249</v>
      </c>
      <c r="RCA115" s="159" t="s">
        <v>249</v>
      </c>
      <c r="RCB115" s="159" t="s">
        <v>249</v>
      </c>
      <c r="RCC115" s="159" t="s">
        <v>249</v>
      </c>
      <c r="RCD115" s="159" t="s">
        <v>249</v>
      </c>
      <c r="RCE115" s="159" t="s">
        <v>249</v>
      </c>
      <c r="RCF115" s="159" t="s">
        <v>249</v>
      </c>
      <c r="RCG115" s="159" t="s">
        <v>249</v>
      </c>
      <c r="RCH115" s="159" t="s">
        <v>249</v>
      </c>
      <c r="RCI115" s="159" t="s">
        <v>249</v>
      </c>
      <c r="RCJ115" s="159" t="s">
        <v>249</v>
      </c>
      <c r="RCK115" s="159" t="s">
        <v>249</v>
      </c>
      <c r="RCL115" s="159" t="s">
        <v>249</v>
      </c>
      <c r="RCM115" s="159" t="s">
        <v>249</v>
      </c>
      <c r="RCN115" s="159" t="s">
        <v>249</v>
      </c>
      <c r="RCO115" s="159" t="s">
        <v>249</v>
      </c>
      <c r="RCP115" s="159" t="s">
        <v>249</v>
      </c>
      <c r="RCQ115" s="159" t="s">
        <v>249</v>
      </c>
      <c r="RCR115" s="159" t="s">
        <v>249</v>
      </c>
      <c r="RCS115" s="159" t="s">
        <v>249</v>
      </c>
      <c r="RCT115" s="159" t="s">
        <v>249</v>
      </c>
      <c r="RCU115" s="159" t="s">
        <v>249</v>
      </c>
      <c r="RCV115" s="159" t="s">
        <v>249</v>
      </c>
      <c r="RCW115" s="159" t="s">
        <v>249</v>
      </c>
      <c r="RCX115" s="159" t="s">
        <v>249</v>
      </c>
      <c r="RCY115" s="159" t="s">
        <v>249</v>
      </c>
      <c r="RCZ115" s="159" t="s">
        <v>249</v>
      </c>
      <c r="RDA115" s="159" t="s">
        <v>249</v>
      </c>
      <c r="RDB115" s="159" t="s">
        <v>249</v>
      </c>
      <c r="RDC115" s="159" t="s">
        <v>249</v>
      </c>
      <c r="RDD115" s="159" t="s">
        <v>249</v>
      </c>
      <c r="RDE115" s="159" t="s">
        <v>249</v>
      </c>
      <c r="RDF115" s="159" t="s">
        <v>249</v>
      </c>
      <c r="RDG115" s="159" t="s">
        <v>249</v>
      </c>
      <c r="RDH115" s="159" t="s">
        <v>249</v>
      </c>
      <c r="RDI115" s="159" t="s">
        <v>249</v>
      </c>
      <c r="RDJ115" s="159" t="s">
        <v>249</v>
      </c>
      <c r="RDK115" s="159" t="s">
        <v>249</v>
      </c>
      <c r="RDL115" s="159" t="s">
        <v>249</v>
      </c>
      <c r="RDM115" s="159" t="s">
        <v>249</v>
      </c>
      <c r="RDN115" s="159" t="s">
        <v>249</v>
      </c>
      <c r="RDO115" s="159" t="s">
        <v>249</v>
      </c>
      <c r="RDP115" s="159" t="s">
        <v>249</v>
      </c>
      <c r="RDQ115" s="159" t="s">
        <v>249</v>
      </c>
      <c r="RDR115" s="159" t="s">
        <v>249</v>
      </c>
      <c r="RDS115" s="159" t="s">
        <v>249</v>
      </c>
      <c r="RDT115" s="159" t="s">
        <v>249</v>
      </c>
      <c r="RDU115" s="159" t="s">
        <v>249</v>
      </c>
      <c r="RDV115" s="159" t="s">
        <v>249</v>
      </c>
      <c r="RDW115" s="159" t="s">
        <v>249</v>
      </c>
      <c r="RDX115" s="159" t="s">
        <v>249</v>
      </c>
      <c r="RDY115" s="159" t="s">
        <v>249</v>
      </c>
      <c r="RDZ115" s="159" t="s">
        <v>249</v>
      </c>
      <c r="REA115" s="159" t="s">
        <v>249</v>
      </c>
      <c r="REB115" s="159" t="s">
        <v>249</v>
      </c>
      <c r="REC115" s="159" t="s">
        <v>249</v>
      </c>
      <c r="RED115" s="159" t="s">
        <v>249</v>
      </c>
      <c r="REE115" s="159" t="s">
        <v>249</v>
      </c>
      <c r="REF115" s="159" t="s">
        <v>249</v>
      </c>
      <c r="REG115" s="159" t="s">
        <v>249</v>
      </c>
      <c r="REH115" s="159" t="s">
        <v>249</v>
      </c>
      <c r="REI115" s="159" t="s">
        <v>249</v>
      </c>
      <c r="REJ115" s="159" t="s">
        <v>249</v>
      </c>
      <c r="REK115" s="159" t="s">
        <v>249</v>
      </c>
      <c r="REL115" s="159" t="s">
        <v>249</v>
      </c>
      <c r="REM115" s="159" t="s">
        <v>249</v>
      </c>
      <c r="REN115" s="159" t="s">
        <v>249</v>
      </c>
      <c r="REO115" s="159" t="s">
        <v>249</v>
      </c>
      <c r="REP115" s="159" t="s">
        <v>249</v>
      </c>
      <c r="REQ115" s="159" t="s">
        <v>249</v>
      </c>
      <c r="RER115" s="159" t="s">
        <v>249</v>
      </c>
      <c r="RES115" s="159" t="s">
        <v>249</v>
      </c>
      <c r="RET115" s="159" t="s">
        <v>249</v>
      </c>
      <c r="REU115" s="159" t="s">
        <v>249</v>
      </c>
      <c r="REV115" s="159" t="s">
        <v>249</v>
      </c>
      <c r="REW115" s="159" t="s">
        <v>249</v>
      </c>
      <c r="REX115" s="159" t="s">
        <v>249</v>
      </c>
      <c r="REY115" s="159" t="s">
        <v>249</v>
      </c>
      <c r="REZ115" s="159" t="s">
        <v>249</v>
      </c>
      <c r="RFA115" s="159" t="s">
        <v>249</v>
      </c>
      <c r="RFB115" s="159" t="s">
        <v>249</v>
      </c>
      <c r="RFC115" s="159" t="s">
        <v>249</v>
      </c>
      <c r="RFD115" s="159" t="s">
        <v>249</v>
      </c>
      <c r="RFE115" s="159" t="s">
        <v>249</v>
      </c>
      <c r="RFF115" s="159" t="s">
        <v>249</v>
      </c>
      <c r="RFG115" s="159" t="s">
        <v>249</v>
      </c>
      <c r="RFH115" s="159" t="s">
        <v>249</v>
      </c>
      <c r="RFI115" s="159" t="s">
        <v>249</v>
      </c>
      <c r="RFJ115" s="159" t="s">
        <v>249</v>
      </c>
      <c r="RFK115" s="159" t="s">
        <v>249</v>
      </c>
      <c r="RFL115" s="159" t="s">
        <v>249</v>
      </c>
      <c r="RFM115" s="159" t="s">
        <v>249</v>
      </c>
      <c r="RFN115" s="159" t="s">
        <v>249</v>
      </c>
      <c r="RFO115" s="159" t="s">
        <v>249</v>
      </c>
      <c r="RFP115" s="159" t="s">
        <v>249</v>
      </c>
      <c r="RFQ115" s="159" t="s">
        <v>249</v>
      </c>
      <c r="RFR115" s="159" t="s">
        <v>249</v>
      </c>
      <c r="RFS115" s="159" t="s">
        <v>249</v>
      </c>
      <c r="RFT115" s="159" t="s">
        <v>249</v>
      </c>
      <c r="RFU115" s="159" t="s">
        <v>249</v>
      </c>
      <c r="RFV115" s="159" t="s">
        <v>249</v>
      </c>
      <c r="RFW115" s="159" t="s">
        <v>249</v>
      </c>
      <c r="RFX115" s="159" t="s">
        <v>249</v>
      </c>
      <c r="RFY115" s="159" t="s">
        <v>249</v>
      </c>
      <c r="RFZ115" s="159" t="s">
        <v>249</v>
      </c>
      <c r="RGA115" s="159" t="s">
        <v>249</v>
      </c>
      <c r="RGB115" s="159" t="s">
        <v>249</v>
      </c>
      <c r="RGC115" s="159" t="s">
        <v>249</v>
      </c>
      <c r="RGD115" s="159" t="s">
        <v>249</v>
      </c>
      <c r="RGE115" s="159" t="s">
        <v>249</v>
      </c>
      <c r="RGF115" s="159" t="s">
        <v>249</v>
      </c>
      <c r="RGG115" s="159" t="s">
        <v>249</v>
      </c>
      <c r="RGH115" s="159" t="s">
        <v>249</v>
      </c>
      <c r="RGI115" s="159" t="s">
        <v>249</v>
      </c>
      <c r="RGJ115" s="159" t="s">
        <v>249</v>
      </c>
      <c r="RGK115" s="159" t="s">
        <v>249</v>
      </c>
      <c r="RGL115" s="159" t="s">
        <v>249</v>
      </c>
      <c r="RGM115" s="159" t="s">
        <v>249</v>
      </c>
      <c r="RGN115" s="159" t="s">
        <v>249</v>
      </c>
      <c r="RGO115" s="159" t="s">
        <v>249</v>
      </c>
      <c r="RGP115" s="159" t="s">
        <v>249</v>
      </c>
      <c r="RGQ115" s="159" t="s">
        <v>249</v>
      </c>
      <c r="RGR115" s="159" t="s">
        <v>249</v>
      </c>
      <c r="RGS115" s="159" t="s">
        <v>249</v>
      </c>
      <c r="RGT115" s="159" t="s">
        <v>249</v>
      </c>
      <c r="RGU115" s="159" t="s">
        <v>249</v>
      </c>
      <c r="RGV115" s="159" t="s">
        <v>249</v>
      </c>
      <c r="RGW115" s="159" t="s">
        <v>249</v>
      </c>
      <c r="RGX115" s="159" t="s">
        <v>249</v>
      </c>
      <c r="RGY115" s="159" t="s">
        <v>249</v>
      </c>
      <c r="RGZ115" s="159" t="s">
        <v>249</v>
      </c>
      <c r="RHA115" s="159" t="s">
        <v>249</v>
      </c>
      <c r="RHB115" s="159" t="s">
        <v>249</v>
      </c>
      <c r="RHC115" s="159" t="s">
        <v>249</v>
      </c>
      <c r="RHD115" s="159" t="s">
        <v>249</v>
      </c>
      <c r="RHE115" s="159" t="s">
        <v>249</v>
      </c>
      <c r="RHF115" s="159" t="s">
        <v>249</v>
      </c>
      <c r="RHG115" s="159" t="s">
        <v>249</v>
      </c>
      <c r="RHH115" s="159" t="s">
        <v>249</v>
      </c>
      <c r="RHI115" s="159" t="s">
        <v>249</v>
      </c>
      <c r="RHJ115" s="159" t="s">
        <v>249</v>
      </c>
      <c r="RHK115" s="159" t="s">
        <v>249</v>
      </c>
      <c r="RHL115" s="159" t="s">
        <v>249</v>
      </c>
      <c r="RHM115" s="159" t="s">
        <v>249</v>
      </c>
      <c r="RHN115" s="159" t="s">
        <v>249</v>
      </c>
      <c r="RHO115" s="159" t="s">
        <v>249</v>
      </c>
      <c r="RHP115" s="159" t="s">
        <v>249</v>
      </c>
      <c r="RHQ115" s="159" t="s">
        <v>249</v>
      </c>
      <c r="RHR115" s="159" t="s">
        <v>249</v>
      </c>
      <c r="RHS115" s="159" t="s">
        <v>249</v>
      </c>
      <c r="RHT115" s="159" t="s">
        <v>249</v>
      </c>
      <c r="RHU115" s="159" t="s">
        <v>249</v>
      </c>
      <c r="RHV115" s="159" t="s">
        <v>249</v>
      </c>
      <c r="RHW115" s="159" t="s">
        <v>249</v>
      </c>
      <c r="RHX115" s="159" t="s">
        <v>249</v>
      </c>
      <c r="RHY115" s="159" t="s">
        <v>249</v>
      </c>
      <c r="RHZ115" s="159" t="s">
        <v>249</v>
      </c>
      <c r="RIA115" s="159" t="s">
        <v>249</v>
      </c>
      <c r="RIB115" s="159" t="s">
        <v>249</v>
      </c>
      <c r="RIC115" s="159" t="s">
        <v>249</v>
      </c>
      <c r="RID115" s="159" t="s">
        <v>249</v>
      </c>
      <c r="RIE115" s="159" t="s">
        <v>249</v>
      </c>
      <c r="RIF115" s="159" t="s">
        <v>249</v>
      </c>
      <c r="RIG115" s="159" t="s">
        <v>249</v>
      </c>
      <c r="RIH115" s="159" t="s">
        <v>249</v>
      </c>
      <c r="RII115" s="159" t="s">
        <v>249</v>
      </c>
      <c r="RIJ115" s="159" t="s">
        <v>249</v>
      </c>
      <c r="RIK115" s="159" t="s">
        <v>249</v>
      </c>
      <c r="RIL115" s="159" t="s">
        <v>249</v>
      </c>
      <c r="RIM115" s="159" t="s">
        <v>249</v>
      </c>
      <c r="RIN115" s="159" t="s">
        <v>249</v>
      </c>
      <c r="RIO115" s="159" t="s">
        <v>249</v>
      </c>
      <c r="RIP115" s="159" t="s">
        <v>249</v>
      </c>
      <c r="RIQ115" s="159" t="s">
        <v>249</v>
      </c>
      <c r="RIR115" s="159" t="s">
        <v>249</v>
      </c>
      <c r="RIS115" s="159" t="s">
        <v>249</v>
      </c>
      <c r="RIT115" s="159" t="s">
        <v>249</v>
      </c>
      <c r="RIU115" s="159" t="s">
        <v>249</v>
      </c>
      <c r="RIV115" s="159" t="s">
        <v>249</v>
      </c>
      <c r="RIW115" s="159" t="s">
        <v>249</v>
      </c>
      <c r="RIX115" s="159" t="s">
        <v>249</v>
      </c>
      <c r="RIY115" s="159" t="s">
        <v>249</v>
      </c>
      <c r="RIZ115" s="159" t="s">
        <v>249</v>
      </c>
      <c r="RJA115" s="159" t="s">
        <v>249</v>
      </c>
      <c r="RJB115" s="159" t="s">
        <v>249</v>
      </c>
      <c r="RJC115" s="159" t="s">
        <v>249</v>
      </c>
      <c r="RJD115" s="159" t="s">
        <v>249</v>
      </c>
      <c r="RJE115" s="159" t="s">
        <v>249</v>
      </c>
      <c r="RJF115" s="159" t="s">
        <v>249</v>
      </c>
      <c r="RJG115" s="159" t="s">
        <v>249</v>
      </c>
      <c r="RJH115" s="159" t="s">
        <v>249</v>
      </c>
      <c r="RJI115" s="159" t="s">
        <v>249</v>
      </c>
      <c r="RJJ115" s="159" t="s">
        <v>249</v>
      </c>
      <c r="RJK115" s="159" t="s">
        <v>249</v>
      </c>
      <c r="RJL115" s="159" t="s">
        <v>249</v>
      </c>
      <c r="RJM115" s="159" t="s">
        <v>249</v>
      </c>
      <c r="RJN115" s="159" t="s">
        <v>249</v>
      </c>
      <c r="RJO115" s="159" t="s">
        <v>249</v>
      </c>
      <c r="RJP115" s="159" t="s">
        <v>249</v>
      </c>
      <c r="RJQ115" s="159" t="s">
        <v>249</v>
      </c>
      <c r="RJR115" s="159" t="s">
        <v>249</v>
      </c>
      <c r="RJS115" s="159" t="s">
        <v>249</v>
      </c>
      <c r="RJT115" s="159" t="s">
        <v>249</v>
      </c>
      <c r="RJU115" s="159" t="s">
        <v>249</v>
      </c>
      <c r="RJV115" s="159" t="s">
        <v>249</v>
      </c>
      <c r="RJW115" s="159" t="s">
        <v>249</v>
      </c>
      <c r="RJX115" s="159" t="s">
        <v>249</v>
      </c>
      <c r="RJY115" s="159" t="s">
        <v>249</v>
      </c>
      <c r="RJZ115" s="159" t="s">
        <v>249</v>
      </c>
      <c r="RKA115" s="159" t="s">
        <v>249</v>
      </c>
      <c r="RKB115" s="159" t="s">
        <v>249</v>
      </c>
      <c r="RKC115" s="159" t="s">
        <v>249</v>
      </c>
      <c r="RKD115" s="159" t="s">
        <v>249</v>
      </c>
      <c r="RKE115" s="159" t="s">
        <v>249</v>
      </c>
      <c r="RKF115" s="159" t="s">
        <v>249</v>
      </c>
      <c r="RKG115" s="159" t="s">
        <v>249</v>
      </c>
      <c r="RKH115" s="159" t="s">
        <v>249</v>
      </c>
      <c r="RKI115" s="159" t="s">
        <v>249</v>
      </c>
      <c r="RKJ115" s="159" t="s">
        <v>249</v>
      </c>
      <c r="RKK115" s="159" t="s">
        <v>249</v>
      </c>
      <c r="RKL115" s="159" t="s">
        <v>249</v>
      </c>
      <c r="RKM115" s="159" t="s">
        <v>249</v>
      </c>
      <c r="RKN115" s="159" t="s">
        <v>249</v>
      </c>
      <c r="RKO115" s="159" t="s">
        <v>249</v>
      </c>
      <c r="RKP115" s="159" t="s">
        <v>249</v>
      </c>
      <c r="RKQ115" s="159" t="s">
        <v>249</v>
      </c>
      <c r="RKR115" s="159" t="s">
        <v>249</v>
      </c>
      <c r="RKS115" s="159" t="s">
        <v>249</v>
      </c>
      <c r="RKT115" s="159" t="s">
        <v>249</v>
      </c>
      <c r="RKU115" s="159" t="s">
        <v>249</v>
      </c>
      <c r="RKV115" s="159" t="s">
        <v>249</v>
      </c>
      <c r="RKW115" s="159" t="s">
        <v>249</v>
      </c>
      <c r="RKX115" s="159" t="s">
        <v>249</v>
      </c>
      <c r="RKY115" s="159" t="s">
        <v>249</v>
      </c>
      <c r="RKZ115" s="159" t="s">
        <v>249</v>
      </c>
      <c r="RLA115" s="159" t="s">
        <v>249</v>
      </c>
      <c r="RLB115" s="159" t="s">
        <v>249</v>
      </c>
      <c r="RLC115" s="159" t="s">
        <v>249</v>
      </c>
      <c r="RLD115" s="159" t="s">
        <v>249</v>
      </c>
      <c r="RLE115" s="159" t="s">
        <v>249</v>
      </c>
      <c r="RLF115" s="159" t="s">
        <v>249</v>
      </c>
      <c r="RLG115" s="159" t="s">
        <v>249</v>
      </c>
      <c r="RLH115" s="159" t="s">
        <v>249</v>
      </c>
      <c r="RLI115" s="159" t="s">
        <v>249</v>
      </c>
      <c r="RLJ115" s="159" t="s">
        <v>249</v>
      </c>
      <c r="RLK115" s="159" t="s">
        <v>249</v>
      </c>
      <c r="RLL115" s="159" t="s">
        <v>249</v>
      </c>
      <c r="RLM115" s="159" t="s">
        <v>249</v>
      </c>
      <c r="RLN115" s="159" t="s">
        <v>249</v>
      </c>
      <c r="RLO115" s="159" t="s">
        <v>249</v>
      </c>
      <c r="RLP115" s="159" t="s">
        <v>249</v>
      </c>
      <c r="RLQ115" s="159" t="s">
        <v>249</v>
      </c>
      <c r="RLR115" s="159" t="s">
        <v>249</v>
      </c>
      <c r="RLS115" s="159" t="s">
        <v>249</v>
      </c>
      <c r="RLT115" s="159" t="s">
        <v>249</v>
      </c>
      <c r="RLU115" s="159" t="s">
        <v>249</v>
      </c>
      <c r="RLV115" s="159" t="s">
        <v>249</v>
      </c>
      <c r="RLW115" s="159" t="s">
        <v>249</v>
      </c>
      <c r="RLX115" s="159" t="s">
        <v>249</v>
      </c>
      <c r="RLY115" s="159" t="s">
        <v>249</v>
      </c>
      <c r="RLZ115" s="159" t="s">
        <v>249</v>
      </c>
      <c r="RMA115" s="159" t="s">
        <v>249</v>
      </c>
      <c r="RMB115" s="159" t="s">
        <v>249</v>
      </c>
      <c r="RMC115" s="159" t="s">
        <v>249</v>
      </c>
      <c r="RMD115" s="159" t="s">
        <v>249</v>
      </c>
      <c r="RME115" s="159" t="s">
        <v>249</v>
      </c>
      <c r="RMF115" s="159" t="s">
        <v>249</v>
      </c>
      <c r="RMG115" s="159" t="s">
        <v>249</v>
      </c>
      <c r="RMH115" s="159" t="s">
        <v>249</v>
      </c>
      <c r="RMI115" s="159" t="s">
        <v>249</v>
      </c>
      <c r="RMJ115" s="159" t="s">
        <v>249</v>
      </c>
      <c r="RMK115" s="159" t="s">
        <v>249</v>
      </c>
      <c r="RML115" s="159" t="s">
        <v>249</v>
      </c>
      <c r="RMM115" s="159" t="s">
        <v>249</v>
      </c>
      <c r="RMN115" s="159" t="s">
        <v>249</v>
      </c>
      <c r="RMO115" s="159" t="s">
        <v>249</v>
      </c>
      <c r="RMP115" s="159" t="s">
        <v>249</v>
      </c>
      <c r="RMQ115" s="159" t="s">
        <v>249</v>
      </c>
      <c r="RMR115" s="159" t="s">
        <v>249</v>
      </c>
      <c r="RMS115" s="159" t="s">
        <v>249</v>
      </c>
      <c r="RMT115" s="159" t="s">
        <v>249</v>
      </c>
      <c r="RMU115" s="159" t="s">
        <v>249</v>
      </c>
      <c r="RMV115" s="159" t="s">
        <v>249</v>
      </c>
      <c r="RMW115" s="159" t="s">
        <v>249</v>
      </c>
      <c r="RMX115" s="159" t="s">
        <v>249</v>
      </c>
      <c r="RMY115" s="159" t="s">
        <v>249</v>
      </c>
      <c r="RMZ115" s="159" t="s">
        <v>249</v>
      </c>
      <c r="RNA115" s="159" t="s">
        <v>249</v>
      </c>
      <c r="RNB115" s="159" t="s">
        <v>249</v>
      </c>
      <c r="RNC115" s="159" t="s">
        <v>249</v>
      </c>
      <c r="RND115" s="159" t="s">
        <v>249</v>
      </c>
      <c r="RNE115" s="159" t="s">
        <v>249</v>
      </c>
      <c r="RNF115" s="159" t="s">
        <v>249</v>
      </c>
      <c r="RNG115" s="159" t="s">
        <v>249</v>
      </c>
      <c r="RNH115" s="159" t="s">
        <v>249</v>
      </c>
      <c r="RNI115" s="159" t="s">
        <v>249</v>
      </c>
      <c r="RNJ115" s="159" t="s">
        <v>249</v>
      </c>
      <c r="RNK115" s="159" t="s">
        <v>249</v>
      </c>
      <c r="RNL115" s="159" t="s">
        <v>249</v>
      </c>
      <c r="RNM115" s="159" t="s">
        <v>249</v>
      </c>
      <c r="RNN115" s="159" t="s">
        <v>249</v>
      </c>
      <c r="RNO115" s="159" t="s">
        <v>249</v>
      </c>
      <c r="RNP115" s="159" t="s">
        <v>249</v>
      </c>
      <c r="RNQ115" s="159" t="s">
        <v>249</v>
      </c>
      <c r="RNR115" s="159" t="s">
        <v>249</v>
      </c>
      <c r="RNS115" s="159" t="s">
        <v>249</v>
      </c>
      <c r="RNT115" s="159" t="s">
        <v>249</v>
      </c>
      <c r="RNU115" s="159" t="s">
        <v>249</v>
      </c>
      <c r="RNV115" s="159" t="s">
        <v>249</v>
      </c>
      <c r="RNW115" s="159" t="s">
        <v>249</v>
      </c>
      <c r="RNX115" s="159" t="s">
        <v>249</v>
      </c>
      <c r="RNY115" s="159" t="s">
        <v>249</v>
      </c>
      <c r="RNZ115" s="159" t="s">
        <v>249</v>
      </c>
      <c r="ROA115" s="159" t="s">
        <v>249</v>
      </c>
      <c r="ROB115" s="159" t="s">
        <v>249</v>
      </c>
      <c r="ROC115" s="159" t="s">
        <v>249</v>
      </c>
      <c r="ROD115" s="159" t="s">
        <v>249</v>
      </c>
      <c r="ROE115" s="159" t="s">
        <v>249</v>
      </c>
      <c r="ROF115" s="159" t="s">
        <v>249</v>
      </c>
      <c r="ROG115" s="159" t="s">
        <v>249</v>
      </c>
      <c r="ROH115" s="159" t="s">
        <v>249</v>
      </c>
      <c r="ROI115" s="159" t="s">
        <v>249</v>
      </c>
      <c r="ROJ115" s="159" t="s">
        <v>249</v>
      </c>
      <c r="ROK115" s="159" t="s">
        <v>249</v>
      </c>
      <c r="ROL115" s="159" t="s">
        <v>249</v>
      </c>
      <c r="ROM115" s="159" t="s">
        <v>249</v>
      </c>
      <c r="RON115" s="159" t="s">
        <v>249</v>
      </c>
      <c r="ROO115" s="159" t="s">
        <v>249</v>
      </c>
      <c r="ROP115" s="159" t="s">
        <v>249</v>
      </c>
      <c r="ROQ115" s="159" t="s">
        <v>249</v>
      </c>
      <c r="ROR115" s="159" t="s">
        <v>249</v>
      </c>
      <c r="ROS115" s="159" t="s">
        <v>249</v>
      </c>
      <c r="ROT115" s="159" t="s">
        <v>249</v>
      </c>
      <c r="ROU115" s="159" t="s">
        <v>249</v>
      </c>
      <c r="ROV115" s="159" t="s">
        <v>249</v>
      </c>
      <c r="ROW115" s="159" t="s">
        <v>249</v>
      </c>
      <c r="ROX115" s="159" t="s">
        <v>249</v>
      </c>
      <c r="ROY115" s="159" t="s">
        <v>249</v>
      </c>
      <c r="ROZ115" s="159" t="s">
        <v>249</v>
      </c>
      <c r="RPA115" s="159" t="s">
        <v>249</v>
      </c>
      <c r="RPB115" s="159" t="s">
        <v>249</v>
      </c>
      <c r="RPC115" s="159" t="s">
        <v>249</v>
      </c>
      <c r="RPD115" s="159" t="s">
        <v>249</v>
      </c>
      <c r="RPE115" s="159" t="s">
        <v>249</v>
      </c>
      <c r="RPF115" s="159" t="s">
        <v>249</v>
      </c>
      <c r="RPG115" s="159" t="s">
        <v>249</v>
      </c>
      <c r="RPH115" s="159" t="s">
        <v>249</v>
      </c>
      <c r="RPI115" s="159" t="s">
        <v>249</v>
      </c>
      <c r="RPJ115" s="159" t="s">
        <v>249</v>
      </c>
      <c r="RPK115" s="159" t="s">
        <v>249</v>
      </c>
      <c r="RPL115" s="159" t="s">
        <v>249</v>
      </c>
      <c r="RPM115" s="159" t="s">
        <v>249</v>
      </c>
      <c r="RPN115" s="159" t="s">
        <v>249</v>
      </c>
      <c r="RPO115" s="159" t="s">
        <v>249</v>
      </c>
      <c r="RPP115" s="159" t="s">
        <v>249</v>
      </c>
      <c r="RPQ115" s="159" t="s">
        <v>249</v>
      </c>
      <c r="RPR115" s="159" t="s">
        <v>249</v>
      </c>
      <c r="RPS115" s="159" t="s">
        <v>249</v>
      </c>
      <c r="RPT115" s="159" t="s">
        <v>249</v>
      </c>
      <c r="RPU115" s="159" t="s">
        <v>249</v>
      </c>
      <c r="RPV115" s="159" t="s">
        <v>249</v>
      </c>
      <c r="RPW115" s="159" t="s">
        <v>249</v>
      </c>
      <c r="RPX115" s="159" t="s">
        <v>249</v>
      </c>
      <c r="RPY115" s="159" t="s">
        <v>249</v>
      </c>
      <c r="RPZ115" s="159" t="s">
        <v>249</v>
      </c>
      <c r="RQA115" s="159" t="s">
        <v>249</v>
      </c>
      <c r="RQB115" s="159" t="s">
        <v>249</v>
      </c>
      <c r="RQC115" s="159" t="s">
        <v>249</v>
      </c>
      <c r="RQD115" s="159" t="s">
        <v>249</v>
      </c>
      <c r="RQE115" s="159" t="s">
        <v>249</v>
      </c>
      <c r="RQF115" s="159" t="s">
        <v>249</v>
      </c>
      <c r="RQG115" s="159" t="s">
        <v>249</v>
      </c>
      <c r="RQH115" s="159" t="s">
        <v>249</v>
      </c>
      <c r="RQI115" s="159" t="s">
        <v>249</v>
      </c>
      <c r="RQJ115" s="159" t="s">
        <v>249</v>
      </c>
      <c r="RQK115" s="159" t="s">
        <v>249</v>
      </c>
      <c r="RQL115" s="159" t="s">
        <v>249</v>
      </c>
      <c r="RQM115" s="159" t="s">
        <v>249</v>
      </c>
      <c r="RQN115" s="159" t="s">
        <v>249</v>
      </c>
      <c r="RQO115" s="159" t="s">
        <v>249</v>
      </c>
      <c r="RQP115" s="159" t="s">
        <v>249</v>
      </c>
      <c r="RQQ115" s="159" t="s">
        <v>249</v>
      </c>
      <c r="RQR115" s="159" t="s">
        <v>249</v>
      </c>
      <c r="RQS115" s="159" t="s">
        <v>249</v>
      </c>
      <c r="RQT115" s="159" t="s">
        <v>249</v>
      </c>
      <c r="RQU115" s="159" t="s">
        <v>249</v>
      </c>
      <c r="RQV115" s="159" t="s">
        <v>249</v>
      </c>
      <c r="RQW115" s="159" t="s">
        <v>249</v>
      </c>
      <c r="RQX115" s="159" t="s">
        <v>249</v>
      </c>
      <c r="RQY115" s="159" t="s">
        <v>249</v>
      </c>
      <c r="RQZ115" s="159" t="s">
        <v>249</v>
      </c>
      <c r="RRA115" s="159" t="s">
        <v>249</v>
      </c>
      <c r="RRB115" s="159" t="s">
        <v>249</v>
      </c>
      <c r="RRC115" s="159" t="s">
        <v>249</v>
      </c>
      <c r="RRD115" s="159" t="s">
        <v>249</v>
      </c>
      <c r="RRE115" s="159" t="s">
        <v>249</v>
      </c>
      <c r="RRF115" s="159" t="s">
        <v>249</v>
      </c>
      <c r="RRG115" s="159" t="s">
        <v>249</v>
      </c>
      <c r="RRH115" s="159" t="s">
        <v>249</v>
      </c>
      <c r="RRI115" s="159" t="s">
        <v>249</v>
      </c>
      <c r="RRJ115" s="159" t="s">
        <v>249</v>
      </c>
      <c r="RRK115" s="159" t="s">
        <v>249</v>
      </c>
      <c r="RRL115" s="159" t="s">
        <v>249</v>
      </c>
      <c r="RRM115" s="159" t="s">
        <v>249</v>
      </c>
      <c r="RRN115" s="159" t="s">
        <v>249</v>
      </c>
      <c r="RRO115" s="159" t="s">
        <v>249</v>
      </c>
      <c r="RRP115" s="159" t="s">
        <v>249</v>
      </c>
      <c r="RRQ115" s="159" t="s">
        <v>249</v>
      </c>
      <c r="RRR115" s="159" t="s">
        <v>249</v>
      </c>
      <c r="RRS115" s="159" t="s">
        <v>249</v>
      </c>
      <c r="RRT115" s="159" t="s">
        <v>249</v>
      </c>
      <c r="RRU115" s="159" t="s">
        <v>249</v>
      </c>
      <c r="RRV115" s="159" t="s">
        <v>249</v>
      </c>
      <c r="RRW115" s="159" t="s">
        <v>249</v>
      </c>
      <c r="RRX115" s="159" t="s">
        <v>249</v>
      </c>
      <c r="RRY115" s="159" t="s">
        <v>249</v>
      </c>
      <c r="RRZ115" s="159" t="s">
        <v>249</v>
      </c>
      <c r="RSA115" s="159" t="s">
        <v>249</v>
      </c>
      <c r="RSB115" s="159" t="s">
        <v>249</v>
      </c>
      <c r="RSC115" s="159" t="s">
        <v>249</v>
      </c>
      <c r="RSD115" s="159" t="s">
        <v>249</v>
      </c>
      <c r="RSE115" s="159" t="s">
        <v>249</v>
      </c>
      <c r="RSF115" s="159" t="s">
        <v>249</v>
      </c>
      <c r="RSG115" s="159" t="s">
        <v>249</v>
      </c>
      <c r="RSH115" s="159" t="s">
        <v>249</v>
      </c>
      <c r="RSI115" s="159" t="s">
        <v>249</v>
      </c>
      <c r="RSJ115" s="159" t="s">
        <v>249</v>
      </c>
      <c r="RSK115" s="159" t="s">
        <v>249</v>
      </c>
      <c r="RSL115" s="159" t="s">
        <v>249</v>
      </c>
      <c r="RSM115" s="159" t="s">
        <v>249</v>
      </c>
      <c r="RSN115" s="159" t="s">
        <v>249</v>
      </c>
      <c r="RSO115" s="159" t="s">
        <v>249</v>
      </c>
      <c r="RSP115" s="159" t="s">
        <v>249</v>
      </c>
      <c r="RSQ115" s="159" t="s">
        <v>249</v>
      </c>
      <c r="RSR115" s="159" t="s">
        <v>249</v>
      </c>
      <c r="RSS115" s="159" t="s">
        <v>249</v>
      </c>
      <c r="RST115" s="159" t="s">
        <v>249</v>
      </c>
      <c r="RSU115" s="159" t="s">
        <v>249</v>
      </c>
      <c r="RSV115" s="159" t="s">
        <v>249</v>
      </c>
      <c r="RSW115" s="159" t="s">
        <v>249</v>
      </c>
      <c r="RSX115" s="159" t="s">
        <v>249</v>
      </c>
      <c r="RSY115" s="159" t="s">
        <v>249</v>
      </c>
      <c r="RSZ115" s="159" t="s">
        <v>249</v>
      </c>
      <c r="RTA115" s="159" t="s">
        <v>249</v>
      </c>
      <c r="RTB115" s="159" t="s">
        <v>249</v>
      </c>
      <c r="RTC115" s="159" t="s">
        <v>249</v>
      </c>
      <c r="RTD115" s="159" t="s">
        <v>249</v>
      </c>
      <c r="RTE115" s="159" t="s">
        <v>249</v>
      </c>
      <c r="RTF115" s="159" t="s">
        <v>249</v>
      </c>
      <c r="RTG115" s="159" t="s">
        <v>249</v>
      </c>
      <c r="RTH115" s="159" t="s">
        <v>249</v>
      </c>
      <c r="RTI115" s="159" t="s">
        <v>249</v>
      </c>
      <c r="RTJ115" s="159" t="s">
        <v>249</v>
      </c>
      <c r="RTK115" s="159" t="s">
        <v>249</v>
      </c>
      <c r="RTL115" s="159" t="s">
        <v>249</v>
      </c>
      <c r="RTM115" s="159" t="s">
        <v>249</v>
      </c>
      <c r="RTN115" s="159" t="s">
        <v>249</v>
      </c>
      <c r="RTO115" s="159" t="s">
        <v>249</v>
      </c>
      <c r="RTP115" s="159" t="s">
        <v>249</v>
      </c>
      <c r="RTQ115" s="159" t="s">
        <v>249</v>
      </c>
      <c r="RTR115" s="159" t="s">
        <v>249</v>
      </c>
      <c r="RTS115" s="159" t="s">
        <v>249</v>
      </c>
      <c r="RTT115" s="159" t="s">
        <v>249</v>
      </c>
      <c r="RTU115" s="159" t="s">
        <v>249</v>
      </c>
      <c r="RTV115" s="159" t="s">
        <v>249</v>
      </c>
      <c r="RTW115" s="159" t="s">
        <v>249</v>
      </c>
      <c r="RTX115" s="159" t="s">
        <v>249</v>
      </c>
      <c r="RTY115" s="159" t="s">
        <v>249</v>
      </c>
      <c r="RTZ115" s="159" t="s">
        <v>249</v>
      </c>
      <c r="RUA115" s="159" t="s">
        <v>249</v>
      </c>
      <c r="RUB115" s="159" t="s">
        <v>249</v>
      </c>
      <c r="RUC115" s="159" t="s">
        <v>249</v>
      </c>
      <c r="RUD115" s="159" t="s">
        <v>249</v>
      </c>
      <c r="RUE115" s="159" t="s">
        <v>249</v>
      </c>
      <c r="RUF115" s="159" t="s">
        <v>249</v>
      </c>
      <c r="RUG115" s="159" t="s">
        <v>249</v>
      </c>
      <c r="RUH115" s="159" t="s">
        <v>249</v>
      </c>
      <c r="RUI115" s="159" t="s">
        <v>249</v>
      </c>
      <c r="RUJ115" s="159" t="s">
        <v>249</v>
      </c>
      <c r="RUK115" s="159" t="s">
        <v>249</v>
      </c>
      <c r="RUL115" s="159" t="s">
        <v>249</v>
      </c>
      <c r="RUM115" s="159" t="s">
        <v>249</v>
      </c>
      <c r="RUN115" s="159" t="s">
        <v>249</v>
      </c>
      <c r="RUO115" s="159" t="s">
        <v>249</v>
      </c>
      <c r="RUP115" s="159" t="s">
        <v>249</v>
      </c>
      <c r="RUQ115" s="159" t="s">
        <v>249</v>
      </c>
      <c r="RUR115" s="159" t="s">
        <v>249</v>
      </c>
      <c r="RUS115" s="159" t="s">
        <v>249</v>
      </c>
      <c r="RUT115" s="159" t="s">
        <v>249</v>
      </c>
      <c r="RUU115" s="159" t="s">
        <v>249</v>
      </c>
      <c r="RUV115" s="159" t="s">
        <v>249</v>
      </c>
      <c r="RUW115" s="159" t="s">
        <v>249</v>
      </c>
      <c r="RUX115" s="159" t="s">
        <v>249</v>
      </c>
      <c r="RUY115" s="159" t="s">
        <v>249</v>
      </c>
      <c r="RUZ115" s="159" t="s">
        <v>249</v>
      </c>
      <c r="RVA115" s="159" t="s">
        <v>249</v>
      </c>
      <c r="RVB115" s="159" t="s">
        <v>249</v>
      </c>
      <c r="RVC115" s="159" t="s">
        <v>249</v>
      </c>
      <c r="RVD115" s="159" t="s">
        <v>249</v>
      </c>
      <c r="RVE115" s="159" t="s">
        <v>249</v>
      </c>
      <c r="RVF115" s="159" t="s">
        <v>249</v>
      </c>
      <c r="RVG115" s="159" t="s">
        <v>249</v>
      </c>
      <c r="RVH115" s="159" t="s">
        <v>249</v>
      </c>
      <c r="RVI115" s="159" t="s">
        <v>249</v>
      </c>
      <c r="RVJ115" s="159" t="s">
        <v>249</v>
      </c>
      <c r="RVK115" s="159" t="s">
        <v>249</v>
      </c>
      <c r="RVL115" s="159" t="s">
        <v>249</v>
      </c>
      <c r="RVM115" s="159" t="s">
        <v>249</v>
      </c>
      <c r="RVN115" s="159" t="s">
        <v>249</v>
      </c>
      <c r="RVO115" s="159" t="s">
        <v>249</v>
      </c>
      <c r="RVP115" s="159" t="s">
        <v>249</v>
      </c>
      <c r="RVQ115" s="159" t="s">
        <v>249</v>
      </c>
      <c r="RVR115" s="159" t="s">
        <v>249</v>
      </c>
      <c r="RVS115" s="159" t="s">
        <v>249</v>
      </c>
      <c r="RVT115" s="159" t="s">
        <v>249</v>
      </c>
      <c r="RVU115" s="159" t="s">
        <v>249</v>
      </c>
      <c r="RVV115" s="159" t="s">
        <v>249</v>
      </c>
      <c r="RVW115" s="159" t="s">
        <v>249</v>
      </c>
      <c r="RVX115" s="159" t="s">
        <v>249</v>
      </c>
      <c r="RVY115" s="159" t="s">
        <v>249</v>
      </c>
      <c r="RVZ115" s="159" t="s">
        <v>249</v>
      </c>
      <c r="RWA115" s="159" t="s">
        <v>249</v>
      </c>
      <c r="RWB115" s="159" t="s">
        <v>249</v>
      </c>
      <c r="RWC115" s="159" t="s">
        <v>249</v>
      </c>
      <c r="RWD115" s="159" t="s">
        <v>249</v>
      </c>
      <c r="RWE115" s="159" t="s">
        <v>249</v>
      </c>
      <c r="RWF115" s="159" t="s">
        <v>249</v>
      </c>
      <c r="RWG115" s="159" t="s">
        <v>249</v>
      </c>
      <c r="RWH115" s="159" t="s">
        <v>249</v>
      </c>
      <c r="RWI115" s="159" t="s">
        <v>249</v>
      </c>
      <c r="RWJ115" s="159" t="s">
        <v>249</v>
      </c>
      <c r="RWK115" s="159" t="s">
        <v>249</v>
      </c>
      <c r="RWL115" s="159" t="s">
        <v>249</v>
      </c>
      <c r="RWM115" s="159" t="s">
        <v>249</v>
      </c>
      <c r="RWN115" s="159" t="s">
        <v>249</v>
      </c>
      <c r="RWO115" s="159" t="s">
        <v>249</v>
      </c>
      <c r="RWP115" s="159" t="s">
        <v>249</v>
      </c>
      <c r="RWQ115" s="159" t="s">
        <v>249</v>
      </c>
      <c r="RWR115" s="159" t="s">
        <v>249</v>
      </c>
      <c r="RWS115" s="159" t="s">
        <v>249</v>
      </c>
      <c r="RWT115" s="159" t="s">
        <v>249</v>
      </c>
      <c r="RWU115" s="159" t="s">
        <v>249</v>
      </c>
      <c r="RWV115" s="159" t="s">
        <v>249</v>
      </c>
      <c r="RWW115" s="159" t="s">
        <v>249</v>
      </c>
      <c r="RWX115" s="159" t="s">
        <v>249</v>
      </c>
      <c r="RWY115" s="159" t="s">
        <v>249</v>
      </c>
      <c r="RWZ115" s="159" t="s">
        <v>249</v>
      </c>
      <c r="RXA115" s="159" t="s">
        <v>249</v>
      </c>
      <c r="RXB115" s="159" t="s">
        <v>249</v>
      </c>
      <c r="RXC115" s="159" t="s">
        <v>249</v>
      </c>
      <c r="RXD115" s="159" t="s">
        <v>249</v>
      </c>
      <c r="RXE115" s="159" t="s">
        <v>249</v>
      </c>
      <c r="RXF115" s="159" t="s">
        <v>249</v>
      </c>
      <c r="RXG115" s="159" t="s">
        <v>249</v>
      </c>
      <c r="RXH115" s="159" t="s">
        <v>249</v>
      </c>
      <c r="RXI115" s="159" t="s">
        <v>249</v>
      </c>
      <c r="RXJ115" s="159" t="s">
        <v>249</v>
      </c>
      <c r="RXK115" s="159" t="s">
        <v>249</v>
      </c>
      <c r="RXL115" s="159" t="s">
        <v>249</v>
      </c>
      <c r="RXM115" s="159" t="s">
        <v>249</v>
      </c>
      <c r="RXN115" s="159" t="s">
        <v>249</v>
      </c>
      <c r="RXO115" s="159" t="s">
        <v>249</v>
      </c>
      <c r="RXP115" s="159" t="s">
        <v>249</v>
      </c>
      <c r="RXQ115" s="159" t="s">
        <v>249</v>
      </c>
      <c r="RXR115" s="159" t="s">
        <v>249</v>
      </c>
      <c r="RXS115" s="159" t="s">
        <v>249</v>
      </c>
      <c r="RXT115" s="159" t="s">
        <v>249</v>
      </c>
      <c r="RXU115" s="159" t="s">
        <v>249</v>
      </c>
      <c r="RXV115" s="159" t="s">
        <v>249</v>
      </c>
      <c r="RXW115" s="159" t="s">
        <v>249</v>
      </c>
      <c r="RXX115" s="159" t="s">
        <v>249</v>
      </c>
      <c r="RXY115" s="159" t="s">
        <v>249</v>
      </c>
      <c r="RXZ115" s="159" t="s">
        <v>249</v>
      </c>
      <c r="RYA115" s="159" t="s">
        <v>249</v>
      </c>
      <c r="RYB115" s="159" t="s">
        <v>249</v>
      </c>
      <c r="RYC115" s="159" t="s">
        <v>249</v>
      </c>
      <c r="RYD115" s="159" t="s">
        <v>249</v>
      </c>
      <c r="RYE115" s="159" t="s">
        <v>249</v>
      </c>
      <c r="RYF115" s="159" t="s">
        <v>249</v>
      </c>
      <c r="RYG115" s="159" t="s">
        <v>249</v>
      </c>
      <c r="RYH115" s="159" t="s">
        <v>249</v>
      </c>
      <c r="RYI115" s="159" t="s">
        <v>249</v>
      </c>
      <c r="RYJ115" s="159" t="s">
        <v>249</v>
      </c>
      <c r="RYK115" s="159" t="s">
        <v>249</v>
      </c>
      <c r="RYL115" s="159" t="s">
        <v>249</v>
      </c>
      <c r="RYM115" s="159" t="s">
        <v>249</v>
      </c>
      <c r="RYN115" s="159" t="s">
        <v>249</v>
      </c>
      <c r="RYO115" s="159" t="s">
        <v>249</v>
      </c>
      <c r="RYP115" s="159" t="s">
        <v>249</v>
      </c>
      <c r="RYQ115" s="159" t="s">
        <v>249</v>
      </c>
      <c r="RYR115" s="159" t="s">
        <v>249</v>
      </c>
      <c r="RYS115" s="159" t="s">
        <v>249</v>
      </c>
      <c r="RYT115" s="159" t="s">
        <v>249</v>
      </c>
      <c r="RYU115" s="159" t="s">
        <v>249</v>
      </c>
      <c r="RYV115" s="159" t="s">
        <v>249</v>
      </c>
      <c r="RYW115" s="159" t="s">
        <v>249</v>
      </c>
      <c r="RYX115" s="159" t="s">
        <v>249</v>
      </c>
      <c r="RYY115" s="159" t="s">
        <v>249</v>
      </c>
      <c r="RYZ115" s="159" t="s">
        <v>249</v>
      </c>
      <c r="RZA115" s="159" t="s">
        <v>249</v>
      </c>
      <c r="RZB115" s="159" t="s">
        <v>249</v>
      </c>
      <c r="RZC115" s="159" t="s">
        <v>249</v>
      </c>
      <c r="RZD115" s="159" t="s">
        <v>249</v>
      </c>
      <c r="RZE115" s="159" t="s">
        <v>249</v>
      </c>
      <c r="RZF115" s="159" t="s">
        <v>249</v>
      </c>
      <c r="RZG115" s="159" t="s">
        <v>249</v>
      </c>
      <c r="RZH115" s="159" t="s">
        <v>249</v>
      </c>
      <c r="RZI115" s="159" t="s">
        <v>249</v>
      </c>
      <c r="RZJ115" s="159" t="s">
        <v>249</v>
      </c>
      <c r="RZK115" s="159" t="s">
        <v>249</v>
      </c>
      <c r="RZL115" s="159" t="s">
        <v>249</v>
      </c>
      <c r="RZM115" s="159" t="s">
        <v>249</v>
      </c>
      <c r="RZN115" s="159" t="s">
        <v>249</v>
      </c>
      <c r="RZO115" s="159" t="s">
        <v>249</v>
      </c>
      <c r="RZP115" s="159" t="s">
        <v>249</v>
      </c>
      <c r="RZQ115" s="159" t="s">
        <v>249</v>
      </c>
      <c r="RZR115" s="159" t="s">
        <v>249</v>
      </c>
      <c r="RZS115" s="159" t="s">
        <v>249</v>
      </c>
      <c r="RZT115" s="159" t="s">
        <v>249</v>
      </c>
      <c r="RZU115" s="159" t="s">
        <v>249</v>
      </c>
      <c r="RZV115" s="159" t="s">
        <v>249</v>
      </c>
      <c r="RZW115" s="159" t="s">
        <v>249</v>
      </c>
      <c r="RZX115" s="159" t="s">
        <v>249</v>
      </c>
      <c r="RZY115" s="159" t="s">
        <v>249</v>
      </c>
      <c r="RZZ115" s="159" t="s">
        <v>249</v>
      </c>
      <c r="SAA115" s="159" t="s">
        <v>249</v>
      </c>
      <c r="SAB115" s="159" t="s">
        <v>249</v>
      </c>
      <c r="SAC115" s="159" t="s">
        <v>249</v>
      </c>
      <c r="SAD115" s="159" t="s">
        <v>249</v>
      </c>
      <c r="SAE115" s="159" t="s">
        <v>249</v>
      </c>
      <c r="SAF115" s="159" t="s">
        <v>249</v>
      </c>
      <c r="SAG115" s="159" t="s">
        <v>249</v>
      </c>
      <c r="SAH115" s="159" t="s">
        <v>249</v>
      </c>
      <c r="SAI115" s="159" t="s">
        <v>249</v>
      </c>
      <c r="SAJ115" s="159" t="s">
        <v>249</v>
      </c>
      <c r="SAK115" s="159" t="s">
        <v>249</v>
      </c>
      <c r="SAL115" s="159" t="s">
        <v>249</v>
      </c>
      <c r="SAM115" s="159" t="s">
        <v>249</v>
      </c>
      <c r="SAN115" s="159" t="s">
        <v>249</v>
      </c>
      <c r="SAO115" s="159" t="s">
        <v>249</v>
      </c>
      <c r="SAP115" s="159" t="s">
        <v>249</v>
      </c>
      <c r="SAQ115" s="159" t="s">
        <v>249</v>
      </c>
      <c r="SAR115" s="159" t="s">
        <v>249</v>
      </c>
      <c r="SAS115" s="159" t="s">
        <v>249</v>
      </c>
      <c r="SAT115" s="159" t="s">
        <v>249</v>
      </c>
      <c r="SAU115" s="159" t="s">
        <v>249</v>
      </c>
      <c r="SAV115" s="159" t="s">
        <v>249</v>
      </c>
      <c r="SAW115" s="159" t="s">
        <v>249</v>
      </c>
      <c r="SAX115" s="159" t="s">
        <v>249</v>
      </c>
      <c r="SAY115" s="159" t="s">
        <v>249</v>
      </c>
      <c r="SAZ115" s="159" t="s">
        <v>249</v>
      </c>
      <c r="SBA115" s="159" t="s">
        <v>249</v>
      </c>
      <c r="SBB115" s="159" t="s">
        <v>249</v>
      </c>
      <c r="SBC115" s="159" t="s">
        <v>249</v>
      </c>
      <c r="SBD115" s="159" t="s">
        <v>249</v>
      </c>
      <c r="SBE115" s="159" t="s">
        <v>249</v>
      </c>
      <c r="SBF115" s="159" t="s">
        <v>249</v>
      </c>
      <c r="SBG115" s="159" t="s">
        <v>249</v>
      </c>
      <c r="SBH115" s="159" t="s">
        <v>249</v>
      </c>
      <c r="SBI115" s="159" t="s">
        <v>249</v>
      </c>
      <c r="SBJ115" s="159" t="s">
        <v>249</v>
      </c>
      <c r="SBK115" s="159" t="s">
        <v>249</v>
      </c>
      <c r="SBL115" s="159" t="s">
        <v>249</v>
      </c>
      <c r="SBM115" s="159" t="s">
        <v>249</v>
      </c>
      <c r="SBN115" s="159" t="s">
        <v>249</v>
      </c>
      <c r="SBO115" s="159" t="s">
        <v>249</v>
      </c>
      <c r="SBP115" s="159" t="s">
        <v>249</v>
      </c>
      <c r="SBQ115" s="159" t="s">
        <v>249</v>
      </c>
      <c r="SBR115" s="159" t="s">
        <v>249</v>
      </c>
      <c r="SBS115" s="159" t="s">
        <v>249</v>
      </c>
      <c r="SBT115" s="159" t="s">
        <v>249</v>
      </c>
      <c r="SBU115" s="159" t="s">
        <v>249</v>
      </c>
      <c r="SBV115" s="159" t="s">
        <v>249</v>
      </c>
      <c r="SBW115" s="159" t="s">
        <v>249</v>
      </c>
      <c r="SBX115" s="159" t="s">
        <v>249</v>
      </c>
      <c r="SBY115" s="159" t="s">
        <v>249</v>
      </c>
      <c r="SBZ115" s="159" t="s">
        <v>249</v>
      </c>
      <c r="SCA115" s="159" t="s">
        <v>249</v>
      </c>
      <c r="SCB115" s="159" t="s">
        <v>249</v>
      </c>
      <c r="SCC115" s="159" t="s">
        <v>249</v>
      </c>
      <c r="SCD115" s="159" t="s">
        <v>249</v>
      </c>
      <c r="SCE115" s="159" t="s">
        <v>249</v>
      </c>
      <c r="SCF115" s="159" t="s">
        <v>249</v>
      </c>
      <c r="SCG115" s="159" t="s">
        <v>249</v>
      </c>
      <c r="SCH115" s="159" t="s">
        <v>249</v>
      </c>
      <c r="SCI115" s="159" t="s">
        <v>249</v>
      </c>
      <c r="SCJ115" s="159" t="s">
        <v>249</v>
      </c>
      <c r="SCK115" s="159" t="s">
        <v>249</v>
      </c>
      <c r="SCL115" s="159" t="s">
        <v>249</v>
      </c>
      <c r="SCM115" s="159" t="s">
        <v>249</v>
      </c>
      <c r="SCN115" s="159" t="s">
        <v>249</v>
      </c>
      <c r="SCO115" s="159" t="s">
        <v>249</v>
      </c>
      <c r="SCP115" s="159" t="s">
        <v>249</v>
      </c>
      <c r="SCQ115" s="159" t="s">
        <v>249</v>
      </c>
      <c r="SCR115" s="159" t="s">
        <v>249</v>
      </c>
      <c r="SCS115" s="159" t="s">
        <v>249</v>
      </c>
      <c r="SCT115" s="159" t="s">
        <v>249</v>
      </c>
      <c r="SCU115" s="159" t="s">
        <v>249</v>
      </c>
      <c r="SCV115" s="159" t="s">
        <v>249</v>
      </c>
      <c r="SCW115" s="159" t="s">
        <v>249</v>
      </c>
      <c r="SCX115" s="159" t="s">
        <v>249</v>
      </c>
      <c r="SCY115" s="159" t="s">
        <v>249</v>
      </c>
      <c r="SCZ115" s="159" t="s">
        <v>249</v>
      </c>
      <c r="SDA115" s="159" t="s">
        <v>249</v>
      </c>
      <c r="SDB115" s="159" t="s">
        <v>249</v>
      </c>
      <c r="SDC115" s="159" t="s">
        <v>249</v>
      </c>
      <c r="SDD115" s="159" t="s">
        <v>249</v>
      </c>
      <c r="SDE115" s="159" t="s">
        <v>249</v>
      </c>
      <c r="SDF115" s="159" t="s">
        <v>249</v>
      </c>
      <c r="SDG115" s="159" t="s">
        <v>249</v>
      </c>
      <c r="SDH115" s="159" t="s">
        <v>249</v>
      </c>
      <c r="SDI115" s="159" t="s">
        <v>249</v>
      </c>
      <c r="SDJ115" s="159" t="s">
        <v>249</v>
      </c>
      <c r="SDK115" s="159" t="s">
        <v>249</v>
      </c>
      <c r="SDL115" s="159" t="s">
        <v>249</v>
      </c>
      <c r="SDM115" s="159" t="s">
        <v>249</v>
      </c>
      <c r="SDN115" s="159" t="s">
        <v>249</v>
      </c>
      <c r="SDO115" s="159" t="s">
        <v>249</v>
      </c>
      <c r="SDP115" s="159" t="s">
        <v>249</v>
      </c>
      <c r="SDQ115" s="159" t="s">
        <v>249</v>
      </c>
      <c r="SDR115" s="159" t="s">
        <v>249</v>
      </c>
      <c r="SDS115" s="159" t="s">
        <v>249</v>
      </c>
      <c r="SDT115" s="159" t="s">
        <v>249</v>
      </c>
      <c r="SDU115" s="159" t="s">
        <v>249</v>
      </c>
      <c r="SDV115" s="159" t="s">
        <v>249</v>
      </c>
      <c r="SDW115" s="159" t="s">
        <v>249</v>
      </c>
      <c r="SDX115" s="159" t="s">
        <v>249</v>
      </c>
      <c r="SDY115" s="159" t="s">
        <v>249</v>
      </c>
      <c r="SDZ115" s="159" t="s">
        <v>249</v>
      </c>
      <c r="SEA115" s="159" t="s">
        <v>249</v>
      </c>
      <c r="SEB115" s="159" t="s">
        <v>249</v>
      </c>
      <c r="SEC115" s="159" t="s">
        <v>249</v>
      </c>
      <c r="SED115" s="159" t="s">
        <v>249</v>
      </c>
      <c r="SEE115" s="159" t="s">
        <v>249</v>
      </c>
      <c r="SEF115" s="159" t="s">
        <v>249</v>
      </c>
      <c r="SEG115" s="159" t="s">
        <v>249</v>
      </c>
      <c r="SEH115" s="159" t="s">
        <v>249</v>
      </c>
      <c r="SEI115" s="159" t="s">
        <v>249</v>
      </c>
      <c r="SEJ115" s="159" t="s">
        <v>249</v>
      </c>
      <c r="SEK115" s="159" t="s">
        <v>249</v>
      </c>
      <c r="SEL115" s="159" t="s">
        <v>249</v>
      </c>
      <c r="SEM115" s="159" t="s">
        <v>249</v>
      </c>
      <c r="SEN115" s="159" t="s">
        <v>249</v>
      </c>
      <c r="SEO115" s="159" t="s">
        <v>249</v>
      </c>
      <c r="SEP115" s="159" t="s">
        <v>249</v>
      </c>
      <c r="SEQ115" s="159" t="s">
        <v>249</v>
      </c>
      <c r="SER115" s="159" t="s">
        <v>249</v>
      </c>
      <c r="SES115" s="159" t="s">
        <v>249</v>
      </c>
      <c r="SET115" s="159" t="s">
        <v>249</v>
      </c>
      <c r="SEU115" s="159" t="s">
        <v>249</v>
      </c>
      <c r="SEV115" s="159" t="s">
        <v>249</v>
      </c>
      <c r="SEW115" s="159" t="s">
        <v>249</v>
      </c>
      <c r="SEX115" s="159" t="s">
        <v>249</v>
      </c>
      <c r="SEY115" s="159" t="s">
        <v>249</v>
      </c>
      <c r="SEZ115" s="159" t="s">
        <v>249</v>
      </c>
      <c r="SFA115" s="159" t="s">
        <v>249</v>
      </c>
      <c r="SFB115" s="159" t="s">
        <v>249</v>
      </c>
      <c r="SFC115" s="159" t="s">
        <v>249</v>
      </c>
      <c r="SFD115" s="159" t="s">
        <v>249</v>
      </c>
      <c r="SFE115" s="159" t="s">
        <v>249</v>
      </c>
      <c r="SFF115" s="159" t="s">
        <v>249</v>
      </c>
      <c r="SFG115" s="159" t="s">
        <v>249</v>
      </c>
      <c r="SFH115" s="159" t="s">
        <v>249</v>
      </c>
      <c r="SFI115" s="159" t="s">
        <v>249</v>
      </c>
      <c r="SFJ115" s="159" t="s">
        <v>249</v>
      </c>
      <c r="SFK115" s="159" t="s">
        <v>249</v>
      </c>
      <c r="SFL115" s="159" t="s">
        <v>249</v>
      </c>
      <c r="SFM115" s="159" t="s">
        <v>249</v>
      </c>
      <c r="SFN115" s="159" t="s">
        <v>249</v>
      </c>
      <c r="SFO115" s="159" t="s">
        <v>249</v>
      </c>
      <c r="SFP115" s="159" t="s">
        <v>249</v>
      </c>
      <c r="SFQ115" s="159" t="s">
        <v>249</v>
      </c>
      <c r="SFR115" s="159" t="s">
        <v>249</v>
      </c>
      <c r="SFS115" s="159" t="s">
        <v>249</v>
      </c>
      <c r="SFT115" s="159" t="s">
        <v>249</v>
      </c>
      <c r="SFU115" s="159" t="s">
        <v>249</v>
      </c>
      <c r="SFV115" s="159" t="s">
        <v>249</v>
      </c>
      <c r="SFW115" s="159" t="s">
        <v>249</v>
      </c>
      <c r="SFX115" s="159" t="s">
        <v>249</v>
      </c>
      <c r="SFY115" s="159" t="s">
        <v>249</v>
      </c>
      <c r="SFZ115" s="159" t="s">
        <v>249</v>
      </c>
      <c r="SGA115" s="159" t="s">
        <v>249</v>
      </c>
      <c r="SGB115" s="159" t="s">
        <v>249</v>
      </c>
      <c r="SGC115" s="159" t="s">
        <v>249</v>
      </c>
      <c r="SGD115" s="159" t="s">
        <v>249</v>
      </c>
      <c r="SGE115" s="159" t="s">
        <v>249</v>
      </c>
      <c r="SGF115" s="159" t="s">
        <v>249</v>
      </c>
      <c r="SGG115" s="159" t="s">
        <v>249</v>
      </c>
      <c r="SGH115" s="159" t="s">
        <v>249</v>
      </c>
      <c r="SGI115" s="159" t="s">
        <v>249</v>
      </c>
      <c r="SGJ115" s="159" t="s">
        <v>249</v>
      </c>
      <c r="SGK115" s="159" t="s">
        <v>249</v>
      </c>
      <c r="SGL115" s="159" t="s">
        <v>249</v>
      </c>
      <c r="SGM115" s="159" t="s">
        <v>249</v>
      </c>
      <c r="SGN115" s="159" t="s">
        <v>249</v>
      </c>
      <c r="SGO115" s="159" t="s">
        <v>249</v>
      </c>
      <c r="SGP115" s="159" t="s">
        <v>249</v>
      </c>
      <c r="SGQ115" s="159" t="s">
        <v>249</v>
      </c>
      <c r="SGR115" s="159" t="s">
        <v>249</v>
      </c>
      <c r="SGS115" s="159" t="s">
        <v>249</v>
      </c>
      <c r="SGT115" s="159" t="s">
        <v>249</v>
      </c>
      <c r="SGU115" s="159" t="s">
        <v>249</v>
      </c>
      <c r="SGV115" s="159" t="s">
        <v>249</v>
      </c>
      <c r="SGW115" s="159" t="s">
        <v>249</v>
      </c>
      <c r="SGX115" s="159" t="s">
        <v>249</v>
      </c>
      <c r="SGY115" s="159" t="s">
        <v>249</v>
      </c>
      <c r="SGZ115" s="159" t="s">
        <v>249</v>
      </c>
      <c r="SHA115" s="159" t="s">
        <v>249</v>
      </c>
      <c r="SHB115" s="159" t="s">
        <v>249</v>
      </c>
      <c r="SHC115" s="159" t="s">
        <v>249</v>
      </c>
      <c r="SHD115" s="159" t="s">
        <v>249</v>
      </c>
      <c r="SHE115" s="159" t="s">
        <v>249</v>
      </c>
      <c r="SHF115" s="159" t="s">
        <v>249</v>
      </c>
      <c r="SHG115" s="159" t="s">
        <v>249</v>
      </c>
      <c r="SHH115" s="159" t="s">
        <v>249</v>
      </c>
      <c r="SHI115" s="159" t="s">
        <v>249</v>
      </c>
      <c r="SHJ115" s="159" t="s">
        <v>249</v>
      </c>
      <c r="SHK115" s="159" t="s">
        <v>249</v>
      </c>
      <c r="SHL115" s="159" t="s">
        <v>249</v>
      </c>
      <c r="SHM115" s="159" t="s">
        <v>249</v>
      </c>
      <c r="SHN115" s="159" t="s">
        <v>249</v>
      </c>
      <c r="SHO115" s="159" t="s">
        <v>249</v>
      </c>
      <c r="SHP115" s="159" t="s">
        <v>249</v>
      </c>
      <c r="SHQ115" s="159" t="s">
        <v>249</v>
      </c>
      <c r="SHR115" s="159" t="s">
        <v>249</v>
      </c>
      <c r="SHS115" s="159" t="s">
        <v>249</v>
      </c>
      <c r="SHT115" s="159" t="s">
        <v>249</v>
      </c>
      <c r="SHU115" s="159" t="s">
        <v>249</v>
      </c>
      <c r="SHV115" s="159" t="s">
        <v>249</v>
      </c>
      <c r="SHW115" s="159" t="s">
        <v>249</v>
      </c>
      <c r="SHX115" s="159" t="s">
        <v>249</v>
      </c>
      <c r="SHY115" s="159" t="s">
        <v>249</v>
      </c>
      <c r="SHZ115" s="159" t="s">
        <v>249</v>
      </c>
      <c r="SIA115" s="159" t="s">
        <v>249</v>
      </c>
      <c r="SIB115" s="159" t="s">
        <v>249</v>
      </c>
      <c r="SIC115" s="159" t="s">
        <v>249</v>
      </c>
      <c r="SID115" s="159" t="s">
        <v>249</v>
      </c>
      <c r="SIE115" s="159" t="s">
        <v>249</v>
      </c>
      <c r="SIF115" s="159" t="s">
        <v>249</v>
      </c>
      <c r="SIG115" s="159" t="s">
        <v>249</v>
      </c>
      <c r="SIH115" s="159" t="s">
        <v>249</v>
      </c>
      <c r="SII115" s="159" t="s">
        <v>249</v>
      </c>
      <c r="SIJ115" s="159" t="s">
        <v>249</v>
      </c>
      <c r="SIK115" s="159" t="s">
        <v>249</v>
      </c>
      <c r="SIL115" s="159" t="s">
        <v>249</v>
      </c>
      <c r="SIM115" s="159" t="s">
        <v>249</v>
      </c>
      <c r="SIN115" s="159" t="s">
        <v>249</v>
      </c>
      <c r="SIO115" s="159" t="s">
        <v>249</v>
      </c>
      <c r="SIP115" s="159" t="s">
        <v>249</v>
      </c>
      <c r="SIQ115" s="159" t="s">
        <v>249</v>
      </c>
      <c r="SIR115" s="159" t="s">
        <v>249</v>
      </c>
      <c r="SIS115" s="159" t="s">
        <v>249</v>
      </c>
      <c r="SIT115" s="159" t="s">
        <v>249</v>
      </c>
      <c r="SIU115" s="159" t="s">
        <v>249</v>
      </c>
      <c r="SIV115" s="159" t="s">
        <v>249</v>
      </c>
      <c r="SIW115" s="159" t="s">
        <v>249</v>
      </c>
      <c r="SIX115" s="159" t="s">
        <v>249</v>
      </c>
      <c r="SIY115" s="159" t="s">
        <v>249</v>
      </c>
      <c r="SIZ115" s="159" t="s">
        <v>249</v>
      </c>
      <c r="SJA115" s="159" t="s">
        <v>249</v>
      </c>
      <c r="SJB115" s="159" t="s">
        <v>249</v>
      </c>
      <c r="SJC115" s="159" t="s">
        <v>249</v>
      </c>
      <c r="SJD115" s="159" t="s">
        <v>249</v>
      </c>
      <c r="SJE115" s="159" t="s">
        <v>249</v>
      </c>
      <c r="SJF115" s="159" t="s">
        <v>249</v>
      </c>
      <c r="SJG115" s="159" t="s">
        <v>249</v>
      </c>
      <c r="SJH115" s="159" t="s">
        <v>249</v>
      </c>
      <c r="SJI115" s="159" t="s">
        <v>249</v>
      </c>
      <c r="SJJ115" s="159" t="s">
        <v>249</v>
      </c>
      <c r="SJK115" s="159" t="s">
        <v>249</v>
      </c>
      <c r="SJL115" s="159" t="s">
        <v>249</v>
      </c>
      <c r="SJM115" s="159" t="s">
        <v>249</v>
      </c>
      <c r="SJN115" s="159" t="s">
        <v>249</v>
      </c>
      <c r="SJO115" s="159" t="s">
        <v>249</v>
      </c>
      <c r="SJP115" s="159" t="s">
        <v>249</v>
      </c>
      <c r="SJQ115" s="159" t="s">
        <v>249</v>
      </c>
      <c r="SJR115" s="159" t="s">
        <v>249</v>
      </c>
      <c r="SJS115" s="159" t="s">
        <v>249</v>
      </c>
      <c r="SJT115" s="159" t="s">
        <v>249</v>
      </c>
      <c r="SJU115" s="159" t="s">
        <v>249</v>
      </c>
      <c r="SJV115" s="159" t="s">
        <v>249</v>
      </c>
      <c r="SJW115" s="159" t="s">
        <v>249</v>
      </c>
      <c r="SJX115" s="159" t="s">
        <v>249</v>
      </c>
      <c r="SJY115" s="159" t="s">
        <v>249</v>
      </c>
      <c r="SJZ115" s="159" t="s">
        <v>249</v>
      </c>
      <c r="SKA115" s="159" t="s">
        <v>249</v>
      </c>
      <c r="SKB115" s="159" t="s">
        <v>249</v>
      </c>
      <c r="SKC115" s="159" t="s">
        <v>249</v>
      </c>
      <c r="SKD115" s="159" t="s">
        <v>249</v>
      </c>
      <c r="SKE115" s="159" t="s">
        <v>249</v>
      </c>
      <c r="SKF115" s="159" t="s">
        <v>249</v>
      </c>
      <c r="SKG115" s="159" t="s">
        <v>249</v>
      </c>
      <c r="SKH115" s="159" t="s">
        <v>249</v>
      </c>
      <c r="SKI115" s="159" t="s">
        <v>249</v>
      </c>
      <c r="SKJ115" s="159" t="s">
        <v>249</v>
      </c>
      <c r="SKK115" s="159" t="s">
        <v>249</v>
      </c>
      <c r="SKL115" s="159" t="s">
        <v>249</v>
      </c>
      <c r="SKM115" s="159" t="s">
        <v>249</v>
      </c>
      <c r="SKN115" s="159" t="s">
        <v>249</v>
      </c>
      <c r="SKO115" s="159" t="s">
        <v>249</v>
      </c>
      <c r="SKP115" s="159" t="s">
        <v>249</v>
      </c>
      <c r="SKQ115" s="159" t="s">
        <v>249</v>
      </c>
      <c r="SKR115" s="159" t="s">
        <v>249</v>
      </c>
      <c r="SKS115" s="159" t="s">
        <v>249</v>
      </c>
      <c r="SKT115" s="159" t="s">
        <v>249</v>
      </c>
      <c r="SKU115" s="159" t="s">
        <v>249</v>
      </c>
      <c r="SKV115" s="159" t="s">
        <v>249</v>
      </c>
      <c r="SKW115" s="159" t="s">
        <v>249</v>
      </c>
      <c r="SKX115" s="159" t="s">
        <v>249</v>
      </c>
      <c r="SKY115" s="159" t="s">
        <v>249</v>
      </c>
      <c r="SKZ115" s="159" t="s">
        <v>249</v>
      </c>
      <c r="SLA115" s="159" t="s">
        <v>249</v>
      </c>
      <c r="SLB115" s="159" t="s">
        <v>249</v>
      </c>
      <c r="SLC115" s="159" t="s">
        <v>249</v>
      </c>
      <c r="SLD115" s="159" t="s">
        <v>249</v>
      </c>
      <c r="SLE115" s="159" t="s">
        <v>249</v>
      </c>
      <c r="SLF115" s="159" t="s">
        <v>249</v>
      </c>
      <c r="SLG115" s="159" t="s">
        <v>249</v>
      </c>
      <c r="SLH115" s="159" t="s">
        <v>249</v>
      </c>
      <c r="SLI115" s="159" t="s">
        <v>249</v>
      </c>
      <c r="SLJ115" s="159" t="s">
        <v>249</v>
      </c>
      <c r="SLK115" s="159" t="s">
        <v>249</v>
      </c>
      <c r="SLL115" s="159" t="s">
        <v>249</v>
      </c>
      <c r="SLM115" s="159" t="s">
        <v>249</v>
      </c>
      <c r="SLN115" s="159" t="s">
        <v>249</v>
      </c>
      <c r="SLO115" s="159" t="s">
        <v>249</v>
      </c>
      <c r="SLP115" s="159" t="s">
        <v>249</v>
      </c>
      <c r="SLQ115" s="159" t="s">
        <v>249</v>
      </c>
      <c r="SLR115" s="159" t="s">
        <v>249</v>
      </c>
      <c r="SLS115" s="159" t="s">
        <v>249</v>
      </c>
      <c r="SLT115" s="159" t="s">
        <v>249</v>
      </c>
      <c r="SLU115" s="159" t="s">
        <v>249</v>
      </c>
      <c r="SLV115" s="159" t="s">
        <v>249</v>
      </c>
      <c r="SLW115" s="159" t="s">
        <v>249</v>
      </c>
      <c r="SLX115" s="159" t="s">
        <v>249</v>
      </c>
      <c r="SLY115" s="159" t="s">
        <v>249</v>
      </c>
      <c r="SLZ115" s="159" t="s">
        <v>249</v>
      </c>
      <c r="SMA115" s="159" t="s">
        <v>249</v>
      </c>
      <c r="SMB115" s="159" t="s">
        <v>249</v>
      </c>
      <c r="SMC115" s="159" t="s">
        <v>249</v>
      </c>
      <c r="SMD115" s="159" t="s">
        <v>249</v>
      </c>
      <c r="SME115" s="159" t="s">
        <v>249</v>
      </c>
      <c r="SMF115" s="159" t="s">
        <v>249</v>
      </c>
      <c r="SMG115" s="159" t="s">
        <v>249</v>
      </c>
      <c r="SMH115" s="159" t="s">
        <v>249</v>
      </c>
      <c r="SMI115" s="159" t="s">
        <v>249</v>
      </c>
      <c r="SMJ115" s="159" t="s">
        <v>249</v>
      </c>
      <c r="SMK115" s="159" t="s">
        <v>249</v>
      </c>
      <c r="SML115" s="159" t="s">
        <v>249</v>
      </c>
      <c r="SMM115" s="159" t="s">
        <v>249</v>
      </c>
      <c r="SMN115" s="159" t="s">
        <v>249</v>
      </c>
      <c r="SMO115" s="159" t="s">
        <v>249</v>
      </c>
      <c r="SMP115" s="159" t="s">
        <v>249</v>
      </c>
      <c r="SMQ115" s="159" t="s">
        <v>249</v>
      </c>
      <c r="SMR115" s="159" t="s">
        <v>249</v>
      </c>
      <c r="SMS115" s="159" t="s">
        <v>249</v>
      </c>
      <c r="SMT115" s="159" t="s">
        <v>249</v>
      </c>
      <c r="SMU115" s="159" t="s">
        <v>249</v>
      </c>
      <c r="SMV115" s="159" t="s">
        <v>249</v>
      </c>
      <c r="SMW115" s="159" t="s">
        <v>249</v>
      </c>
      <c r="SMX115" s="159" t="s">
        <v>249</v>
      </c>
      <c r="SMY115" s="159" t="s">
        <v>249</v>
      </c>
      <c r="SMZ115" s="159" t="s">
        <v>249</v>
      </c>
      <c r="SNA115" s="159" t="s">
        <v>249</v>
      </c>
      <c r="SNB115" s="159" t="s">
        <v>249</v>
      </c>
      <c r="SNC115" s="159" t="s">
        <v>249</v>
      </c>
      <c r="SND115" s="159" t="s">
        <v>249</v>
      </c>
      <c r="SNE115" s="159" t="s">
        <v>249</v>
      </c>
      <c r="SNF115" s="159" t="s">
        <v>249</v>
      </c>
      <c r="SNG115" s="159" t="s">
        <v>249</v>
      </c>
      <c r="SNH115" s="159" t="s">
        <v>249</v>
      </c>
      <c r="SNI115" s="159" t="s">
        <v>249</v>
      </c>
      <c r="SNJ115" s="159" t="s">
        <v>249</v>
      </c>
      <c r="SNK115" s="159" t="s">
        <v>249</v>
      </c>
      <c r="SNL115" s="159" t="s">
        <v>249</v>
      </c>
      <c r="SNM115" s="159" t="s">
        <v>249</v>
      </c>
      <c r="SNN115" s="159" t="s">
        <v>249</v>
      </c>
      <c r="SNO115" s="159" t="s">
        <v>249</v>
      </c>
      <c r="SNP115" s="159" t="s">
        <v>249</v>
      </c>
      <c r="SNQ115" s="159" t="s">
        <v>249</v>
      </c>
      <c r="SNR115" s="159" t="s">
        <v>249</v>
      </c>
      <c r="SNS115" s="159" t="s">
        <v>249</v>
      </c>
      <c r="SNT115" s="159" t="s">
        <v>249</v>
      </c>
      <c r="SNU115" s="159" t="s">
        <v>249</v>
      </c>
      <c r="SNV115" s="159" t="s">
        <v>249</v>
      </c>
      <c r="SNW115" s="159" t="s">
        <v>249</v>
      </c>
      <c r="SNX115" s="159" t="s">
        <v>249</v>
      </c>
      <c r="SNY115" s="159" t="s">
        <v>249</v>
      </c>
      <c r="SNZ115" s="159" t="s">
        <v>249</v>
      </c>
      <c r="SOA115" s="159" t="s">
        <v>249</v>
      </c>
      <c r="SOB115" s="159" t="s">
        <v>249</v>
      </c>
      <c r="SOC115" s="159" t="s">
        <v>249</v>
      </c>
      <c r="SOD115" s="159" t="s">
        <v>249</v>
      </c>
      <c r="SOE115" s="159" t="s">
        <v>249</v>
      </c>
      <c r="SOF115" s="159" t="s">
        <v>249</v>
      </c>
      <c r="SOG115" s="159" t="s">
        <v>249</v>
      </c>
      <c r="SOH115" s="159" t="s">
        <v>249</v>
      </c>
      <c r="SOI115" s="159" t="s">
        <v>249</v>
      </c>
      <c r="SOJ115" s="159" t="s">
        <v>249</v>
      </c>
      <c r="SOK115" s="159" t="s">
        <v>249</v>
      </c>
      <c r="SOL115" s="159" t="s">
        <v>249</v>
      </c>
      <c r="SOM115" s="159" t="s">
        <v>249</v>
      </c>
      <c r="SON115" s="159" t="s">
        <v>249</v>
      </c>
      <c r="SOO115" s="159" t="s">
        <v>249</v>
      </c>
      <c r="SOP115" s="159" t="s">
        <v>249</v>
      </c>
      <c r="SOQ115" s="159" t="s">
        <v>249</v>
      </c>
      <c r="SOR115" s="159" t="s">
        <v>249</v>
      </c>
      <c r="SOS115" s="159" t="s">
        <v>249</v>
      </c>
      <c r="SOT115" s="159" t="s">
        <v>249</v>
      </c>
      <c r="SOU115" s="159" t="s">
        <v>249</v>
      </c>
      <c r="SOV115" s="159" t="s">
        <v>249</v>
      </c>
      <c r="SOW115" s="159" t="s">
        <v>249</v>
      </c>
      <c r="SOX115" s="159" t="s">
        <v>249</v>
      </c>
      <c r="SOY115" s="159" t="s">
        <v>249</v>
      </c>
      <c r="SOZ115" s="159" t="s">
        <v>249</v>
      </c>
      <c r="SPA115" s="159" t="s">
        <v>249</v>
      </c>
      <c r="SPB115" s="159" t="s">
        <v>249</v>
      </c>
      <c r="SPC115" s="159" t="s">
        <v>249</v>
      </c>
      <c r="SPD115" s="159" t="s">
        <v>249</v>
      </c>
      <c r="SPE115" s="159" t="s">
        <v>249</v>
      </c>
      <c r="SPF115" s="159" t="s">
        <v>249</v>
      </c>
      <c r="SPG115" s="159" t="s">
        <v>249</v>
      </c>
      <c r="SPH115" s="159" t="s">
        <v>249</v>
      </c>
      <c r="SPI115" s="159" t="s">
        <v>249</v>
      </c>
      <c r="SPJ115" s="159" t="s">
        <v>249</v>
      </c>
      <c r="SPK115" s="159" t="s">
        <v>249</v>
      </c>
      <c r="SPL115" s="159" t="s">
        <v>249</v>
      </c>
      <c r="SPM115" s="159" t="s">
        <v>249</v>
      </c>
      <c r="SPN115" s="159" t="s">
        <v>249</v>
      </c>
      <c r="SPO115" s="159" t="s">
        <v>249</v>
      </c>
      <c r="SPP115" s="159" t="s">
        <v>249</v>
      </c>
      <c r="SPQ115" s="159" t="s">
        <v>249</v>
      </c>
      <c r="SPR115" s="159" t="s">
        <v>249</v>
      </c>
      <c r="SPS115" s="159" t="s">
        <v>249</v>
      </c>
      <c r="SPT115" s="159" t="s">
        <v>249</v>
      </c>
      <c r="SPU115" s="159" t="s">
        <v>249</v>
      </c>
      <c r="SPV115" s="159" t="s">
        <v>249</v>
      </c>
      <c r="SPW115" s="159" t="s">
        <v>249</v>
      </c>
      <c r="SPX115" s="159" t="s">
        <v>249</v>
      </c>
      <c r="SPY115" s="159" t="s">
        <v>249</v>
      </c>
      <c r="SPZ115" s="159" t="s">
        <v>249</v>
      </c>
      <c r="SQA115" s="159" t="s">
        <v>249</v>
      </c>
      <c r="SQB115" s="159" t="s">
        <v>249</v>
      </c>
      <c r="SQC115" s="159" t="s">
        <v>249</v>
      </c>
      <c r="SQD115" s="159" t="s">
        <v>249</v>
      </c>
      <c r="SQE115" s="159" t="s">
        <v>249</v>
      </c>
      <c r="SQF115" s="159" t="s">
        <v>249</v>
      </c>
      <c r="SQG115" s="159" t="s">
        <v>249</v>
      </c>
      <c r="SQH115" s="159" t="s">
        <v>249</v>
      </c>
      <c r="SQI115" s="159" t="s">
        <v>249</v>
      </c>
      <c r="SQJ115" s="159" t="s">
        <v>249</v>
      </c>
      <c r="SQK115" s="159" t="s">
        <v>249</v>
      </c>
      <c r="SQL115" s="159" t="s">
        <v>249</v>
      </c>
      <c r="SQM115" s="159" t="s">
        <v>249</v>
      </c>
      <c r="SQN115" s="159" t="s">
        <v>249</v>
      </c>
      <c r="SQO115" s="159" t="s">
        <v>249</v>
      </c>
      <c r="SQP115" s="159" t="s">
        <v>249</v>
      </c>
      <c r="SQQ115" s="159" t="s">
        <v>249</v>
      </c>
      <c r="SQR115" s="159" t="s">
        <v>249</v>
      </c>
      <c r="SQS115" s="159" t="s">
        <v>249</v>
      </c>
      <c r="SQT115" s="159" t="s">
        <v>249</v>
      </c>
      <c r="SQU115" s="159" t="s">
        <v>249</v>
      </c>
      <c r="SQV115" s="159" t="s">
        <v>249</v>
      </c>
      <c r="SQW115" s="159" t="s">
        <v>249</v>
      </c>
      <c r="SQX115" s="159" t="s">
        <v>249</v>
      </c>
      <c r="SQY115" s="159" t="s">
        <v>249</v>
      </c>
      <c r="SQZ115" s="159" t="s">
        <v>249</v>
      </c>
      <c r="SRA115" s="159" t="s">
        <v>249</v>
      </c>
      <c r="SRB115" s="159" t="s">
        <v>249</v>
      </c>
      <c r="SRC115" s="159" t="s">
        <v>249</v>
      </c>
      <c r="SRD115" s="159" t="s">
        <v>249</v>
      </c>
      <c r="SRE115" s="159" t="s">
        <v>249</v>
      </c>
      <c r="SRF115" s="159" t="s">
        <v>249</v>
      </c>
      <c r="SRG115" s="159" t="s">
        <v>249</v>
      </c>
      <c r="SRH115" s="159" t="s">
        <v>249</v>
      </c>
      <c r="SRI115" s="159" t="s">
        <v>249</v>
      </c>
      <c r="SRJ115" s="159" t="s">
        <v>249</v>
      </c>
      <c r="SRK115" s="159" t="s">
        <v>249</v>
      </c>
      <c r="SRL115" s="159" t="s">
        <v>249</v>
      </c>
      <c r="SRM115" s="159" t="s">
        <v>249</v>
      </c>
      <c r="SRN115" s="159" t="s">
        <v>249</v>
      </c>
      <c r="SRO115" s="159" t="s">
        <v>249</v>
      </c>
      <c r="SRP115" s="159" t="s">
        <v>249</v>
      </c>
      <c r="SRQ115" s="159" t="s">
        <v>249</v>
      </c>
      <c r="SRR115" s="159" t="s">
        <v>249</v>
      </c>
      <c r="SRS115" s="159" t="s">
        <v>249</v>
      </c>
      <c r="SRT115" s="159" t="s">
        <v>249</v>
      </c>
      <c r="SRU115" s="159" t="s">
        <v>249</v>
      </c>
      <c r="SRV115" s="159" t="s">
        <v>249</v>
      </c>
      <c r="SRW115" s="159" t="s">
        <v>249</v>
      </c>
      <c r="SRX115" s="159" t="s">
        <v>249</v>
      </c>
      <c r="SRY115" s="159" t="s">
        <v>249</v>
      </c>
      <c r="SRZ115" s="159" t="s">
        <v>249</v>
      </c>
      <c r="SSA115" s="159" t="s">
        <v>249</v>
      </c>
      <c r="SSB115" s="159" t="s">
        <v>249</v>
      </c>
      <c r="SSC115" s="159" t="s">
        <v>249</v>
      </c>
      <c r="SSD115" s="159" t="s">
        <v>249</v>
      </c>
      <c r="SSE115" s="159" t="s">
        <v>249</v>
      </c>
      <c r="SSF115" s="159" t="s">
        <v>249</v>
      </c>
      <c r="SSG115" s="159" t="s">
        <v>249</v>
      </c>
      <c r="SSH115" s="159" t="s">
        <v>249</v>
      </c>
      <c r="SSI115" s="159" t="s">
        <v>249</v>
      </c>
      <c r="SSJ115" s="159" t="s">
        <v>249</v>
      </c>
      <c r="SSK115" s="159" t="s">
        <v>249</v>
      </c>
      <c r="SSL115" s="159" t="s">
        <v>249</v>
      </c>
      <c r="SSM115" s="159" t="s">
        <v>249</v>
      </c>
      <c r="SSN115" s="159" t="s">
        <v>249</v>
      </c>
      <c r="SSO115" s="159" t="s">
        <v>249</v>
      </c>
      <c r="SSP115" s="159" t="s">
        <v>249</v>
      </c>
      <c r="SSQ115" s="159" t="s">
        <v>249</v>
      </c>
      <c r="SSR115" s="159" t="s">
        <v>249</v>
      </c>
      <c r="SSS115" s="159" t="s">
        <v>249</v>
      </c>
      <c r="SST115" s="159" t="s">
        <v>249</v>
      </c>
      <c r="SSU115" s="159" t="s">
        <v>249</v>
      </c>
      <c r="SSV115" s="159" t="s">
        <v>249</v>
      </c>
      <c r="SSW115" s="159" t="s">
        <v>249</v>
      </c>
      <c r="SSX115" s="159" t="s">
        <v>249</v>
      </c>
      <c r="SSY115" s="159" t="s">
        <v>249</v>
      </c>
      <c r="SSZ115" s="159" t="s">
        <v>249</v>
      </c>
      <c r="STA115" s="159" t="s">
        <v>249</v>
      </c>
      <c r="STB115" s="159" t="s">
        <v>249</v>
      </c>
      <c r="STC115" s="159" t="s">
        <v>249</v>
      </c>
      <c r="STD115" s="159" t="s">
        <v>249</v>
      </c>
      <c r="STE115" s="159" t="s">
        <v>249</v>
      </c>
      <c r="STF115" s="159" t="s">
        <v>249</v>
      </c>
      <c r="STG115" s="159" t="s">
        <v>249</v>
      </c>
      <c r="STH115" s="159" t="s">
        <v>249</v>
      </c>
      <c r="STI115" s="159" t="s">
        <v>249</v>
      </c>
      <c r="STJ115" s="159" t="s">
        <v>249</v>
      </c>
      <c r="STK115" s="159" t="s">
        <v>249</v>
      </c>
      <c r="STL115" s="159" t="s">
        <v>249</v>
      </c>
      <c r="STM115" s="159" t="s">
        <v>249</v>
      </c>
      <c r="STN115" s="159" t="s">
        <v>249</v>
      </c>
      <c r="STO115" s="159" t="s">
        <v>249</v>
      </c>
      <c r="STP115" s="159" t="s">
        <v>249</v>
      </c>
      <c r="STQ115" s="159" t="s">
        <v>249</v>
      </c>
      <c r="STR115" s="159" t="s">
        <v>249</v>
      </c>
      <c r="STS115" s="159" t="s">
        <v>249</v>
      </c>
      <c r="STT115" s="159" t="s">
        <v>249</v>
      </c>
      <c r="STU115" s="159" t="s">
        <v>249</v>
      </c>
      <c r="STV115" s="159" t="s">
        <v>249</v>
      </c>
      <c r="STW115" s="159" t="s">
        <v>249</v>
      </c>
      <c r="STX115" s="159" t="s">
        <v>249</v>
      </c>
      <c r="STY115" s="159" t="s">
        <v>249</v>
      </c>
      <c r="STZ115" s="159" t="s">
        <v>249</v>
      </c>
      <c r="SUA115" s="159" t="s">
        <v>249</v>
      </c>
      <c r="SUB115" s="159" t="s">
        <v>249</v>
      </c>
      <c r="SUC115" s="159" t="s">
        <v>249</v>
      </c>
      <c r="SUD115" s="159" t="s">
        <v>249</v>
      </c>
      <c r="SUE115" s="159" t="s">
        <v>249</v>
      </c>
      <c r="SUF115" s="159" t="s">
        <v>249</v>
      </c>
      <c r="SUG115" s="159" t="s">
        <v>249</v>
      </c>
      <c r="SUH115" s="159" t="s">
        <v>249</v>
      </c>
      <c r="SUI115" s="159" t="s">
        <v>249</v>
      </c>
      <c r="SUJ115" s="159" t="s">
        <v>249</v>
      </c>
      <c r="SUK115" s="159" t="s">
        <v>249</v>
      </c>
      <c r="SUL115" s="159" t="s">
        <v>249</v>
      </c>
      <c r="SUM115" s="159" t="s">
        <v>249</v>
      </c>
      <c r="SUN115" s="159" t="s">
        <v>249</v>
      </c>
      <c r="SUO115" s="159" t="s">
        <v>249</v>
      </c>
      <c r="SUP115" s="159" t="s">
        <v>249</v>
      </c>
      <c r="SUQ115" s="159" t="s">
        <v>249</v>
      </c>
      <c r="SUR115" s="159" t="s">
        <v>249</v>
      </c>
      <c r="SUS115" s="159" t="s">
        <v>249</v>
      </c>
      <c r="SUT115" s="159" t="s">
        <v>249</v>
      </c>
      <c r="SUU115" s="159" t="s">
        <v>249</v>
      </c>
      <c r="SUV115" s="159" t="s">
        <v>249</v>
      </c>
      <c r="SUW115" s="159" t="s">
        <v>249</v>
      </c>
      <c r="SUX115" s="159" t="s">
        <v>249</v>
      </c>
      <c r="SUY115" s="159" t="s">
        <v>249</v>
      </c>
      <c r="SUZ115" s="159" t="s">
        <v>249</v>
      </c>
      <c r="SVA115" s="159" t="s">
        <v>249</v>
      </c>
      <c r="SVB115" s="159" t="s">
        <v>249</v>
      </c>
      <c r="SVC115" s="159" t="s">
        <v>249</v>
      </c>
      <c r="SVD115" s="159" t="s">
        <v>249</v>
      </c>
      <c r="SVE115" s="159" t="s">
        <v>249</v>
      </c>
      <c r="SVF115" s="159" t="s">
        <v>249</v>
      </c>
      <c r="SVG115" s="159" t="s">
        <v>249</v>
      </c>
      <c r="SVH115" s="159" t="s">
        <v>249</v>
      </c>
      <c r="SVI115" s="159" t="s">
        <v>249</v>
      </c>
      <c r="SVJ115" s="159" t="s">
        <v>249</v>
      </c>
      <c r="SVK115" s="159" t="s">
        <v>249</v>
      </c>
      <c r="SVL115" s="159" t="s">
        <v>249</v>
      </c>
      <c r="SVM115" s="159" t="s">
        <v>249</v>
      </c>
      <c r="SVN115" s="159" t="s">
        <v>249</v>
      </c>
      <c r="SVO115" s="159" t="s">
        <v>249</v>
      </c>
      <c r="SVP115" s="159" t="s">
        <v>249</v>
      </c>
      <c r="SVQ115" s="159" t="s">
        <v>249</v>
      </c>
      <c r="SVR115" s="159" t="s">
        <v>249</v>
      </c>
      <c r="SVS115" s="159" t="s">
        <v>249</v>
      </c>
      <c r="SVT115" s="159" t="s">
        <v>249</v>
      </c>
      <c r="SVU115" s="159" t="s">
        <v>249</v>
      </c>
      <c r="SVV115" s="159" t="s">
        <v>249</v>
      </c>
      <c r="SVW115" s="159" t="s">
        <v>249</v>
      </c>
      <c r="SVX115" s="159" t="s">
        <v>249</v>
      </c>
      <c r="SVY115" s="159" t="s">
        <v>249</v>
      </c>
      <c r="SVZ115" s="159" t="s">
        <v>249</v>
      </c>
      <c r="SWA115" s="159" t="s">
        <v>249</v>
      </c>
      <c r="SWB115" s="159" t="s">
        <v>249</v>
      </c>
      <c r="SWC115" s="159" t="s">
        <v>249</v>
      </c>
      <c r="SWD115" s="159" t="s">
        <v>249</v>
      </c>
      <c r="SWE115" s="159" t="s">
        <v>249</v>
      </c>
      <c r="SWF115" s="159" t="s">
        <v>249</v>
      </c>
      <c r="SWG115" s="159" t="s">
        <v>249</v>
      </c>
      <c r="SWH115" s="159" t="s">
        <v>249</v>
      </c>
      <c r="SWI115" s="159" t="s">
        <v>249</v>
      </c>
      <c r="SWJ115" s="159" t="s">
        <v>249</v>
      </c>
      <c r="SWK115" s="159" t="s">
        <v>249</v>
      </c>
      <c r="SWL115" s="159" t="s">
        <v>249</v>
      </c>
      <c r="SWM115" s="159" t="s">
        <v>249</v>
      </c>
      <c r="SWN115" s="159" t="s">
        <v>249</v>
      </c>
      <c r="SWO115" s="159" t="s">
        <v>249</v>
      </c>
      <c r="SWP115" s="159" t="s">
        <v>249</v>
      </c>
      <c r="SWQ115" s="159" t="s">
        <v>249</v>
      </c>
      <c r="SWR115" s="159" t="s">
        <v>249</v>
      </c>
      <c r="SWS115" s="159" t="s">
        <v>249</v>
      </c>
      <c r="SWT115" s="159" t="s">
        <v>249</v>
      </c>
      <c r="SWU115" s="159" t="s">
        <v>249</v>
      </c>
      <c r="SWV115" s="159" t="s">
        <v>249</v>
      </c>
      <c r="SWW115" s="159" t="s">
        <v>249</v>
      </c>
      <c r="SWX115" s="159" t="s">
        <v>249</v>
      </c>
      <c r="SWY115" s="159" t="s">
        <v>249</v>
      </c>
      <c r="SWZ115" s="159" t="s">
        <v>249</v>
      </c>
      <c r="SXA115" s="159" t="s">
        <v>249</v>
      </c>
      <c r="SXB115" s="159" t="s">
        <v>249</v>
      </c>
      <c r="SXC115" s="159" t="s">
        <v>249</v>
      </c>
      <c r="SXD115" s="159" t="s">
        <v>249</v>
      </c>
      <c r="SXE115" s="159" t="s">
        <v>249</v>
      </c>
      <c r="SXF115" s="159" t="s">
        <v>249</v>
      </c>
      <c r="SXG115" s="159" t="s">
        <v>249</v>
      </c>
      <c r="SXH115" s="159" t="s">
        <v>249</v>
      </c>
      <c r="SXI115" s="159" t="s">
        <v>249</v>
      </c>
      <c r="SXJ115" s="159" t="s">
        <v>249</v>
      </c>
      <c r="SXK115" s="159" t="s">
        <v>249</v>
      </c>
      <c r="SXL115" s="159" t="s">
        <v>249</v>
      </c>
      <c r="SXM115" s="159" t="s">
        <v>249</v>
      </c>
      <c r="SXN115" s="159" t="s">
        <v>249</v>
      </c>
      <c r="SXO115" s="159" t="s">
        <v>249</v>
      </c>
      <c r="SXP115" s="159" t="s">
        <v>249</v>
      </c>
      <c r="SXQ115" s="159" t="s">
        <v>249</v>
      </c>
      <c r="SXR115" s="159" t="s">
        <v>249</v>
      </c>
      <c r="SXS115" s="159" t="s">
        <v>249</v>
      </c>
      <c r="SXT115" s="159" t="s">
        <v>249</v>
      </c>
      <c r="SXU115" s="159" t="s">
        <v>249</v>
      </c>
      <c r="SXV115" s="159" t="s">
        <v>249</v>
      </c>
      <c r="SXW115" s="159" t="s">
        <v>249</v>
      </c>
      <c r="SXX115" s="159" t="s">
        <v>249</v>
      </c>
      <c r="SXY115" s="159" t="s">
        <v>249</v>
      </c>
      <c r="SXZ115" s="159" t="s">
        <v>249</v>
      </c>
      <c r="SYA115" s="159" t="s">
        <v>249</v>
      </c>
      <c r="SYB115" s="159" t="s">
        <v>249</v>
      </c>
      <c r="SYC115" s="159" t="s">
        <v>249</v>
      </c>
      <c r="SYD115" s="159" t="s">
        <v>249</v>
      </c>
      <c r="SYE115" s="159" t="s">
        <v>249</v>
      </c>
      <c r="SYF115" s="159" t="s">
        <v>249</v>
      </c>
      <c r="SYG115" s="159" t="s">
        <v>249</v>
      </c>
      <c r="SYH115" s="159" t="s">
        <v>249</v>
      </c>
      <c r="SYI115" s="159" t="s">
        <v>249</v>
      </c>
      <c r="SYJ115" s="159" t="s">
        <v>249</v>
      </c>
      <c r="SYK115" s="159" t="s">
        <v>249</v>
      </c>
      <c r="SYL115" s="159" t="s">
        <v>249</v>
      </c>
      <c r="SYM115" s="159" t="s">
        <v>249</v>
      </c>
      <c r="SYN115" s="159" t="s">
        <v>249</v>
      </c>
      <c r="SYO115" s="159" t="s">
        <v>249</v>
      </c>
      <c r="SYP115" s="159" t="s">
        <v>249</v>
      </c>
      <c r="SYQ115" s="159" t="s">
        <v>249</v>
      </c>
      <c r="SYR115" s="159" t="s">
        <v>249</v>
      </c>
      <c r="SYS115" s="159" t="s">
        <v>249</v>
      </c>
      <c r="SYT115" s="159" t="s">
        <v>249</v>
      </c>
      <c r="SYU115" s="159" t="s">
        <v>249</v>
      </c>
      <c r="SYV115" s="159" t="s">
        <v>249</v>
      </c>
      <c r="SYW115" s="159" t="s">
        <v>249</v>
      </c>
      <c r="SYX115" s="159" t="s">
        <v>249</v>
      </c>
      <c r="SYY115" s="159" t="s">
        <v>249</v>
      </c>
      <c r="SYZ115" s="159" t="s">
        <v>249</v>
      </c>
      <c r="SZA115" s="159" t="s">
        <v>249</v>
      </c>
      <c r="SZB115" s="159" t="s">
        <v>249</v>
      </c>
      <c r="SZC115" s="159" t="s">
        <v>249</v>
      </c>
      <c r="SZD115" s="159" t="s">
        <v>249</v>
      </c>
      <c r="SZE115" s="159" t="s">
        <v>249</v>
      </c>
      <c r="SZF115" s="159" t="s">
        <v>249</v>
      </c>
      <c r="SZG115" s="159" t="s">
        <v>249</v>
      </c>
      <c r="SZH115" s="159" t="s">
        <v>249</v>
      </c>
      <c r="SZI115" s="159" t="s">
        <v>249</v>
      </c>
      <c r="SZJ115" s="159" t="s">
        <v>249</v>
      </c>
      <c r="SZK115" s="159" t="s">
        <v>249</v>
      </c>
      <c r="SZL115" s="159" t="s">
        <v>249</v>
      </c>
      <c r="SZM115" s="159" t="s">
        <v>249</v>
      </c>
      <c r="SZN115" s="159" t="s">
        <v>249</v>
      </c>
      <c r="SZO115" s="159" t="s">
        <v>249</v>
      </c>
      <c r="SZP115" s="159" t="s">
        <v>249</v>
      </c>
      <c r="SZQ115" s="159" t="s">
        <v>249</v>
      </c>
      <c r="SZR115" s="159" t="s">
        <v>249</v>
      </c>
      <c r="SZS115" s="159" t="s">
        <v>249</v>
      </c>
      <c r="SZT115" s="159" t="s">
        <v>249</v>
      </c>
      <c r="SZU115" s="159" t="s">
        <v>249</v>
      </c>
      <c r="SZV115" s="159" t="s">
        <v>249</v>
      </c>
      <c r="SZW115" s="159" t="s">
        <v>249</v>
      </c>
      <c r="SZX115" s="159" t="s">
        <v>249</v>
      </c>
      <c r="SZY115" s="159" t="s">
        <v>249</v>
      </c>
      <c r="SZZ115" s="159" t="s">
        <v>249</v>
      </c>
      <c r="TAA115" s="159" t="s">
        <v>249</v>
      </c>
      <c r="TAB115" s="159" t="s">
        <v>249</v>
      </c>
      <c r="TAC115" s="159" t="s">
        <v>249</v>
      </c>
      <c r="TAD115" s="159" t="s">
        <v>249</v>
      </c>
      <c r="TAE115" s="159" t="s">
        <v>249</v>
      </c>
      <c r="TAF115" s="159" t="s">
        <v>249</v>
      </c>
      <c r="TAG115" s="159" t="s">
        <v>249</v>
      </c>
      <c r="TAH115" s="159" t="s">
        <v>249</v>
      </c>
      <c r="TAI115" s="159" t="s">
        <v>249</v>
      </c>
      <c r="TAJ115" s="159" t="s">
        <v>249</v>
      </c>
      <c r="TAK115" s="159" t="s">
        <v>249</v>
      </c>
      <c r="TAL115" s="159" t="s">
        <v>249</v>
      </c>
      <c r="TAM115" s="159" t="s">
        <v>249</v>
      </c>
      <c r="TAN115" s="159" t="s">
        <v>249</v>
      </c>
      <c r="TAO115" s="159" t="s">
        <v>249</v>
      </c>
      <c r="TAP115" s="159" t="s">
        <v>249</v>
      </c>
      <c r="TAQ115" s="159" t="s">
        <v>249</v>
      </c>
      <c r="TAR115" s="159" t="s">
        <v>249</v>
      </c>
      <c r="TAS115" s="159" t="s">
        <v>249</v>
      </c>
      <c r="TAT115" s="159" t="s">
        <v>249</v>
      </c>
      <c r="TAU115" s="159" t="s">
        <v>249</v>
      </c>
      <c r="TAV115" s="159" t="s">
        <v>249</v>
      </c>
      <c r="TAW115" s="159" t="s">
        <v>249</v>
      </c>
      <c r="TAX115" s="159" t="s">
        <v>249</v>
      </c>
      <c r="TAY115" s="159" t="s">
        <v>249</v>
      </c>
      <c r="TAZ115" s="159" t="s">
        <v>249</v>
      </c>
      <c r="TBA115" s="159" t="s">
        <v>249</v>
      </c>
      <c r="TBB115" s="159" t="s">
        <v>249</v>
      </c>
      <c r="TBC115" s="159" t="s">
        <v>249</v>
      </c>
      <c r="TBD115" s="159" t="s">
        <v>249</v>
      </c>
      <c r="TBE115" s="159" t="s">
        <v>249</v>
      </c>
      <c r="TBF115" s="159" t="s">
        <v>249</v>
      </c>
      <c r="TBG115" s="159" t="s">
        <v>249</v>
      </c>
      <c r="TBH115" s="159" t="s">
        <v>249</v>
      </c>
      <c r="TBI115" s="159" t="s">
        <v>249</v>
      </c>
      <c r="TBJ115" s="159" t="s">
        <v>249</v>
      </c>
      <c r="TBK115" s="159" t="s">
        <v>249</v>
      </c>
      <c r="TBL115" s="159" t="s">
        <v>249</v>
      </c>
      <c r="TBM115" s="159" t="s">
        <v>249</v>
      </c>
      <c r="TBN115" s="159" t="s">
        <v>249</v>
      </c>
      <c r="TBO115" s="159" t="s">
        <v>249</v>
      </c>
      <c r="TBP115" s="159" t="s">
        <v>249</v>
      </c>
      <c r="TBQ115" s="159" t="s">
        <v>249</v>
      </c>
      <c r="TBR115" s="159" t="s">
        <v>249</v>
      </c>
      <c r="TBS115" s="159" t="s">
        <v>249</v>
      </c>
      <c r="TBT115" s="159" t="s">
        <v>249</v>
      </c>
      <c r="TBU115" s="159" t="s">
        <v>249</v>
      </c>
      <c r="TBV115" s="159" t="s">
        <v>249</v>
      </c>
      <c r="TBW115" s="159" t="s">
        <v>249</v>
      </c>
      <c r="TBX115" s="159" t="s">
        <v>249</v>
      </c>
      <c r="TBY115" s="159" t="s">
        <v>249</v>
      </c>
      <c r="TBZ115" s="159" t="s">
        <v>249</v>
      </c>
      <c r="TCA115" s="159" t="s">
        <v>249</v>
      </c>
      <c r="TCB115" s="159" t="s">
        <v>249</v>
      </c>
      <c r="TCC115" s="159" t="s">
        <v>249</v>
      </c>
      <c r="TCD115" s="159" t="s">
        <v>249</v>
      </c>
      <c r="TCE115" s="159" t="s">
        <v>249</v>
      </c>
      <c r="TCF115" s="159" t="s">
        <v>249</v>
      </c>
      <c r="TCG115" s="159" t="s">
        <v>249</v>
      </c>
      <c r="TCH115" s="159" t="s">
        <v>249</v>
      </c>
      <c r="TCI115" s="159" t="s">
        <v>249</v>
      </c>
      <c r="TCJ115" s="159" t="s">
        <v>249</v>
      </c>
      <c r="TCK115" s="159" t="s">
        <v>249</v>
      </c>
      <c r="TCL115" s="159" t="s">
        <v>249</v>
      </c>
      <c r="TCM115" s="159" t="s">
        <v>249</v>
      </c>
      <c r="TCN115" s="159" t="s">
        <v>249</v>
      </c>
      <c r="TCO115" s="159" t="s">
        <v>249</v>
      </c>
      <c r="TCP115" s="159" t="s">
        <v>249</v>
      </c>
      <c r="TCQ115" s="159" t="s">
        <v>249</v>
      </c>
      <c r="TCR115" s="159" t="s">
        <v>249</v>
      </c>
      <c r="TCS115" s="159" t="s">
        <v>249</v>
      </c>
      <c r="TCT115" s="159" t="s">
        <v>249</v>
      </c>
      <c r="TCU115" s="159" t="s">
        <v>249</v>
      </c>
      <c r="TCV115" s="159" t="s">
        <v>249</v>
      </c>
      <c r="TCW115" s="159" t="s">
        <v>249</v>
      </c>
      <c r="TCX115" s="159" t="s">
        <v>249</v>
      </c>
      <c r="TCY115" s="159" t="s">
        <v>249</v>
      </c>
      <c r="TCZ115" s="159" t="s">
        <v>249</v>
      </c>
      <c r="TDA115" s="159" t="s">
        <v>249</v>
      </c>
      <c r="TDB115" s="159" t="s">
        <v>249</v>
      </c>
      <c r="TDC115" s="159" t="s">
        <v>249</v>
      </c>
      <c r="TDD115" s="159" t="s">
        <v>249</v>
      </c>
      <c r="TDE115" s="159" t="s">
        <v>249</v>
      </c>
      <c r="TDF115" s="159" t="s">
        <v>249</v>
      </c>
      <c r="TDG115" s="159" t="s">
        <v>249</v>
      </c>
      <c r="TDH115" s="159" t="s">
        <v>249</v>
      </c>
      <c r="TDI115" s="159" t="s">
        <v>249</v>
      </c>
      <c r="TDJ115" s="159" t="s">
        <v>249</v>
      </c>
      <c r="TDK115" s="159" t="s">
        <v>249</v>
      </c>
      <c r="TDL115" s="159" t="s">
        <v>249</v>
      </c>
      <c r="TDM115" s="159" t="s">
        <v>249</v>
      </c>
      <c r="TDN115" s="159" t="s">
        <v>249</v>
      </c>
      <c r="TDO115" s="159" t="s">
        <v>249</v>
      </c>
      <c r="TDP115" s="159" t="s">
        <v>249</v>
      </c>
      <c r="TDQ115" s="159" t="s">
        <v>249</v>
      </c>
      <c r="TDR115" s="159" t="s">
        <v>249</v>
      </c>
      <c r="TDS115" s="159" t="s">
        <v>249</v>
      </c>
      <c r="TDT115" s="159" t="s">
        <v>249</v>
      </c>
      <c r="TDU115" s="159" t="s">
        <v>249</v>
      </c>
      <c r="TDV115" s="159" t="s">
        <v>249</v>
      </c>
      <c r="TDW115" s="159" t="s">
        <v>249</v>
      </c>
      <c r="TDX115" s="159" t="s">
        <v>249</v>
      </c>
      <c r="TDY115" s="159" t="s">
        <v>249</v>
      </c>
      <c r="TDZ115" s="159" t="s">
        <v>249</v>
      </c>
      <c r="TEA115" s="159" t="s">
        <v>249</v>
      </c>
      <c r="TEB115" s="159" t="s">
        <v>249</v>
      </c>
      <c r="TEC115" s="159" t="s">
        <v>249</v>
      </c>
      <c r="TED115" s="159" t="s">
        <v>249</v>
      </c>
      <c r="TEE115" s="159" t="s">
        <v>249</v>
      </c>
      <c r="TEF115" s="159" t="s">
        <v>249</v>
      </c>
      <c r="TEG115" s="159" t="s">
        <v>249</v>
      </c>
      <c r="TEH115" s="159" t="s">
        <v>249</v>
      </c>
      <c r="TEI115" s="159" t="s">
        <v>249</v>
      </c>
      <c r="TEJ115" s="159" t="s">
        <v>249</v>
      </c>
      <c r="TEK115" s="159" t="s">
        <v>249</v>
      </c>
      <c r="TEL115" s="159" t="s">
        <v>249</v>
      </c>
      <c r="TEM115" s="159" t="s">
        <v>249</v>
      </c>
      <c r="TEN115" s="159" t="s">
        <v>249</v>
      </c>
      <c r="TEO115" s="159" t="s">
        <v>249</v>
      </c>
      <c r="TEP115" s="159" t="s">
        <v>249</v>
      </c>
      <c r="TEQ115" s="159" t="s">
        <v>249</v>
      </c>
      <c r="TER115" s="159" t="s">
        <v>249</v>
      </c>
      <c r="TES115" s="159" t="s">
        <v>249</v>
      </c>
      <c r="TET115" s="159" t="s">
        <v>249</v>
      </c>
      <c r="TEU115" s="159" t="s">
        <v>249</v>
      </c>
      <c r="TEV115" s="159" t="s">
        <v>249</v>
      </c>
      <c r="TEW115" s="159" t="s">
        <v>249</v>
      </c>
      <c r="TEX115" s="159" t="s">
        <v>249</v>
      </c>
      <c r="TEY115" s="159" t="s">
        <v>249</v>
      </c>
      <c r="TEZ115" s="159" t="s">
        <v>249</v>
      </c>
      <c r="TFA115" s="159" t="s">
        <v>249</v>
      </c>
      <c r="TFB115" s="159" t="s">
        <v>249</v>
      </c>
      <c r="TFC115" s="159" t="s">
        <v>249</v>
      </c>
      <c r="TFD115" s="159" t="s">
        <v>249</v>
      </c>
      <c r="TFE115" s="159" t="s">
        <v>249</v>
      </c>
      <c r="TFF115" s="159" t="s">
        <v>249</v>
      </c>
      <c r="TFG115" s="159" t="s">
        <v>249</v>
      </c>
      <c r="TFH115" s="159" t="s">
        <v>249</v>
      </c>
      <c r="TFI115" s="159" t="s">
        <v>249</v>
      </c>
      <c r="TFJ115" s="159" t="s">
        <v>249</v>
      </c>
      <c r="TFK115" s="159" t="s">
        <v>249</v>
      </c>
      <c r="TFL115" s="159" t="s">
        <v>249</v>
      </c>
      <c r="TFM115" s="159" t="s">
        <v>249</v>
      </c>
      <c r="TFN115" s="159" t="s">
        <v>249</v>
      </c>
      <c r="TFO115" s="159" t="s">
        <v>249</v>
      </c>
      <c r="TFP115" s="159" t="s">
        <v>249</v>
      </c>
      <c r="TFQ115" s="159" t="s">
        <v>249</v>
      </c>
      <c r="TFR115" s="159" t="s">
        <v>249</v>
      </c>
      <c r="TFS115" s="159" t="s">
        <v>249</v>
      </c>
      <c r="TFT115" s="159" t="s">
        <v>249</v>
      </c>
      <c r="TFU115" s="159" t="s">
        <v>249</v>
      </c>
      <c r="TFV115" s="159" t="s">
        <v>249</v>
      </c>
      <c r="TFW115" s="159" t="s">
        <v>249</v>
      </c>
      <c r="TFX115" s="159" t="s">
        <v>249</v>
      </c>
      <c r="TFY115" s="159" t="s">
        <v>249</v>
      </c>
      <c r="TFZ115" s="159" t="s">
        <v>249</v>
      </c>
      <c r="TGA115" s="159" t="s">
        <v>249</v>
      </c>
      <c r="TGB115" s="159" t="s">
        <v>249</v>
      </c>
      <c r="TGC115" s="159" t="s">
        <v>249</v>
      </c>
      <c r="TGD115" s="159" t="s">
        <v>249</v>
      </c>
      <c r="TGE115" s="159" t="s">
        <v>249</v>
      </c>
      <c r="TGF115" s="159" t="s">
        <v>249</v>
      </c>
      <c r="TGG115" s="159" t="s">
        <v>249</v>
      </c>
      <c r="TGH115" s="159" t="s">
        <v>249</v>
      </c>
      <c r="TGI115" s="159" t="s">
        <v>249</v>
      </c>
      <c r="TGJ115" s="159" t="s">
        <v>249</v>
      </c>
      <c r="TGK115" s="159" t="s">
        <v>249</v>
      </c>
      <c r="TGL115" s="159" t="s">
        <v>249</v>
      </c>
      <c r="TGM115" s="159" t="s">
        <v>249</v>
      </c>
      <c r="TGN115" s="159" t="s">
        <v>249</v>
      </c>
      <c r="TGO115" s="159" t="s">
        <v>249</v>
      </c>
      <c r="TGP115" s="159" t="s">
        <v>249</v>
      </c>
      <c r="TGQ115" s="159" t="s">
        <v>249</v>
      </c>
      <c r="TGR115" s="159" t="s">
        <v>249</v>
      </c>
      <c r="TGS115" s="159" t="s">
        <v>249</v>
      </c>
      <c r="TGT115" s="159" t="s">
        <v>249</v>
      </c>
      <c r="TGU115" s="159" t="s">
        <v>249</v>
      </c>
      <c r="TGV115" s="159" t="s">
        <v>249</v>
      </c>
      <c r="TGW115" s="159" t="s">
        <v>249</v>
      </c>
      <c r="TGX115" s="159" t="s">
        <v>249</v>
      </c>
      <c r="TGY115" s="159" t="s">
        <v>249</v>
      </c>
      <c r="TGZ115" s="159" t="s">
        <v>249</v>
      </c>
      <c r="THA115" s="159" t="s">
        <v>249</v>
      </c>
      <c r="THB115" s="159" t="s">
        <v>249</v>
      </c>
      <c r="THC115" s="159" t="s">
        <v>249</v>
      </c>
      <c r="THD115" s="159" t="s">
        <v>249</v>
      </c>
      <c r="THE115" s="159" t="s">
        <v>249</v>
      </c>
      <c r="THF115" s="159" t="s">
        <v>249</v>
      </c>
      <c r="THG115" s="159" t="s">
        <v>249</v>
      </c>
      <c r="THH115" s="159" t="s">
        <v>249</v>
      </c>
      <c r="THI115" s="159" t="s">
        <v>249</v>
      </c>
      <c r="THJ115" s="159" t="s">
        <v>249</v>
      </c>
      <c r="THK115" s="159" t="s">
        <v>249</v>
      </c>
      <c r="THL115" s="159" t="s">
        <v>249</v>
      </c>
      <c r="THM115" s="159" t="s">
        <v>249</v>
      </c>
      <c r="THN115" s="159" t="s">
        <v>249</v>
      </c>
      <c r="THO115" s="159" t="s">
        <v>249</v>
      </c>
      <c r="THP115" s="159" t="s">
        <v>249</v>
      </c>
      <c r="THQ115" s="159" t="s">
        <v>249</v>
      </c>
      <c r="THR115" s="159" t="s">
        <v>249</v>
      </c>
      <c r="THS115" s="159" t="s">
        <v>249</v>
      </c>
      <c r="THT115" s="159" t="s">
        <v>249</v>
      </c>
      <c r="THU115" s="159" t="s">
        <v>249</v>
      </c>
      <c r="THV115" s="159" t="s">
        <v>249</v>
      </c>
      <c r="THW115" s="159" t="s">
        <v>249</v>
      </c>
      <c r="THX115" s="159" t="s">
        <v>249</v>
      </c>
      <c r="THY115" s="159" t="s">
        <v>249</v>
      </c>
      <c r="THZ115" s="159" t="s">
        <v>249</v>
      </c>
      <c r="TIA115" s="159" t="s">
        <v>249</v>
      </c>
      <c r="TIB115" s="159" t="s">
        <v>249</v>
      </c>
      <c r="TIC115" s="159" t="s">
        <v>249</v>
      </c>
      <c r="TID115" s="159" t="s">
        <v>249</v>
      </c>
      <c r="TIE115" s="159" t="s">
        <v>249</v>
      </c>
      <c r="TIF115" s="159" t="s">
        <v>249</v>
      </c>
      <c r="TIG115" s="159" t="s">
        <v>249</v>
      </c>
      <c r="TIH115" s="159" t="s">
        <v>249</v>
      </c>
      <c r="TII115" s="159" t="s">
        <v>249</v>
      </c>
      <c r="TIJ115" s="159" t="s">
        <v>249</v>
      </c>
      <c r="TIK115" s="159" t="s">
        <v>249</v>
      </c>
      <c r="TIL115" s="159" t="s">
        <v>249</v>
      </c>
      <c r="TIM115" s="159" t="s">
        <v>249</v>
      </c>
      <c r="TIN115" s="159" t="s">
        <v>249</v>
      </c>
      <c r="TIO115" s="159" t="s">
        <v>249</v>
      </c>
      <c r="TIP115" s="159" t="s">
        <v>249</v>
      </c>
      <c r="TIQ115" s="159" t="s">
        <v>249</v>
      </c>
      <c r="TIR115" s="159" t="s">
        <v>249</v>
      </c>
      <c r="TIS115" s="159" t="s">
        <v>249</v>
      </c>
      <c r="TIT115" s="159" t="s">
        <v>249</v>
      </c>
      <c r="TIU115" s="159" t="s">
        <v>249</v>
      </c>
      <c r="TIV115" s="159" t="s">
        <v>249</v>
      </c>
      <c r="TIW115" s="159" t="s">
        <v>249</v>
      </c>
      <c r="TIX115" s="159" t="s">
        <v>249</v>
      </c>
      <c r="TIY115" s="159" t="s">
        <v>249</v>
      </c>
      <c r="TIZ115" s="159" t="s">
        <v>249</v>
      </c>
      <c r="TJA115" s="159" t="s">
        <v>249</v>
      </c>
      <c r="TJB115" s="159" t="s">
        <v>249</v>
      </c>
      <c r="TJC115" s="159" t="s">
        <v>249</v>
      </c>
      <c r="TJD115" s="159" t="s">
        <v>249</v>
      </c>
      <c r="TJE115" s="159" t="s">
        <v>249</v>
      </c>
      <c r="TJF115" s="159" t="s">
        <v>249</v>
      </c>
      <c r="TJG115" s="159" t="s">
        <v>249</v>
      </c>
      <c r="TJH115" s="159" t="s">
        <v>249</v>
      </c>
      <c r="TJI115" s="159" t="s">
        <v>249</v>
      </c>
      <c r="TJJ115" s="159" t="s">
        <v>249</v>
      </c>
      <c r="TJK115" s="159" t="s">
        <v>249</v>
      </c>
      <c r="TJL115" s="159" t="s">
        <v>249</v>
      </c>
      <c r="TJM115" s="159" t="s">
        <v>249</v>
      </c>
      <c r="TJN115" s="159" t="s">
        <v>249</v>
      </c>
      <c r="TJO115" s="159" t="s">
        <v>249</v>
      </c>
      <c r="TJP115" s="159" t="s">
        <v>249</v>
      </c>
      <c r="TJQ115" s="159" t="s">
        <v>249</v>
      </c>
      <c r="TJR115" s="159" t="s">
        <v>249</v>
      </c>
      <c r="TJS115" s="159" t="s">
        <v>249</v>
      </c>
      <c r="TJT115" s="159" t="s">
        <v>249</v>
      </c>
      <c r="TJU115" s="159" t="s">
        <v>249</v>
      </c>
      <c r="TJV115" s="159" t="s">
        <v>249</v>
      </c>
      <c r="TJW115" s="159" t="s">
        <v>249</v>
      </c>
      <c r="TJX115" s="159" t="s">
        <v>249</v>
      </c>
      <c r="TJY115" s="159" t="s">
        <v>249</v>
      </c>
      <c r="TJZ115" s="159" t="s">
        <v>249</v>
      </c>
      <c r="TKA115" s="159" t="s">
        <v>249</v>
      </c>
      <c r="TKB115" s="159" t="s">
        <v>249</v>
      </c>
      <c r="TKC115" s="159" t="s">
        <v>249</v>
      </c>
      <c r="TKD115" s="159" t="s">
        <v>249</v>
      </c>
      <c r="TKE115" s="159" t="s">
        <v>249</v>
      </c>
      <c r="TKF115" s="159" t="s">
        <v>249</v>
      </c>
      <c r="TKG115" s="159" t="s">
        <v>249</v>
      </c>
      <c r="TKH115" s="159" t="s">
        <v>249</v>
      </c>
      <c r="TKI115" s="159" t="s">
        <v>249</v>
      </c>
      <c r="TKJ115" s="159" t="s">
        <v>249</v>
      </c>
      <c r="TKK115" s="159" t="s">
        <v>249</v>
      </c>
      <c r="TKL115" s="159" t="s">
        <v>249</v>
      </c>
      <c r="TKM115" s="159" t="s">
        <v>249</v>
      </c>
      <c r="TKN115" s="159" t="s">
        <v>249</v>
      </c>
      <c r="TKO115" s="159" t="s">
        <v>249</v>
      </c>
      <c r="TKP115" s="159" t="s">
        <v>249</v>
      </c>
      <c r="TKQ115" s="159" t="s">
        <v>249</v>
      </c>
      <c r="TKR115" s="159" t="s">
        <v>249</v>
      </c>
      <c r="TKS115" s="159" t="s">
        <v>249</v>
      </c>
      <c r="TKT115" s="159" t="s">
        <v>249</v>
      </c>
      <c r="TKU115" s="159" t="s">
        <v>249</v>
      </c>
      <c r="TKV115" s="159" t="s">
        <v>249</v>
      </c>
      <c r="TKW115" s="159" t="s">
        <v>249</v>
      </c>
      <c r="TKX115" s="159" t="s">
        <v>249</v>
      </c>
      <c r="TKY115" s="159" t="s">
        <v>249</v>
      </c>
      <c r="TKZ115" s="159" t="s">
        <v>249</v>
      </c>
      <c r="TLA115" s="159" t="s">
        <v>249</v>
      </c>
      <c r="TLB115" s="159" t="s">
        <v>249</v>
      </c>
      <c r="TLC115" s="159" t="s">
        <v>249</v>
      </c>
      <c r="TLD115" s="159" t="s">
        <v>249</v>
      </c>
      <c r="TLE115" s="159" t="s">
        <v>249</v>
      </c>
      <c r="TLF115" s="159" t="s">
        <v>249</v>
      </c>
      <c r="TLG115" s="159" t="s">
        <v>249</v>
      </c>
      <c r="TLH115" s="159" t="s">
        <v>249</v>
      </c>
      <c r="TLI115" s="159" t="s">
        <v>249</v>
      </c>
      <c r="TLJ115" s="159" t="s">
        <v>249</v>
      </c>
      <c r="TLK115" s="159" t="s">
        <v>249</v>
      </c>
      <c r="TLL115" s="159" t="s">
        <v>249</v>
      </c>
      <c r="TLM115" s="159" t="s">
        <v>249</v>
      </c>
      <c r="TLN115" s="159" t="s">
        <v>249</v>
      </c>
      <c r="TLO115" s="159" t="s">
        <v>249</v>
      </c>
      <c r="TLP115" s="159" t="s">
        <v>249</v>
      </c>
      <c r="TLQ115" s="159" t="s">
        <v>249</v>
      </c>
      <c r="TLR115" s="159" t="s">
        <v>249</v>
      </c>
      <c r="TLS115" s="159" t="s">
        <v>249</v>
      </c>
      <c r="TLT115" s="159" t="s">
        <v>249</v>
      </c>
      <c r="TLU115" s="159" t="s">
        <v>249</v>
      </c>
      <c r="TLV115" s="159" t="s">
        <v>249</v>
      </c>
      <c r="TLW115" s="159" t="s">
        <v>249</v>
      </c>
      <c r="TLX115" s="159" t="s">
        <v>249</v>
      </c>
      <c r="TLY115" s="159" t="s">
        <v>249</v>
      </c>
      <c r="TLZ115" s="159" t="s">
        <v>249</v>
      </c>
      <c r="TMA115" s="159" t="s">
        <v>249</v>
      </c>
      <c r="TMB115" s="159" t="s">
        <v>249</v>
      </c>
      <c r="TMC115" s="159" t="s">
        <v>249</v>
      </c>
      <c r="TMD115" s="159" t="s">
        <v>249</v>
      </c>
      <c r="TME115" s="159" t="s">
        <v>249</v>
      </c>
      <c r="TMF115" s="159" t="s">
        <v>249</v>
      </c>
      <c r="TMG115" s="159" t="s">
        <v>249</v>
      </c>
      <c r="TMH115" s="159" t="s">
        <v>249</v>
      </c>
      <c r="TMI115" s="159" t="s">
        <v>249</v>
      </c>
      <c r="TMJ115" s="159" t="s">
        <v>249</v>
      </c>
      <c r="TMK115" s="159" t="s">
        <v>249</v>
      </c>
      <c r="TML115" s="159" t="s">
        <v>249</v>
      </c>
      <c r="TMM115" s="159" t="s">
        <v>249</v>
      </c>
      <c r="TMN115" s="159" t="s">
        <v>249</v>
      </c>
      <c r="TMO115" s="159" t="s">
        <v>249</v>
      </c>
      <c r="TMP115" s="159" t="s">
        <v>249</v>
      </c>
      <c r="TMQ115" s="159" t="s">
        <v>249</v>
      </c>
      <c r="TMR115" s="159" t="s">
        <v>249</v>
      </c>
      <c r="TMS115" s="159" t="s">
        <v>249</v>
      </c>
      <c r="TMT115" s="159" t="s">
        <v>249</v>
      </c>
      <c r="TMU115" s="159" t="s">
        <v>249</v>
      </c>
      <c r="TMV115" s="159" t="s">
        <v>249</v>
      </c>
      <c r="TMW115" s="159" t="s">
        <v>249</v>
      </c>
      <c r="TMX115" s="159" t="s">
        <v>249</v>
      </c>
      <c r="TMY115" s="159" t="s">
        <v>249</v>
      </c>
      <c r="TMZ115" s="159" t="s">
        <v>249</v>
      </c>
      <c r="TNA115" s="159" t="s">
        <v>249</v>
      </c>
      <c r="TNB115" s="159" t="s">
        <v>249</v>
      </c>
      <c r="TNC115" s="159" t="s">
        <v>249</v>
      </c>
      <c r="TND115" s="159" t="s">
        <v>249</v>
      </c>
      <c r="TNE115" s="159" t="s">
        <v>249</v>
      </c>
      <c r="TNF115" s="159" t="s">
        <v>249</v>
      </c>
      <c r="TNG115" s="159" t="s">
        <v>249</v>
      </c>
      <c r="TNH115" s="159" t="s">
        <v>249</v>
      </c>
      <c r="TNI115" s="159" t="s">
        <v>249</v>
      </c>
      <c r="TNJ115" s="159" t="s">
        <v>249</v>
      </c>
      <c r="TNK115" s="159" t="s">
        <v>249</v>
      </c>
      <c r="TNL115" s="159" t="s">
        <v>249</v>
      </c>
      <c r="TNM115" s="159" t="s">
        <v>249</v>
      </c>
      <c r="TNN115" s="159" t="s">
        <v>249</v>
      </c>
      <c r="TNO115" s="159" t="s">
        <v>249</v>
      </c>
      <c r="TNP115" s="159" t="s">
        <v>249</v>
      </c>
      <c r="TNQ115" s="159" t="s">
        <v>249</v>
      </c>
      <c r="TNR115" s="159" t="s">
        <v>249</v>
      </c>
      <c r="TNS115" s="159" t="s">
        <v>249</v>
      </c>
      <c r="TNT115" s="159" t="s">
        <v>249</v>
      </c>
      <c r="TNU115" s="159" t="s">
        <v>249</v>
      </c>
      <c r="TNV115" s="159" t="s">
        <v>249</v>
      </c>
      <c r="TNW115" s="159" t="s">
        <v>249</v>
      </c>
      <c r="TNX115" s="159" t="s">
        <v>249</v>
      </c>
      <c r="TNY115" s="159" t="s">
        <v>249</v>
      </c>
      <c r="TNZ115" s="159" t="s">
        <v>249</v>
      </c>
      <c r="TOA115" s="159" t="s">
        <v>249</v>
      </c>
      <c r="TOB115" s="159" t="s">
        <v>249</v>
      </c>
      <c r="TOC115" s="159" t="s">
        <v>249</v>
      </c>
      <c r="TOD115" s="159" t="s">
        <v>249</v>
      </c>
      <c r="TOE115" s="159" t="s">
        <v>249</v>
      </c>
      <c r="TOF115" s="159" t="s">
        <v>249</v>
      </c>
      <c r="TOG115" s="159" t="s">
        <v>249</v>
      </c>
      <c r="TOH115" s="159" t="s">
        <v>249</v>
      </c>
      <c r="TOI115" s="159" t="s">
        <v>249</v>
      </c>
      <c r="TOJ115" s="159" t="s">
        <v>249</v>
      </c>
      <c r="TOK115" s="159" t="s">
        <v>249</v>
      </c>
      <c r="TOL115" s="159" t="s">
        <v>249</v>
      </c>
      <c r="TOM115" s="159" t="s">
        <v>249</v>
      </c>
      <c r="TON115" s="159" t="s">
        <v>249</v>
      </c>
      <c r="TOO115" s="159" t="s">
        <v>249</v>
      </c>
      <c r="TOP115" s="159" t="s">
        <v>249</v>
      </c>
      <c r="TOQ115" s="159" t="s">
        <v>249</v>
      </c>
      <c r="TOR115" s="159" t="s">
        <v>249</v>
      </c>
      <c r="TOS115" s="159" t="s">
        <v>249</v>
      </c>
      <c r="TOT115" s="159" t="s">
        <v>249</v>
      </c>
      <c r="TOU115" s="159" t="s">
        <v>249</v>
      </c>
      <c r="TOV115" s="159" t="s">
        <v>249</v>
      </c>
      <c r="TOW115" s="159" t="s">
        <v>249</v>
      </c>
      <c r="TOX115" s="159" t="s">
        <v>249</v>
      </c>
      <c r="TOY115" s="159" t="s">
        <v>249</v>
      </c>
      <c r="TOZ115" s="159" t="s">
        <v>249</v>
      </c>
      <c r="TPA115" s="159" t="s">
        <v>249</v>
      </c>
      <c r="TPB115" s="159" t="s">
        <v>249</v>
      </c>
      <c r="TPC115" s="159" t="s">
        <v>249</v>
      </c>
      <c r="TPD115" s="159" t="s">
        <v>249</v>
      </c>
      <c r="TPE115" s="159" t="s">
        <v>249</v>
      </c>
      <c r="TPF115" s="159" t="s">
        <v>249</v>
      </c>
      <c r="TPG115" s="159" t="s">
        <v>249</v>
      </c>
      <c r="TPH115" s="159" t="s">
        <v>249</v>
      </c>
      <c r="TPI115" s="159" t="s">
        <v>249</v>
      </c>
      <c r="TPJ115" s="159" t="s">
        <v>249</v>
      </c>
      <c r="TPK115" s="159" t="s">
        <v>249</v>
      </c>
      <c r="TPL115" s="159" t="s">
        <v>249</v>
      </c>
      <c r="TPM115" s="159" t="s">
        <v>249</v>
      </c>
      <c r="TPN115" s="159" t="s">
        <v>249</v>
      </c>
      <c r="TPO115" s="159" t="s">
        <v>249</v>
      </c>
      <c r="TPP115" s="159" t="s">
        <v>249</v>
      </c>
      <c r="TPQ115" s="159" t="s">
        <v>249</v>
      </c>
      <c r="TPR115" s="159" t="s">
        <v>249</v>
      </c>
      <c r="TPS115" s="159" t="s">
        <v>249</v>
      </c>
      <c r="TPT115" s="159" t="s">
        <v>249</v>
      </c>
      <c r="TPU115" s="159" t="s">
        <v>249</v>
      </c>
      <c r="TPV115" s="159" t="s">
        <v>249</v>
      </c>
      <c r="TPW115" s="159" t="s">
        <v>249</v>
      </c>
      <c r="TPX115" s="159" t="s">
        <v>249</v>
      </c>
      <c r="TPY115" s="159" t="s">
        <v>249</v>
      </c>
      <c r="TPZ115" s="159" t="s">
        <v>249</v>
      </c>
      <c r="TQA115" s="159" t="s">
        <v>249</v>
      </c>
      <c r="TQB115" s="159" t="s">
        <v>249</v>
      </c>
      <c r="TQC115" s="159" t="s">
        <v>249</v>
      </c>
      <c r="TQD115" s="159" t="s">
        <v>249</v>
      </c>
      <c r="TQE115" s="159" t="s">
        <v>249</v>
      </c>
      <c r="TQF115" s="159" t="s">
        <v>249</v>
      </c>
      <c r="TQG115" s="159" t="s">
        <v>249</v>
      </c>
      <c r="TQH115" s="159" t="s">
        <v>249</v>
      </c>
      <c r="TQI115" s="159" t="s">
        <v>249</v>
      </c>
      <c r="TQJ115" s="159" t="s">
        <v>249</v>
      </c>
      <c r="TQK115" s="159" t="s">
        <v>249</v>
      </c>
      <c r="TQL115" s="159" t="s">
        <v>249</v>
      </c>
      <c r="TQM115" s="159" t="s">
        <v>249</v>
      </c>
      <c r="TQN115" s="159" t="s">
        <v>249</v>
      </c>
      <c r="TQO115" s="159" t="s">
        <v>249</v>
      </c>
      <c r="TQP115" s="159" t="s">
        <v>249</v>
      </c>
      <c r="TQQ115" s="159" t="s">
        <v>249</v>
      </c>
      <c r="TQR115" s="159" t="s">
        <v>249</v>
      </c>
      <c r="TQS115" s="159" t="s">
        <v>249</v>
      </c>
      <c r="TQT115" s="159" t="s">
        <v>249</v>
      </c>
      <c r="TQU115" s="159" t="s">
        <v>249</v>
      </c>
      <c r="TQV115" s="159" t="s">
        <v>249</v>
      </c>
      <c r="TQW115" s="159" t="s">
        <v>249</v>
      </c>
      <c r="TQX115" s="159" t="s">
        <v>249</v>
      </c>
      <c r="TQY115" s="159" t="s">
        <v>249</v>
      </c>
      <c r="TQZ115" s="159" t="s">
        <v>249</v>
      </c>
      <c r="TRA115" s="159" t="s">
        <v>249</v>
      </c>
      <c r="TRB115" s="159" t="s">
        <v>249</v>
      </c>
      <c r="TRC115" s="159" t="s">
        <v>249</v>
      </c>
      <c r="TRD115" s="159" t="s">
        <v>249</v>
      </c>
      <c r="TRE115" s="159" t="s">
        <v>249</v>
      </c>
      <c r="TRF115" s="159" t="s">
        <v>249</v>
      </c>
      <c r="TRG115" s="159" t="s">
        <v>249</v>
      </c>
      <c r="TRH115" s="159" t="s">
        <v>249</v>
      </c>
      <c r="TRI115" s="159" t="s">
        <v>249</v>
      </c>
      <c r="TRJ115" s="159" t="s">
        <v>249</v>
      </c>
      <c r="TRK115" s="159" t="s">
        <v>249</v>
      </c>
      <c r="TRL115" s="159" t="s">
        <v>249</v>
      </c>
      <c r="TRM115" s="159" t="s">
        <v>249</v>
      </c>
      <c r="TRN115" s="159" t="s">
        <v>249</v>
      </c>
      <c r="TRO115" s="159" t="s">
        <v>249</v>
      </c>
      <c r="TRP115" s="159" t="s">
        <v>249</v>
      </c>
      <c r="TRQ115" s="159" t="s">
        <v>249</v>
      </c>
      <c r="TRR115" s="159" t="s">
        <v>249</v>
      </c>
      <c r="TRS115" s="159" t="s">
        <v>249</v>
      </c>
      <c r="TRT115" s="159" t="s">
        <v>249</v>
      </c>
      <c r="TRU115" s="159" t="s">
        <v>249</v>
      </c>
      <c r="TRV115" s="159" t="s">
        <v>249</v>
      </c>
      <c r="TRW115" s="159" t="s">
        <v>249</v>
      </c>
      <c r="TRX115" s="159" t="s">
        <v>249</v>
      </c>
      <c r="TRY115" s="159" t="s">
        <v>249</v>
      </c>
      <c r="TRZ115" s="159" t="s">
        <v>249</v>
      </c>
      <c r="TSA115" s="159" t="s">
        <v>249</v>
      </c>
      <c r="TSB115" s="159" t="s">
        <v>249</v>
      </c>
      <c r="TSC115" s="159" t="s">
        <v>249</v>
      </c>
      <c r="TSD115" s="159" t="s">
        <v>249</v>
      </c>
      <c r="TSE115" s="159" t="s">
        <v>249</v>
      </c>
      <c r="TSF115" s="159" t="s">
        <v>249</v>
      </c>
      <c r="TSG115" s="159" t="s">
        <v>249</v>
      </c>
      <c r="TSH115" s="159" t="s">
        <v>249</v>
      </c>
      <c r="TSI115" s="159" t="s">
        <v>249</v>
      </c>
      <c r="TSJ115" s="159" t="s">
        <v>249</v>
      </c>
      <c r="TSK115" s="159" t="s">
        <v>249</v>
      </c>
      <c r="TSL115" s="159" t="s">
        <v>249</v>
      </c>
      <c r="TSM115" s="159" t="s">
        <v>249</v>
      </c>
      <c r="TSN115" s="159" t="s">
        <v>249</v>
      </c>
      <c r="TSO115" s="159" t="s">
        <v>249</v>
      </c>
      <c r="TSP115" s="159" t="s">
        <v>249</v>
      </c>
      <c r="TSQ115" s="159" t="s">
        <v>249</v>
      </c>
      <c r="TSR115" s="159" t="s">
        <v>249</v>
      </c>
      <c r="TSS115" s="159" t="s">
        <v>249</v>
      </c>
      <c r="TST115" s="159" t="s">
        <v>249</v>
      </c>
      <c r="TSU115" s="159" t="s">
        <v>249</v>
      </c>
      <c r="TSV115" s="159" t="s">
        <v>249</v>
      </c>
      <c r="TSW115" s="159" t="s">
        <v>249</v>
      </c>
      <c r="TSX115" s="159" t="s">
        <v>249</v>
      </c>
      <c r="TSY115" s="159" t="s">
        <v>249</v>
      </c>
      <c r="TSZ115" s="159" t="s">
        <v>249</v>
      </c>
      <c r="TTA115" s="159" t="s">
        <v>249</v>
      </c>
      <c r="TTB115" s="159" t="s">
        <v>249</v>
      </c>
      <c r="TTC115" s="159" t="s">
        <v>249</v>
      </c>
      <c r="TTD115" s="159" t="s">
        <v>249</v>
      </c>
      <c r="TTE115" s="159" t="s">
        <v>249</v>
      </c>
      <c r="TTF115" s="159" t="s">
        <v>249</v>
      </c>
      <c r="TTG115" s="159" t="s">
        <v>249</v>
      </c>
      <c r="TTH115" s="159" t="s">
        <v>249</v>
      </c>
      <c r="TTI115" s="159" t="s">
        <v>249</v>
      </c>
      <c r="TTJ115" s="159" t="s">
        <v>249</v>
      </c>
      <c r="TTK115" s="159" t="s">
        <v>249</v>
      </c>
      <c r="TTL115" s="159" t="s">
        <v>249</v>
      </c>
      <c r="TTM115" s="159" t="s">
        <v>249</v>
      </c>
      <c r="TTN115" s="159" t="s">
        <v>249</v>
      </c>
      <c r="TTO115" s="159" t="s">
        <v>249</v>
      </c>
      <c r="TTP115" s="159" t="s">
        <v>249</v>
      </c>
      <c r="TTQ115" s="159" t="s">
        <v>249</v>
      </c>
      <c r="TTR115" s="159" t="s">
        <v>249</v>
      </c>
      <c r="TTS115" s="159" t="s">
        <v>249</v>
      </c>
      <c r="TTT115" s="159" t="s">
        <v>249</v>
      </c>
      <c r="TTU115" s="159" t="s">
        <v>249</v>
      </c>
      <c r="TTV115" s="159" t="s">
        <v>249</v>
      </c>
      <c r="TTW115" s="159" t="s">
        <v>249</v>
      </c>
      <c r="TTX115" s="159" t="s">
        <v>249</v>
      </c>
      <c r="TTY115" s="159" t="s">
        <v>249</v>
      </c>
      <c r="TTZ115" s="159" t="s">
        <v>249</v>
      </c>
      <c r="TUA115" s="159" t="s">
        <v>249</v>
      </c>
      <c r="TUB115" s="159" t="s">
        <v>249</v>
      </c>
      <c r="TUC115" s="159" t="s">
        <v>249</v>
      </c>
      <c r="TUD115" s="159" t="s">
        <v>249</v>
      </c>
      <c r="TUE115" s="159" t="s">
        <v>249</v>
      </c>
      <c r="TUF115" s="159" t="s">
        <v>249</v>
      </c>
      <c r="TUG115" s="159" t="s">
        <v>249</v>
      </c>
      <c r="TUH115" s="159" t="s">
        <v>249</v>
      </c>
      <c r="TUI115" s="159" t="s">
        <v>249</v>
      </c>
      <c r="TUJ115" s="159" t="s">
        <v>249</v>
      </c>
      <c r="TUK115" s="159" t="s">
        <v>249</v>
      </c>
      <c r="TUL115" s="159" t="s">
        <v>249</v>
      </c>
      <c r="TUM115" s="159" t="s">
        <v>249</v>
      </c>
      <c r="TUN115" s="159" t="s">
        <v>249</v>
      </c>
      <c r="TUO115" s="159" t="s">
        <v>249</v>
      </c>
      <c r="TUP115" s="159" t="s">
        <v>249</v>
      </c>
      <c r="TUQ115" s="159" t="s">
        <v>249</v>
      </c>
      <c r="TUR115" s="159" t="s">
        <v>249</v>
      </c>
      <c r="TUS115" s="159" t="s">
        <v>249</v>
      </c>
      <c r="TUT115" s="159" t="s">
        <v>249</v>
      </c>
      <c r="TUU115" s="159" t="s">
        <v>249</v>
      </c>
      <c r="TUV115" s="159" t="s">
        <v>249</v>
      </c>
      <c r="TUW115" s="159" t="s">
        <v>249</v>
      </c>
      <c r="TUX115" s="159" t="s">
        <v>249</v>
      </c>
      <c r="TUY115" s="159" t="s">
        <v>249</v>
      </c>
      <c r="TUZ115" s="159" t="s">
        <v>249</v>
      </c>
      <c r="TVA115" s="159" t="s">
        <v>249</v>
      </c>
      <c r="TVB115" s="159" t="s">
        <v>249</v>
      </c>
      <c r="TVC115" s="159" t="s">
        <v>249</v>
      </c>
      <c r="TVD115" s="159" t="s">
        <v>249</v>
      </c>
      <c r="TVE115" s="159" t="s">
        <v>249</v>
      </c>
      <c r="TVF115" s="159" t="s">
        <v>249</v>
      </c>
      <c r="TVG115" s="159" t="s">
        <v>249</v>
      </c>
      <c r="TVH115" s="159" t="s">
        <v>249</v>
      </c>
      <c r="TVI115" s="159" t="s">
        <v>249</v>
      </c>
      <c r="TVJ115" s="159" t="s">
        <v>249</v>
      </c>
      <c r="TVK115" s="159" t="s">
        <v>249</v>
      </c>
      <c r="TVL115" s="159" t="s">
        <v>249</v>
      </c>
      <c r="TVM115" s="159" t="s">
        <v>249</v>
      </c>
      <c r="TVN115" s="159" t="s">
        <v>249</v>
      </c>
      <c r="TVO115" s="159" t="s">
        <v>249</v>
      </c>
      <c r="TVP115" s="159" t="s">
        <v>249</v>
      </c>
      <c r="TVQ115" s="159" t="s">
        <v>249</v>
      </c>
      <c r="TVR115" s="159" t="s">
        <v>249</v>
      </c>
      <c r="TVS115" s="159" t="s">
        <v>249</v>
      </c>
      <c r="TVT115" s="159" t="s">
        <v>249</v>
      </c>
      <c r="TVU115" s="159" t="s">
        <v>249</v>
      </c>
      <c r="TVV115" s="159" t="s">
        <v>249</v>
      </c>
      <c r="TVW115" s="159" t="s">
        <v>249</v>
      </c>
      <c r="TVX115" s="159" t="s">
        <v>249</v>
      </c>
      <c r="TVY115" s="159" t="s">
        <v>249</v>
      </c>
      <c r="TVZ115" s="159" t="s">
        <v>249</v>
      </c>
      <c r="TWA115" s="159" t="s">
        <v>249</v>
      </c>
      <c r="TWB115" s="159" t="s">
        <v>249</v>
      </c>
      <c r="TWC115" s="159" t="s">
        <v>249</v>
      </c>
      <c r="TWD115" s="159" t="s">
        <v>249</v>
      </c>
      <c r="TWE115" s="159" t="s">
        <v>249</v>
      </c>
      <c r="TWF115" s="159" t="s">
        <v>249</v>
      </c>
      <c r="TWG115" s="159" t="s">
        <v>249</v>
      </c>
      <c r="TWH115" s="159" t="s">
        <v>249</v>
      </c>
      <c r="TWI115" s="159" t="s">
        <v>249</v>
      </c>
      <c r="TWJ115" s="159" t="s">
        <v>249</v>
      </c>
      <c r="TWK115" s="159" t="s">
        <v>249</v>
      </c>
      <c r="TWL115" s="159" t="s">
        <v>249</v>
      </c>
      <c r="TWM115" s="159" t="s">
        <v>249</v>
      </c>
      <c r="TWN115" s="159" t="s">
        <v>249</v>
      </c>
      <c r="TWO115" s="159" t="s">
        <v>249</v>
      </c>
      <c r="TWP115" s="159" t="s">
        <v>249</v>
      </c>
      <c r="TWQ115" s="159" t="s">
        <v>249</v>
      </c>
      <c r="TWR115" s="159" t="s">
        <v>249</v>
      </c>
      <c r="TWS115" s="159" t="s">
        <v>249</v>
      </c>
      <c r="TWT115" s="159" t="s">
        <v>249</v>
      </c>
      <c r="TWU115" s="159" t="s">
        <v>249</v>
      </c>
      <c r="TWV115" s="159" t="s">
        <v>249</v>
      </c>
      <c r="TWW115" s="159" t="s">
        <v>249</v>
      </c>
      <c r="TWX115" s="159" t="s">
        <v>249</v>
      </c>
      <c r="TWY115" s="159" t="s">
        <v>249</v>
      </c>
      <c r="TWZ115" s="159" t="s">
        <v>249</v>
      </c>
      <c r="TXA115" s="159" t="s">
        <v>249</v>
      </c>
      <c r="TXB115" s="159" t="s">
        <v>249</v>
      </c>
      <c r="TXC115" s="159" t="s">
        <v>249</v>
      </c>
      <c r="TXD115" s="159" t="s">
        <v>249</v>
      </c>
      <c r="TXE115" s="159" t="s">
        <v>249</v>
      </c>
      <c r="TXF115" s="159" t="s">
        <v>249</v>
      </c>
      <c r="TXG115" s="159" t="s">
        <v>249</v>
      </c>
      <c r="TXH115" s="159" t="s">
        <v>249</v>
      </c>
      <c r="TXI115" s="159" t="s">
        <v>249</v>
      </c>
      <c r="TXJ115" s="159" t="s">
        <v>249</v>
      </c>
      <c r="TXK115" s="159" t="s">
        <v>249</v>
      </c>
      <c r="TXL115" s="159" t="s">
        <v>249</v>
      </c>
      <c r="TXM115" s="159" t="s">
        <v>249</v>
      </c>
      <c r="TXN115" s="159" t="s">
        <v>249</v>
      </c>
      <c r="TXO115" s="159" t="s">
        <v>249</v>
      </c>
      <c r="TXP115" s="159" t="s">
        <v>249</v>
      </c>
      <c r="TXQ115" s="159" t="s">
        <v>249</v>
      </c>
      <c r="TXR115" s="159" t="s">
        <v>249</v>
      </c>
      <c r="TXS115" s="159" t="s">
        <v>249</v>
      </c>
      <c r="TXT115" s="159" t="s">
        <v>249</v>
      </c>
      <c r="TXU115" s="159" t="s">
        <v>249</v>
      </c>
      <c r="TXV115" s="159" t="s">
        <v>249</v>
      </c>
      <c r="TXW115" s="159" t="s">
        <v>249</v>
      </c>
      <c r="TXX115" s="159" t="s">
        <v>249</v>
      </c>
      <c r="TXY115" s="159" t="s">
        <v>249</v>
      </c>
      <c r="TXZ115" s="159" t="s">
        <v>249</v>
      </c>
      <c r="TYA115" s="159" t="s">
        <v>249</v>
      </c>
      <c r="TYB115" s="159" t="s">
        <v>249</v>
      </c>
      <c r="TYC115" s="159" t="s">
        <v>249</v>
      </c>
      <c r="TYD115" s="159" t="s">
        <v>249</v>
      </c>
      <c r="TYE115" s="159" t="s">
        <v>249</v>
      </c>
      <c r="TYF115" s="159" t="s">
        <v>249</v>
      </c>
      <c r="TYG115" s="159" t="s">
        <v>249</v>
      </c>
      <c r="TYH115" s="159" t="s">
        <v>249</v>
      </c>
      <c r="TYI115" s="159" t="s">
        <v>249</v>
      </c>
      <c r="TYJ115" s="159" t="s">
        <v>249</v>
      </c>
      <c r="TYK115" s="159" t="s">
        <v>249</v>
      </c>
      <c r="TYL115" s="159" t="s">
        <v>249</v>
      </c>
      <c r="TYM115" s="159" t="s">
        <v>249</v>
      </c>
      <c r="TYN115" s="159" t="s">
        <v>249</v>
      </c>
      <c r="TYO115" s="159" t="s">
        <v>249</v>
      </c>
      <c r="TYP115" s="159" t="s">
        <v>249</v>
      </c>
      <c r="TYQ115" s="159" t="s">
        <v>249</v>
      </c>
      <c r="TYR115" s="159" t="s">
        <v>249</v>
      </c>
      <c r="TYS115" s="159" t="s">
        <v>249</v>
      </c>
      <c r="TYT115" s="159" t="s">
        <v>249</v>
      </c>
      <c r="TYU115" s="159" t="s">
        <v>249</v>
      </c>
      <c r="TYV115" s="159" t="s">
        <v>249</v>
      </c>
      <c r="TYW115" s="159" t="s">
        <v>249</v>
      </c>
      <c r="TYX115" s="159" t="s">
        <v>249</v>
      </c>
      <c r="TYY115" s="159" t="s">
        <v>249</v>
      </c>
      <c r="TYZ115" s="159" t="s">
        <v>249</v>
      </c>
      <c r="TZA115" s="159" t="s">
        <v>249</v>
      </c>
      <c r="TZB115" s="159" t="s">
        <v>249</v>
      </c>
      <c r="TZC115" s="159" t="s">
        <v>249</v>
      </c>
      <c r="TZD115" s="159" t="s">
        <v>249</v>
      </c>
      <c r="TZE115" s="159" t="s">
        <v>249</v>
      </c>
      <c r="TZF115" s="159" t="s">
        <v>249</v>
      </c>
      <c r="TZG115" s="159" t="s">
        <v>249</v>
      </c>
      <c r="TZH115" s="159" t="s">
        <v>249</v>
      </c>
      <c r="TZI115" s="159" t="s">
        <v>249</v>
      </c>
      <c r="TZJ115" s="159" t="s">
        <v>249</v>
      </c>
      <c r="TZK115" s="159" t="s">
        <v>249</v>
      </c>
      <c r="TZL115" s="159" t="s">
        <v>249</v>
      </c>
      <c r="TZM115" s="159" t="s">
        <v>249</v>
      </c>
      <c r="TZN115" s="159" t="s">
        <v>249</v>
      </c>
      <c r="TZO115" s="159" t="s">
        <v>249</v>
      </c>
      <c r="TZP115" s="159" t="s">
        <v>249</v>
      </c>
      <c r="TZQ115" s="159" t="s">
        <v>249</v>
      </c>
      <c r="TZR115" s="159" t="s">
        <v>249</v>
      </c>
      <c r="TZS115" s="159" t="s">
        <v>249</v>
      </c>
      <c r="TZT115" s="159" t="s">
        <v>249</v>
      </c>
      <c r="TZU115" s="159" t="s">
        <v>249</v>
      </c>
      <c r="TZV115" s="159" t="s">
        <v>249</v>
      </c>
      <c r="TZW115" s="159" t="s">
        <v>249</v>
      </c>
      <c r="TZX115" s="159" t="s">
        <v>249</v>
      </c>
      <c r="TZY115" s="159" t="s">
        <v>249</v>
      </c>
      <c r="TZZ115" s="159" t="s">
        <v>249</v>
      </c>
      <c r="UAA115" s="159" t="s">
        <v>249</v>
      </c>
      <c r="UAB115" s="159" t="s">
        <v>249</v>
      </c>
      <c r="UAC115" s="159" t="s">
        <v>249</v>
      </c>
      <c r="UAD115" s="159" t="s">
        <v>249</v>
      </c>
      <c r="UAE115" s="159" t="s">
        <v>249</v>
      </c>
      <c r="UAF115" s="159" t="s">
        <v>249</v>
      </c>
      <c r="UAG115" s="159" t="s">
        <v>249</v>
      </c>
      <c r="UAH115" s="159" t="s">
        <v>249</v>
      </c>
      <c r="UAI115" s="159" t="s">
        <v>249</v>
      </c>
      <c r="UAJ115" s="159" t="s">
        <v>249</v>
      </c>
      <c r="UAK115" s="159" t="s">
        <v>249</v>
      </c>
      <c r="UAL115" s="159" t="s">
        <v>249</v>
      </c>
      <c r="UAM115" s="159" t="s">
        <v>249</v>
      </c>
      <c r="UAN115" s="159" t="s">
        <v>249</v>
      </c>
      <c r="UAO115" s="159" t="s">
        <v>249</v>
      </c>
      <c r="UAP115" s="159" t="s">
        <v>249</v>
      </c>
      <c r="UAQ115" s="159" t="s">
        <v>249</v>
      </c>
      <c r="UAR115" s="159" t="s">
        <v>249</v>
      </c>
      <c r="UAS115" s="159" t="s">
        <v>249</v>
      </c>
      <c r="UAT115" s="159" t="s">
        <v>249</v>
      </c>
      <c r="UAU115" s="159" t="s">
        <v>249</v>
      </c>
      <c r="UAV115" s="159" t="s">
        <v>249</v>
      </c>
      <c r="UAW115" s="159" t="s">
        <v>249</v>
      </c>
      <c r="UAX115" s="159" t="s">
        <v>249</v>
      </c>
      <c r="UAY115" s="159" t="s">
        <v>249</v>
      </c>
      <c r="UAZ115" s="159" t="s">
        <v>249</v>
      </c>
      <c r="UBA115" s="159" t="s">
        <v>249</v>
      </c>
      <c r="UBB115" s="159" t="s">
        <v>249</v>
      </c>
      <c r="UBC115" s="159" t="s">
        <v>249</v>
      </c>
      <c r="UBD115" s="159" t="s">
        <v>249</v>
      </c>
      <c r="UBE115" s="159" t="s">
        <v>249</v>
      </c>
      <c r="UBF115" s="159" t="s">
        <v>249</v>
      </c>
      <c r="UBG115" s="159" t="s">
        <v>249</v>
      </c>
      <c r="UBH115" s="159" t="s">
        <v>249</v>
      </c>
      <c r="UBI115" s="159" t="s">
        <v>249</v>
      </c>
      <c r="UBJ115" s="159" t="s">
        <v>249</v>
      </c>
      <c r="UBK115" s="159" t="s">
        <v>249</v>
      </c>
      <c r="UBL115" s="159" t="s">
        <v>249</v>
      </c>
      <c r="UBM115" s="159" t="s">
        <v>249</v>
      </c>
      <c r="UBN115" s="159" t="s">
        <v>249</v>
      </c>
      <c r="UBO115" s="159" t="s">
        <v>249</v>
      </c>
      <c r="UBP115" s="159" t="s">
        <v>249</v>
      </c>
      <c r="UBQ115" s="159" t="s">
        <v>249</v>
      </c>
      <c r="UBR115" s="159" t="s">
        <v>249</v>
      </c>
      <c r="UBS115" s="159" t="s">
        <v>249</v>
      </c>
      <c r="UBT115" s="159" t="s">
        <v>249</v>
      </c>
      <c r="UBU115" s="159" t="s">
        <v>249</v>
      </c>
      <c r="UBV115" s="159" t="s">
        <v>249</v>
      </c>
      <c r="UBW115" s="159" t="s">
        <v>249</v>
      </c>
      <c r="UBX115" s="159" t="s">
        <v>249</v>
      </c>
      <c r="UBY115" s="159" t="s">
        <v>249</v>
      </c>
      <c r="UBZ115" s="159" t="s">
        <v>249</v>
      </c>
      <c r="UCA115" s="159" t="s">
        <v>249</v>
      </c>
      <c r="UCB115" s="159" t="s">
        <v>249</v>
      </c>
      <c r="UCC115" s="159" t="s">
        <v>249</v>
      </c>
      <c r="UCD115" s="159" t="s">
        <v>249</v>
      </c>
      <c r="UCE115" s="159" t="s">
        <v>249</v>
      </c>
      <c r="UCF115" s="159" t="s">
        <v>249</v>
      </c>
      <c r="UCG115" s="159" t="s">
        <v>249</v>
      </c>
      <c r="UCH115" s="159" t="s">
        <v>249</v>
      </c>
      <c r="UCI115" s="159" t="s">
        <v>249</v>
      </c>
      <c r="UCJ115" s="159" t="s">
        <v>249</v>
      </c>
      <c r="UCK115" s="159" t="s">
        <v>249</v>
      </c>
      <c r="UCL115" s="159" t="s">
        <v>249</v>
      </c>
      <c r="UCM115" s="159" t="s">
        <v>249</v>
      </c>
      <c r="UCN115" s="159" t="s">
        <v>249</v>
      </c>
      <c r="UCO115" s="159" t="s">
        <v>249</v>
      </c>
      <c r="UCP115" s="159" t="s">
        <v>249</v>
      </c>
      <c r="UCQ115" s="159" t="s">
        <v>249</v>
      </c>
      <c r="UCR115" s="159" t="s">
        <v>249</v>
      </c>
      <c r="UCS115" s="159" t="s">
        <v>249</v>
      </c>
      <c r="UCT115" s="159" t="s">
        <v>249</v>
      </c>
      <c r="UCU115" s="159" t="s">
        <v>249</v>
      </c>
      <c r="UCV115" s="159" t="s">
        <v>249</v>
      </c>
      <c r="UCW115" s="159" t="s">
        <v>249</v>
      </c>
      <c r="UCX115" s="159" t="s">
        <v>249</v>
      </c>
      <c r="UCY115" s="159" t="s">
        <v>249</v>
      </c>
      <c r="UCZ115" s="159" t="s">
        <v>249</v>
      </c>
      <c r="UDA115" s="159" t="s">
        <v>249</v>
      </c>
      <c r="UDB115" s="159" t="s">
        <v>249</v>
      </c>
      <c r="UDC115" s="159" t="s">
        <v>249</v>
      </c>
      <c r="UDD115" s="159" t="s">
        <v>249</v>
      </c>
      <c r="UDE115" s="159" t="s">
        <v>249</v>
      </c>
      <c r="UDF115" s="159" t="s">
        <v>249</v>
      </c>
      <c r="UDG115" s="159" t="s">
        <v>249</v>
      </c>
      <c r="UDH115" s="159" t="s">
        <v>249</v>
      </c>
      <c r="UDI115" s="159" t="s">
        <v>249</v>
      </c>
      <c r="UDJ115" s="159" t="s">
        <v>249</v>
      </c>
      <c r="UDK115" s="159" t="s">
        <v>249</v>
      </c>
      <c r="UDL115" s="159" t="s">
        <v>249</v>
      </c>
      <c r="UDM115" s="159" t="s">
        <v>249</v>
      </c>
      <c r="UDN115" s="159" t="s">
        <v>249</v>
      </c>
      <c r="UDO115" s="159" t="s">
        <v>249</v>
      </c>
      <c r="UDP115" s="159" t="s">
        <v>249</v>
      </c>
      <c r="UDQ115" s="159" t="s">
        <v>249</v>
      </c>
      <c r="UDR115" s="159" t="s">
        <v>249</v>
      </c>
      <c r="UDS115" s="159" t="s">
        <v>249</v>
      </c>
      <c r="UDT115" s="159" t="s">
        <v>249</v>
      </c>
      <c r="UDU115" s="159" t="s">
        <v>249</v>
      </c>
      <c r="UDV115" s="159" t="s">
        <v>249</v>
      </c>
      <c r="UDW115" s="159" t="s">
        <v>249</v>
      </c>
      <c r="UDX115" s="159" t="s">
        <v>249</v>
      </c>
      <c r="UDY115" s="159" t="s">
        <v>249</v>
      </c>
      <c r="UDZ115" s="159" t="s">
        <v>249</v>
      </c>
      <c r="UEA115" s="159" t="s">
        <v>249</v>
      </c>
      <c r="UEB115" s="159" t="s">
        <v>249</v>
      </c>
      <c r="UEC115" s="159" t="s">
        <v>249</v>
      </c>
      <c r="UED115" s="159" t="s">
        <v>249</v>
      </c>
      <c r="UEE115" s="159" t="s">
        <v>249</v>
      </c>
      <c r="UEF115" s="159" t="s">
        <v>249</v>
      </c>
      <c r="UEG115" s="159" t="s">
        <v>249</v>
      </c>
      <c r="UEH115" s="159" t="s">
        <v>249</v>
      </c>
      <c r="UEI115" s="159" t="s">
        <v>249</v>
      </c>
      <c r="UEJ115" s="159" t="s">
        <v>249</v>
      </c>
      <c r="UEK115" s="159" t="s">
        <v>249</v>
      </c>
      <c r="UEL115" s="159" t="s">
        <v>249</v>
      </c>
      <c r="UEM115" s="159" t="s">
        <v>249</v>
      </c>
      <c r="UEN115" s="159" t="s">
        <v>249</v>
      </c>
      <c r="UEO115" s="159" t="s">
        <v>249</v>
      </c>
      <c r="UEP115" s="159" t="s">
        <v>249</v>
      </c>
      <c r="UEQ115" s="159" t="s">
        <v>249</v>
      </c>
      <c r="UER115" s="159" t="s">
        <v>249</v>
      </c>
      <c r="UES115" s="159" t="s">
        <v>249</v>
      </c>
      <c r="UET115" s="159" t="s">
        <v>249</v>
      </c>
      <c r="UEU115" s="159" t="s">
        <v>249</v>
      </c>
      <c r="UEV115" s="159" t="s">
        <v>249</v>
      </c>
      <c r="UEW115" s="159" t="s">
        <v>249</v>
      </c>
      <c r="UEX115" s="159" t="s">
        <v>249</v>
      </c>
      <c r="UEY115" s="159" t="s">
        <v>249</v>
      </c>
      <c r="UEZ115" s="159" t="s">
        <v>249</v>
      </c>
      <c r="UFA115" s="159" t="s">
        <v>249</v>
      </c>
      <c r="UFB115" s="159" t="s">
        <v>249</v>
      </c>
      <c r="UFC115" s="159" t="s">
        <v>249</v>
      </c>
      <c r="UFD115" s="159" t="s">
        <v>249</v>
      </c>
      <c r="UFE115" s="159" t="s">
        <v>249</v>
      </c>
      <c r="UFF115" s="159" t="s">
        <v>249</v>
      </c>
      <c r="UFG115" s="159" t="s">
        <v>249</v>
      </c>
      <c r="UFH115" s="159" t="s">
        <v>249</v>
      </c>
      <c r="UFI115" s="159" t="s">
        <v>249</v>
      </c>
      <c r="UFJ115" s="159" t="s">
        <v>249</v>
      </c>
      <c r="UFK115" s="159" t="s">
        <v>249</v>
      </c>
      <c r="UFL115" s="159" t="s">
        <v>249</v>
      </c>
      <c r="UFM115" s="159" t="s">
        <v>249</v>
      </c>
      <c r="UFN115" s="159" t="s">
        <v>249</v>
      </c>
      <c r="UFO115" s="159" t="s">
        <v>249</v>
      </c>
      <c r="UFP115" s="159" t="s">
        <v>249</v>
      </c>
      <c r="UFQ115" s="159" t="s">
        <v>249</v>
      </c>
      <c r="UFR115" s="159" t="s">
        <v>249</v>
      </c>
      <c r="UFS115" s="159" t="s">
        <v>249</v>
      </c>
      <c r="UFT115" s="159" t="s">
        <v>249</v>
      </c>
      <c r="UFU115" s="159" t="s">
        <v>249</v>
      </c>
      <c r="UFV115" s="159" t="s">
        <v>249</v>
      </c>
      <c r="UFW115" s="159" t="s">
        <v>249</v>
      </c>
      <c r="UFX115" s="159" t="s">
        <v>249</v>
      </c>
      <c r="UFY115" s="159" t="s">
        <v>249</v>
      </c>
      <c r="UFZ115" s="159" t="s">
        <v>249</v>
      </c>
      <c r="UGA115" s="159" t="s">
        <v>249</v>
      </c>
      <c r="UGB115" s="159" t="s">
        <v>249</v>
      </c>
      <c r="UGC115" s="159" t="s">
        <v>249</v>
      </c>
      <c r="UGD115" s="159" t="s">
        <v>249</v>
      </c>
      <c r="UGE115" s="159" t="s">
        <v>249</v>
      </c>
      <c r="UGF115" s="159" t="s">
        <v>249</v>
      </c>
      <c r="UGG115" s="159" t="s">
        <v>249</v>
      </c>
      <c r="UGH115" s="159" t="s">
        <v>249</v>
      </c>
      <c r="UGI115" s="159" t="s">
        <v>249</v>
      </c>
      <c r="UGJ115" s="159" t="s">
        <v>249</v>
      </c>
      <c r="UGK115" s="159" t="s">
        <v>249</v>
      </c>
      <c r="UGL115" s="159" t="s">
        <v>249</v>
      </c>
      <c r="UGM115" s="159" t="s">
        <v>249</v>
      </c>
      <c r="UGN115" s="159" t="s">
        <v>249</v>
      </c>
      <c r="UGO115" s="159" t="s">
        <v>249</v>
      </c>
      <c r="UGP115" s="159" t="s">
        <v>249</v>
      </c>
      <c r="UGQ115" s="159" t="s">
        <v>249</v>
      </c>
      <c r="UGR115" s="159" t="s">
        <v>249</v>
      </c>
      <c r="UGS115" s="159" t="s">
        <v>249</v>
      </c>
      <c r="UGT115" s="159" t="s">
        <v>249</v>
      </c>
      <c r="UGU115" s="159" t="s">
        <v>249</v>
      </c>
      <c r="UGV115" s="159" t="s">
        <v>249</v>
      </c>
      <c r="UGW115" s="159" t="s">
        <v>249</v>
      </c>
      <c r="UGX115" s="159" t="s">
        <v>249</v>
      </c>
      <c r="UGY115" s="159" t="s">
        <v>249</v>
      </c>
      <c r="UGZ115" s="159" t="s">
        <v>249</v>
      </c>
      <c r="UHA115" s="159" t="s">
        <v>249</v>
      </c>
      <c r="UHB115" s="159" t="s">
        <v>249</v>
      </c>
      <c r="UHC115" s="159" t="s">
        <v>249</v>
      </c>
      <c r="UHD115" s="159" t="s">
        <v>249</v>
      </c>
      <c r="UHE115" s="159" t="s">
        <v>249</v>
      </c>
      <c r="UHF115" s="159" t="s">
        <v>249</v>
      </c>
      <c r="UHG115" s="159" t="s">
        <v>249</v>
      </c>
      <c r="UHH115" s="159" t="s">
        <v>249</v>
      </c>
      <c r="UHI115" s="159" t="s">
        <v>249</v>
      </c>
      <c r="UHJ115" s="159" t="s">
        <v>249</v>
      </c>
      <c r="UHK115" s="159" t="s">
        <v>249</v>
      </c>
      <c r="UHL115" s="159" t="s">
        <v>249</v>
      </c>
      <c r="UHM115" s="159" t="s">
        <v>249</v>
      </c>
      <c r="UHN115" s="159" t="s">
        <v>249</v>
      </c>
      <c r="UHO115" s="159" t="s">
        <v>249</v>
      </c>
      <c r="UHP115" s="159" t="s">
        <v>249</v>
      </c>
      <c r="UHQ115" s="159" t="s">
        <v>249</v>
      </c>
      <c r="UHR115" s="159" t="s">
        <v>249</v>
      </c>
      <c r="UHS115" s="159" t="s">
        <v>249</v>
      </c>
      <c r="UHT115" s="159" t="s">
        <v>249</v>
      </c>
      <c r="UHU115" s="159" t="s">
        <v>249</v>
      </c>
      <c r="UHV115" s="159" t="s">
        <v>249</v>
      </c>
      <c r="UHW115" s="159" t="s">
        <v>249</v>
      </c>
      <c r="UHX115" s="159" t="s">
        <v>249</v>
      </c>
      <c r="UHY115" s="159" t="s">
        <v>249</v>
      </c>
      <c r="UHZ115" s="159" t="s">
        <v>249</v>
      </c>
      <c r="UIA115" s="159" t="s">
        <v>249</v>
      </c>
      <c r="UIB115" s="159" t="s">
        <v>249</v>
      </c>
      <c r="UIC115" s="159" t="s">
        <v>249</v>
      </c>
      <c r="UID115" s="159" t="s">
        <v>249</v>
      </c>
      <c r="UIE115" s="159" t="s">
        <v>249</v>
      </c>
      <c r="UIF115" s="159" t="s">
        <v>249</v>
      </c>
      <c r="UIG115" s="159" t="s">
        <v>249</v>
      </c>
      <c r="UIH115" s="159" t="s">
        <v>249</v>
      </c>
      <c r="UII115" s="159" t="s">
        <v>249</v>
      </c>
      <c r="UIJ115" s="159" t="s">
        <v>249</v>
      </c>
      <c r="UIK115" s="159" t="s">
        <v>249</v>
      </c>
      <c r="UIL115" s="159" t="s">
        <v>249</v>
      </c>
      <c r="UIM115" s="159" t="s">
        <v>249</v>
      </c>
      <c r="UIN115" s="159" t="s">
        <v>249</v>
      </c>
      <c r="UIO115" s="159" t="s">
        <v>249</v>
      </c>
      <c r="UIP115" s="159" t="s">
        <v>249</v>
      </c>
      <c r="UIQ115" s="159" t="s">
        <v>249</v>
      </c>
      <c r="UIR115" s="159" t="s">
        <v>249</v>
      </c>
      <c r="UIS115" s="159" t="s">
        <v>249</v>
      </c>
      <c r="UIT115" s="159" t="s">
        <v>249</v>
      </c>
      <c r="UIU115" s="159" t="s">
        <v>249</v>
      </c>
      <c r="UIV115" s="159" t="s">
        <v>249</v>
      </c>
      <c r="UIW115" s="159" t="s">
        <v>249</v>
      </c>
      <c r="UIX115" s="159" t="s">
        <v>249</v>
      </c>
      <c r="UIY115" s="159" t="s">
        <v>249</v>
      </c>
      <c r="UIZ115" s="159" t="s">
        <v>249</v>
      </c>
      <c r="UJA115" s="159" t="s">
        <v>249</v>
      </c>
      <c r="UJB115" s="159" t="s">
        <v>249</v>
      </c>
      <c r="UJC115" s="159" t="s">
        <v>249</v>
      </c>
      <c r="UJD115" s="159" t="s">
        <v>249</v>
      </c>
      <c r="UJE115" s="159" t="s">
        <v>249</v>
      </c>
      <c r="UJF115" s="159" t="s">
        <v>249</v>
      </c>
      <c r="UJG115" s="159" t="s">
        <v>249</v>
      </c>
      <c r="UJH115" s="159" t="s">
        <v>249</v>
      </c>
      <c r="UJI115" s="159" t="s">
        <v>249</v>
      </c>
      <c r="UJJ115" s="159" t="s">
        <v>249</v>
      </c>
      <c r="UJK115" s="159" t="s">
        <v>249</v>
      </c>
      <c r="UJL115" s="159" t="s">
        <v>249</v>
      </c>
      <c r="UJM115" s="159" t="s">
        <v>249</v>
      </c>
      <c r="UJN115" s="159" t="s">
        <v>249</v>
      </c>
      <c r="UJO115" s="159" t="s">
        <v>249</v>
      </c>
      <c r="UJP115" s="159" t="s">
        <v>249</v>
      </c>
      <c r="UJQ115" s="159" t="s">
        <v>249</v>
      </c>
      <c r="UJR115" s="159" t="s">
        <v>249</v>
      </c>
      <c r="UJS115" s="159" t="s">
        <v>249</v>
      </c>
      <c r="UJT115" s="159" t="s">
        <v>249</v>
      </c>
      <c r="UJU115" s="159" t="s">
        <v>249</v>
      </c>
      <c r="UJV115" s="159" t="s">
        <v>249</v>
      </c>
      <c r="UJW115" s="159" t="s">
        <v>249</v>
      </c>
      <c r="UJX115" s="159" t="s">
        <v>249</v>
      </c>
      <c r="UJY115" s="159" t="s">
        <v>249</v>
      </c>
      <c r="UJZ115" s="159" t="s">
        <v>249</v>
      </c>
      <c r="UKA115" s="159" t="s">
        <v>249</v>
      </c>
      <c r="UKB115" s="159" t="s">
        <v>249</v>
      </c>
      <c r="UKC115" s="159" t="s">
        <v>249</v>
      </c>
      <c r="UKD115" s="159" t="s">
        <v>249</v>
      </c>
      <c r="UKE115" s="159" t="s">
        <v>249</v>
      </c>
      <c r="UKF115" s="159" t="s">
        <v>249</v>
      </c>
      <c r="UKG115" s="159" t="s">
        <v>249</v>
      </c>
      <c r="UKH115" s="159" t="s">
        <v>249</v>
      </c>
      <c r="UKI115" s="159" t="s">
        <v>249</v>
      </c>
      <c r="UKJ115" s="159" t="s">
        <v>249</v>
      </c>
      <c r="UKK115" s="159" t="s">
        <v>249</v>
      </c>
      <c r="UKL115" s="159" t="s">
        <v>249</v>
      </c>
      <c r="UKM115" s="159" t="s">
        <v>249</v>
      </c>
      <c r="UKN115" s="159" t="s">
        <v>249</v>
      </c>
      <c r="UKO115" s="159" t="s">
        <v>249</v>
      </c>
      <c r="UKP115" s="159" t="s">
        <v>249</v>
      </c>
      <c r="UKQ115" s="159" t="s">
        <v>249</v>
      </c>
      <c r="UKR115" s="159" t="s">
        <v>249</v>
      </c>
      <c r="UKS115" s="159" t="s">
        <v>249</v>
      </c>
      <c r="UKT115" s="159" t="s">
        <v>249</v>
      </c>
      <c r="UKU115" s="159" t="s">
        <v>249</v>
      </c>
      <c r="UKV115" s="159" t="s">
        <v>249</v>
      </c>
      <c r="UKW115" s="159" t="s">
        <v>249</v>
      </c>
      <c r="UKX115" s="159" t="s">
        <v>249</v>
      </c>
      <c r="UKY115" s="159" t="s">
        <v>249</v>
      </c>
      <c r="UKZ115" s="159" t="s">
        <v>249</v>
      </c>
      <c r="ULA115" s="159" t="s">
        <v>249</v>
      </c>
      <c r="ULB115" s="159" t="s">
        <v>249</v>
      </c>
      <c r="ULC115" s="159" t="s">
        <v>249</v>
      </c>
      <c r="ULD115" s="159" t="s">
        <v>249</v>
      </c>
      <c r="ULE115" s="159" t="s">
        <v>249</v>
      </c>
      <c r="ULF115" s="159" t="s">
        <v>249</v>
      </c>
      <c r="ULG115" s="159" t="s">
        <v>249</v>
      </c>
      <c r="ULH115" s="159" t="s">
        <v>249</v>
      </c>
      <c r="ULI115" s="159" t="s">
        <v>249</v>
      </c>
      <c r="ULJ115" s="159" t="s">
        <v>249</v>
      </c>
      <c r="ULK115" s="159" t="s">
        <v>249</v>
      </c>
      <c r="ULL115" s="159" t="s">
        <v>249</v>
      </c>
      <c r="ULM115" s="159" t="s">
        <v>249</v>
      </c>
      <c r="ULN115" s="159" t="s">
        <v>249</v>
      </c>
      <c r="ULO115" s="159" t="s">
        <v>249</v>
      </c>
      <c r="ULP115" s="159" t="s">
        <v>249</v>
      </c>
      <c r="ULQ115" s="159" t="s">
        <v>249</v>
      </c>
      <c r="ULR115" s="159" t="s">
        <v>249</v>
      </c>
      <c r="ULS115" s="159" t="s">
        <v>249</v>
      </c>
      <c r="ULT115" s="159" t="s">
        <v>249</v>
      </c>
      <c r="ULU115" s="159" t="s">
        <v>249</v>
      </c>
      <c r="ULV115" s="159" t="s">
        <v>249</v>
      </c>
      <c r="ULW115" s="159" t="s">
        <v>249</v>
      </c>
      <c r="ULX115" s="159" t="s">
        <v>249</v>
      </c>
      <c r="ULY115" s="159" t="s">
        <v>249</v>
      </c>
      <c r="ULZ115" s="159" t="s">
        <v>249</v>
      </c>
      <c r="UMA115" s="159" t="s">
        <v>249</v>
      </c>
      <c r="UMB115" s="159" t="s">
        <v>249</v>
      </c>
      <c r="UMC115" s="159" t="s">
        <v>249</v>
      </c>
      <c r="UMD115" s="159" t="s">
        <v>249</v>
      </c>
      <c r="UME115" s="159" t="s">
        <v>249</v>
      </c>
      <c r="UMF115" s="159" t="s">
        <v>249</v>
      </c>
      <c r="UMG115" s="159" t="s">
        <v>249</v>
      </c>
      <c r="UMH115" s="159" t="s">
        <v>249</v>
      </c>
      <c r="UMI115" s="159" t="s">
        <v>249</v>
      </c>
      <c r="UMJ115" s="159" t="s">
        <v>249</v>
      </c>
      <c r="UMK115" s="159" t="s">
        <v>249</v>
      </c>
      <c r="UML115" s="159" t="s">
        <v>249</v>
      </c>
      <c r="UMM115" s="159" t="s">
        <v>249</v>
      </c>
      <c r="UMN115" s="159" t="s">
        <v>249</v>
      </c>
      <c r="UMO115" s="159" t="s">
        <v>249</v>
      </c>
      <c r="UMP115" s="159" t="s">
        <v>249</v>
      </c>
      <c r="UMQ115" s="159" t="s">
        <v>249</v>
      </c>
      <c r="UMR115" s="159" t="s">
        <v>249</v>
      </c>
      <c r="UMS115" s="159" t="s">
        <v>249</v>
      </c>
      <c r="UMT115" s="159" t="s">
        <v>249</v>
      </c>
      <c r="UMU115" s="159" t="s">
        <v>249</v>
      </c>
      <c r="UMV115" s="159" t="s">
        <v>249</v>
      </c>
      <c r="UMW115" s="159" t="s">
        <v>249</v>
      </c>
      <c r="UMX115" s="159" t="s">
        <v>249</v>
      </c>
      <c r="UMY115" s="159" t="s">
        <v>249</v>
      </c>
      <c r="UMZ115" s="159" t="s">
        <v>249</v>
      </c>
      <c r="UNA115" s="159" t="s">
        <v>249</v>
      </c>
      <c r="UNB115" s="159" t="s">
        <v>249</v>
      </c>
      <c r="UNC115" s="159" t="s">
        <v>249</v>
      </c>
      <c r="UND115" s="159" t="s">
        <v>249</v>
      </c>
      <c r="UNE115" s="159" t="s">
        <v>249</v>
      </c>
      <c r="UNF115" s="159" t="s">
        <v>249</v>
      </c>
      <c r="UNG115" s="159" t="s">
        <v>249</v>
      </c>
      <c r="UNH115" s="159" t="s">
        <v>249</v>
      </c>
      <c r="UNI115" s="159" t="s">
        <v>249</v>
      </c>
      <c r="UNJ115" s="159" t="s">
        <v>249</v>
      </c>
      <c r="UNK115" s="159" t="s">
        <v>249</v>
      </c>
      <c r="UNL115" s="159" t="s">
        <v>249</v>
      </c>
      <c r="UNM115" s="159" t="s">
        <v>249</v>
      </c>
      <c r="UNN115" s="159" t="s">
        <v>249</v>
      </c>
      <c r="UNO115" s="159" t="s">
        <v>249</v>
      </c>
      <c r="UNP115" s="159" t="s">
        <v>249</v>
      </c>
      <c r="UNQ115" s="159" t="s">
        <v>249</v>
      </c>
      <c r="UNR115" s="159" t="s">
        <v>249</v>
      </c>
      <c r="UNS115" s="159" t="s">
        <v>249</v>
      </c>
      <c r="UNT115" s="159" t="s">
        <v>249</v>
      </c>
      <c r="UNU115" s="159" t="s">
        <v>249</v>
      </c>
      <c r="UNV115" s="159" t="s">
        <v>249</v>
      </c>
      <c r="UNW115" s="159" t="s">
        <v>249</v>
      </c>
      <c r="UNX115" s="159" t="s">
        <v>249</v>
      </c>
      <c r="UNY115" s="159" t="s">
        <v>249</v>
      </c>
      <c r="UNZ115" s="159" t="s">
        <v>249</v>
      </c>
      <c r="UOA115" s="159" t="s">
        <v>249</v>
      </c>
      <c r="UOB115" s="159" t="s">
        <v>249</v>
      </c>
      <c r="UOC115" s="159" t="s">
        <v>249</v>
      </c>
      <c r="UOD115" s="159" t="s">
        <v>249</v>
      </c>
      <c r="UOE115" s="159" t="s">
        <v>249</v>
      </c>
      <c r="UOF115" s="159" t="s">
        <v>249</v>
      </c>
      <c r="UOG115" s="159" t="s">
        <v>249</v>
      </c>
      <c r="UOH115" s="159" t="s">
        <v>249</v>
      </c>
      <c r="UOI115" s="159" t="s">
        <v>249</v>
      </c>
      <c r="UOJ115" s="159" t="s">
        <v>249</v>
      </c>
      <c r="UOK115" s="159" t="s">
        <v>249</v>
      </c>
      <c r="UOL115" s="159" t="s">
        <v>249</v>
      </c>
      <c r="UOM115" s="159" t="s">
        <v>249</v>
      </c>
      <c r="UON115" s="159" t="s">
        <v>249</v>
      </c>
      <c r="UOO115" s="159" t="s">
        <v>249</v>
      </c>
      <c r="UOP115" s="159" t="s">
        <v>249</v>
      </c>
      <c r="UOQ115" s="159" t="s">
        <v>249</v>
      </c>
      <c r="UOR115" s="159" t="s">
        <v>249</v>
      </c>
      <c r="UOS115" s="159" t="s">
        <v>249</v>
      </c>
      <c r="UOT115" s="159" t="s">
        <v>249</v>
      </c>
      <c r="UOU115" s="159" t="s">
        <v>249</v>
      </c>
      <c r="UOV115" s="159" t="s">
        <v>249</v>
      </c>
      <c r="UOW115" s="159" t="s">
        <v>249</v>
      </c>
      <c r="UOX115" s="159" t="s">
        <v>249</v>
      </c>
      <c r="UOY115" s="159" t="s">
        <v>249</v>
      </c>
      <c r="UOZ115" s="159" t="s">
        <v>249</v>
      </c>
      <c r="UPA115" s="159" t="s">
        <v>249</v>
      </c>
      <c r="UPB115" s="159" t="s">
        <v>249</v>
      </c>
      <c r="UPC115" s="159" t="s">
        <v>249</v>
      </c>
      <c r="UPD115" s="159" t="s">
        <v>249</v>
      </c>
      <c r="UPE115" s="159" t="s">
        <v>249</v>
      </c>
      <c r="UPF115" s="159" t="s">
        <v>249</v>
      </c>
      <c r="UPG115" s="159" t="s">
        <v>249</v>
      </c>
      <c r="UPH115" s="159" t="s">
        <v>249</v>
      </c>
      <c r="UPI115" s="159" t="s">
        <v>249</v>
      </c>
      <c r="UPJ115" s="159" t="s">
        <v>249</v>
      </c>
      <c r="UPK115" s="159" t="s">
        <v>249</v>
      </c>
      <c r="UPL115" s="159" t="s">
        <v>249</v>
      </c>
      <c r="UPM115" s="159" t="s">
        <v>249</v>
      </c>
      <c r="UPN115" s="159" t="s">
        <v>249</v>
      </c>
      <c r="UPO115" s="159" t="s">
        <v>249</v>
      </c>
      <c r="UPP115" s="159" t="s">
        <v>249</v>
      </c>
      <c r="UPQ115" s="159" t="s">
        <v>249</v>
      </c>
      <c r="UPR115" s="159" t="s">
        <v>249</v>
      </c>
      <c r="UPS115" s="159" t="s">
        <v>249</v>
      </c>
      <c r="UPT115" s="159" t="s">
        <v>249</v>
      </c>
      <c r="UPU115" s="159" t="s">
        <v>249</v>
      </c>
      <c r="UPV115" s="159" t="s">
        <v>249</v>
      </c>
      <c r="UPW115" s="159" t="s">
        <v>249</v>
      </c>
      <c r="UPX115" s="159" t="s">
        <v>249</v>
      </c>
      <c r="UPY115" s="159" t="s">
        <v>249</v>
      </c>
      <c r="UPZ115" s="159" t="s">
        <v>249</v>
      </c>
      <c r="UQA115" s="159" t="s">
        <v>249</v>
      </c>
      <c r="UQB115" s="159" t="s">
        <v>249</v>
      </c>
      <c r="UQC115" s="159" t="s">
        <v>249</v>
      </c>
      <c r="UQD115" s="159" t="s">
        <v>249</v>
      </c>
      <c r="UQE115" s="159" t="s">
        <v>249</v>
      </c>
      <c r="UQF115" s="159" t="s">
        <v>249</v>
      </c>
      <c r="UQG115" s="159" t="s">
        <v>249</v>
      </c>
      <c r="UQH115" s="159" t="s">
        <v>249</v>
      </c>
      <c r="UQI115" s="159" t="s">
        <v>249</v>
      </c>
      <c r="UQJ115" s="159" t="s">
        <v>249</v>
      </c>
      <c r="UQK115" s="159" t="s">
        <v>249</v>
      </c>
      <c r="UQL115" s="159" t="s">
        <v>249</v>
      </c>
      <c r="UQM115" s="159" t="s">
        <v>249</v>
      </c>
      <c r="UQN115" s="159" t="s">
        <v>249</v>
      </c>
      <c r="UQO115" s="159" t="s">
        <v>249</v>
      </c>
      <c r="UQP115" s="159" t="s">
        <v>249</v>
      </c>
      <c r="UQQ115" s="159" t="s">
        <v>249</v>
      </c>
      <c r="UQR115" s="159" t="s">
        <v>249</v>
      </c>
      <c r="UQS115" s="159" t="s">
        <v>249</v>
      </c>
      <c r="UQT115" s="159" t="s">
        <v>249</v>
      </c>
      <c r="UQU115" s="159" t="s">
        <v>249</v>
      </c>
      <c r="UQV115" s="159" t="s">
        <v>249</v>
      </c>
      <c r="UQW115" s="159" t="s">
        <v>249</v>
      </c>
      <c r="UQX115" s="159" t="s">
        <v>249</v>
      </c>
      <c r="UQY115" s="159" t="s">
        <v>249</v>
      </c>
      <c r="UQZ115" s="159" t="s">
        <v>249</v>
      </c>
      <c r="URA115" s="159" t="s">
        <v>249</v>
      </c>
      <c r="URB115" s="159" t="s">
        <v>249</v>
      </c>
      <c r="URC115" s="159" t="s">
        <v>249</v>
      </c>
      <c r="URD115" s="159" t="s">
        <v>249</v>
      </c>
      <c r="URE115" s="159" t="s">
        <v>249</v>
      </c>
      <c r="URF115" s="159" t="s">
        <v>249</v>
      </c>
      <c r="URG115" s="159" t="s">
        <v>249</v>
      </c>
      <c r="URH115" s="159" t="s">
        <v>249</v>
      </c>
      <c r="URI115" s="159" t="s">
        <v>249</v>
      </c>
      <c r="URJ115" s="159" t="s">
        <v>249</v>
      </c>
      <c r="URK115" s="159" t="s">
        <v>249</v>
      </c>
      <c r="URL115" s="159" t="s">
        <v>249</v>
      </c>
      <c r="URM115" s="159" t="s">
        <v>249</v>
      </c>
      <c r="URN115" s="159" t="s">
        <v>249</v>
      </c>
      <c r="URO115" s="159" t="s">
        <v>249</v>
      </c>
      <c r="URP115" s="159" t="s">
        <v>249</v>
      </c>
      <c r="URQ115" s="159" t="s">
        <v>249</v>
      </c>
      <c r="URR115" s="159" t="s">
        <v>249</v>
      </c>
      <c r="URS115" s="159" t="s">
        <v>249</v>
      </c>
      <c r="URT115" s="159" t="s">
        <v>249</v>
      </c>
      <c r="URU115" s="159" t="s">
        <v>249</v>
      </c>
      <c r="URV115" s="159" t="s">
        <v>249</v>
      </c>
      <c r="URW115" s="159" t="s">
        <v>249</v>
      </c>
      <c r="URX115" s="159" t="s">
        <v>249</v>
      </c>
      <c r="URY115" s="159" t="s">
        <v>249</v>
      </c>
      <c r="URZ115" s="159" t="s">
        <v>249</v>
      </c>
      <c r="USA115" s="159" t="s">
        <v>249</v>
      </c>
      <c r="USB115" s="159" t="s">
        <v>249</v>
      </c>
      <c r="USC115" s="159" t="s">
        <v>249</v>
      </c>
      <c r="USD115" s="159" t="s">
        <v>249</v>
      </c>
      <c r="USE115" s="159" t="s">
        <v>249</v>
      </c>
      <c r="USF115" s="159" t="s">
        <v>249</v>
      </c>
      <c r="USG115" s="159" t="s">
        <v>249</v>
      </c>
      <c r="USH115" s="159" t="s">
        <v>249</v>
      </c>
      <c r="USI115" s="159" t="s">
        <v>249</v>
      </c>
      <c r="USJ115" s="159" t="s">
        <v>249</v>
      </c>
      <c r="USK115" s="159" t="s">
        <v>249</v>
      </c>
      <c r="USL115" s="159" t="s">
        <v>249</v>
      </c>
      <c r="USM115" s="159" t="s">
        <v>249</v>
      </c>
      <c r="USN115" s="159" t="s">
        <v>249</v>
      </c>
      <c r="USO115" s="159" t="s">
        <v>249</v>
      </c>
      <c r="USP115" s="159" t="s">
        <v>249</v>
      </c>
      <c r="USQ115" s="159" t="s">
        <v>249</v>
      </c>
      <c r="USR115" s="159" t="s">
        <v>249</v>
      </c>
      <c r="USS115" s="159" t="s">
        <v>249</v>
      </c>
      <c r="UST115" s="159" t="s">
        <v>249</v>
      </c>
      <c r="USU115" s="159" t="s">
        <v>249</v>
      </c>
      <c r="USV115" s="159" t="s">
        <v>249</v>
      </c>
      <c r="USW115" s="159" t="s">
        <v>249</v>
      </c>
      <c r="USX115" s="159" t="s">
        <v>249</v>
      </c>
      <c r="USY115" s="159" t="s">
        <v>249</v>
      </c>
      <c r="USZ115" s="159" t="s">
        <v>249</v>
      </c>
      <c r="UTA115" s="159" t="s">
        <v>249</v>
      </c>
      <c r="UTB115" s="159" t="s">
        <v>249</v>
      </c>
      <c r="UTC115" s="159" t="s">
        <v>249</v>
      </c>
      <c r="UTD115" s="159" t="s">
        <v>249</v>
      </c>
      <c r="UTE115" s="159" t="s">
        <v>249</v>
      </c>
      <c r="UTF115" s="159" t="s">
        <v>249</v>
      </c>
      <c r="UTG115" s="159" t="s">
        <v>249</v>
      </c>
      <c r="UTH115" s="159" t="s">
        <v>249</v>
      </c>
      <c r="UTI115" s="159" t="s">
        <v>249</v>
      </c>
      <c r="UTJ115" s="159" t="s">
        <v>249</v>
      </c>
      <c r="UTK115" s="159" t="s">
        <v>249</v>
      </c>
      <c r="UTL115" s="159" t="s">
        <v>249</v>
      </c>
      <c r="UTM115" s="159" t="s">
        <v>249</v>
      </c>
      <c r="UTN115" s="159" t="s">
        <v>249</v>
      </c>
      <c r="UTO115" s="159" t="s">
        <v>249</v>
      </c>
      <c r="UTP115" s="159" t="s">
        <v>249</v>
      </c>
      <c r="UTQ115" s="159" t="s">
        <v>249</v>
      </c>
      <c r="UTR115" s="159" t="s">
        <v>249</v>
      </c>
      <c r="UTS115" s="159" t="s">
        <v>249</v>
      </c>
      <c r="UTT115" s="159" t="s">
        <v>249</v>
      </c>
      <c r="UTU115" s="159" t="s">
        <v>249</v>
      </c>
      <c r="UTV115" s="159" t="s">
        <v>249</v>
      </c>
      <c r="UTW115" s="159" t="s">
        <v>249</v>
      </c>
      <c r="UTX115" s="159" t="s">
        <v>249</v>
      </c>
      <c r="UTY115" s="159" t="s">
        <v>249</v>
      </c>
      <c r="UTZ115" s="159" t="s">
        <v>249</v>
      </c>
      <c r="UUA115" s="159" t="s">
        <v>249</v>
      </c>
      <c r="UUB115" s="159" t="s">
        <v>249</v>
      </c>
      <c r="UUC115" s="159" t="s">
        <v>249</v>
      </c>
      <c r="UUD115" s="159" t="s">
        <v>249</v>
      </c>
      <c r="UUE115" s="159" t="s">
        <v>249</v>
      </c>
      <c r="UUF115" s="159" t="s">
        <v>249</v>
      </c>
      <c r="UUG115" s="159" t="s">
        <v>249</v>
      </c>
      <c r="UUH115" s="159" t="s">
        <v>249</v>
      </c>
      <c r="UUI115" s="159" t="s">
        <v>249</v>
      </c>
      <c r="UUJ115" s="159" t="s">
        <v>249</v>
      </c>
      <c r="UUK115" s="159" t="s">
        <v>249</v>
      </c>
      <c r="UUL115" s="159" t="s">
        <v>249</v>
      </c>
      <c r="UUM115" s="159" t="s">
        <v>249</v>
      </c>
      <c r="UUN115" s="159" t="s">
        <v>249</v>
      </c>
      <c r="UUO115" s="159" t="s">
        <v>249</v>
      </c>
      <c r="UUP115" s="159" t="s">
        <v>249</v>
      </c>
      <c r="UUQ115" s="159" t="s">
        <v>249</v>
      </c>
      <c r="UUR115" s="159" t="s">
        <v>249</v>
      </c>
      <c r="UUS115" s="159" t="s">
        <v>249</v>
      </c>
      <c r="UUT115" s="159" t="s">
        <v>249</v>
      </c>
      <c r="UUU115" s="159" t="s">
        <v>249</v>
      </c>
      <c r="UUV115" s="159" t="s">
        <v>249</v>
      </c>
      <c r="UUW115" s="159" t="s">
        <v>249</v>
      </c>
      <c r="UUX115" s="159" t="s">
        <v>249</v>
      </c>
      <c r="UUY115" s="159" t="s">
        <v>249</v>
      </c>
      <c r="UUZ115" s="159" t="s">
        <v>249</v>
      </c>
      <c r="UVA115" s="159" t="s">
        <v>249</v>
      </c>
      <c r="UVB115" s="159" t="s">
        <v>249</v>
      </c>
      <c r="UVC115" s="159" t="s">
        <v>249</v>
      </c>
      <c r="UVD115" s="159" t="s">
        <v>249</v>
      </c>
      <c r="UVE115" s="159" t="s">
        <v>249</v>
      </c>
      <c r="UVF115" s="159" t="s">
        <v>249</v>
      </c>
      <c r="UVG115" s="159" t="s">
        <v>249</v>
      </c>
      <c r="UVH115" s="159" t="s">
        <v>249</v>
      </c>
      <c r="UVI115" s="159" t="s">
        <v>249</v>
      </c>
      <c r="UVJ115" s="159" t="s">
        <v>249</v>
      </c>
      <c r="UVK115" s="159" t="s">
        <v>249</v>
      </c>
      <c r="UVL115" s="159" t="s">
        <v>249</v>
      </c>
      <c r="UVM115" s="159" t="s">
        <v>249</v>
      </c>
      <c r="UVN115" s="159" t="s">
        <v>249</v>
      </c>
      <c r="UVO115" s="159" t="s">
        <v>249</v>
      </c>
      <c r="UVP115" s="159" t="s">
        <v>249</v>
      </c>
      <c r="UVQ115" s="159" t="s">
        <v>249</v>
      </c>
      <c r="UVR115" s="159" t="s">
        <v>249</v>
      </c>
      <c r="UVS115" s="159" t="s">
        <v>249</v>
      </c>
      <c r="UVT115" s="159" t="s">
        <v>249</v>
      </c>
      <c r="UVU115" s="159" t="s">
        <v>249</v>
      </c>
      <c r="UVV115" s="159" t="s">
        <v>249</v>
      </c>
      <c r="UVW115" s="159" t="s">
        <v>249</v>
      </c>
      <c r="UVX115" s="159" t="s">
        <v>249</v>
      </c>
      <c r="UVY115" s="159" t="s">
        <v>249</v>
      </c>
      <c r="UVZ115" s="159" t="s">
        <v>249</v>
      </c>
      <c r="UWA115" s="159" t="s">
        <v>249</v>
      </c>
      <c r="UWB115" s="159" t="s">
        <v>249</v>
      </c>
      <c r="UWC115" s="159" t="s">
        <v>249</v>
      </c>
      <c r="UWD115" s="159" t="s">
        <v>249</v>
      </c>
      <c r="UWE115" s="159" t="s">
        <v>249</v>
      </c>
      <c r="UWF115" s="159" t="s">
        <v>249</v>
      </c>
      <c r="UWG115" s="159" t="s">
        <v>249</v>
      </c>
      <c r="UWH115" s="159" t="s">
        <v>249</v>
      </c>
      <c r="UWI115" s="159" t="s">
        <v>249</v>
      </c>
      <c r="UWJ115" s="159" t="s">
        <v>249</v>
      </c>
      <c r="UWK115" s="159" t="s">
        <v>249</v>
      </c>
      <c r="UWL115" s="159" t="s">
        <v>249</v>
      </c>
      <c r="UWM115" s="159" t="s">
        <v>249</v>
      </c>
      <c r="UWN115" s="159" t="s">
        <v>249</v>
      </c>
      <c r="UWO115" s="159" t="s">
        <v>249</v>
      </c>
      <c r="UWP115" s="159" t="s">
        <v>249</v>
      </c>
      <c r="UWQ115" s="159" t="s">
        <v>249</v>
      </c>
      <c r="UWR115" s="159" t="s">
        <v>249</v>
      </c>
      <c r="UWS115" s="159" t="s">
        <v>249</v>
      </c>
      <c r="UWT115" s="159" t="s">
        <v>249</v>
      </c>
      <c r="UWU115" s="159" t="s">
        <v>249</v>
      </c>
      <c r="UWV115" s="159" t="s">
        <v>249</v>
      </c>
      <c r="UWW115" s="159" t="s">
        <v>249</v>
      </c>
      <c r="UWX115" s="159" t="s">
        <v>249</v>
      </c>
      <c r="UWY115" s="159" t="s">
        <v>249</v>
      </c>
      <c r="UWZ115" s="159" t="s">
        <v>249</v>
      </c>
      <c r="UXA115" s="159" t="s">
        <v>249</v>
      </c>
      <c r="UXB115" s="159" t="s">
        <v>249</v>
      </c>
      <c r="UXC115" s="159" t="s">
        <v>249</v>
      </c>
      <c r="UXD115" s="159" t="s">
        <v>249</v>
      </c>
      <c r="UXE115" s="159" t="s">
        <v>249</v>
      </c>
      <c r="UXF115" s="159" t="s">
        <v>249</v>
      </c>
      <c r="UXG115" s="159" t="s">
        <v>249</v>
      </c>
      <c r="UXH115" s="159" t="s">
        <v>249</v>
      </c>
      <c r="UXI115" s="159" t="s">
        <v>249</v>
      </c>
      <c r="UXJ115" s="159" t="s">
        <v>249</v>
      </c>
      <c r="UXK115" s="159" t="s">
        <v>249</v>
      </c>
      <c r="UXL115" s="159" t="s">
        <v>249</v>
      </c>
      <c r="UXM115" s="159" t="s">
        <v>249</v>
      </c>
      <c r="UXN115" s="159" t="s">
        <v>249</v>
      </c>
      <c r="UXO115" s="159" t="s">
        <v>249</v>
      </c>
      <c r="UXP115" s="159" t="s">
        <v>249</v>
      </c>
      <c r="UXQ115" s="159" t="s">
        <v>249</v>
      </c>
      <c r="UXR115" s="159" t="s">
        <v>249</v>
      </c>
      <c r="UXS115" s="159" t="s">
        <v>249</v>
      </c>
      <c r="UXT115" s="159" t="s">
        <v>249</v>
      </c>
      <c r="UXU115" s="159" t="s">
        <v>249</v>
      </c>
      <c r="UXV115" s="159" t="s">
        <v>249</v>
      </c>
      <c r="UXW115" s="159" t="s">
        <v>249</v>
      </c>
      <c r="UXX115" s="159" t="s">
        <v>249</v>
      </c>
      <c r="UXY115" s="159" t="s">
        <v>249</v>
      </c>
      <c r="UXZ115" s="159" t="s">
        <v>249</v>
      </c>
      <c r="UYA115" s="159" t="s">
        <v>249</v>
      </c>
      <c r="UYB115" s="159" t="s">
        <v>249</v>
      </c>
      <c r="UYC115" s="159" t="s">
        <v>249</v>
      </c>
      <c r="UYD115" s="159" t="s">
        <v>249</v>
      </c>
      <c r="UYE115" s="159" t="s">
        <v>249</v>
      </c>
      <c r="UYF115" s="159" t="s">
        <v>249</v>
      </c>
      <c r="UYG115" s="159" t="s">
        <v>249</v>
      </c>
      <c r="UYH115" s="159" t="s">
        <v>249</v>
      </c>
      <c r="UYI115" s="159" t="s">
        <v>249</v>
      </c>
      <c r="UYJ115" s="159" t="s">
        <v>249</v>
      </c>
      <c r="UYK115" s="159" t="s">
        <v>249</v>
      </c>
      <c r="UYL115" s="159" t="s">
        <v>249</v>
      </c>
      <c r="UYM115" s="159" t="s">
        <v>249</v>
      </c>
      <c r="UYN115" s="159" t="s">
        <v>249</v>
      </c>
      <c r="UYO115" s="159" t="s">
        <v>249</v>
      </c>
      <c r="UYP115" s="159" t="s">
        <v>249</v>
      </c>
      <c r="UYQ115" s="159" t="s">
        <v>249</v>
      </c>
      <c r="UYR115" s="159" t="s">
        <v>249</v>
      </c>
      <c r="UYS115" s="159" t="s">
        <v>249</v>
      </c>
      <c r="UYT115" s="159" t="s">
        <v>249</v>
      </c>
      <c r="UYU115" s="159" t="s">
        <v>249</v>
      </c>
      <c r="UYV115" s="159" t="s">
        <v>249</v>
      </c>
      <c r="UYW115" s="159" t="s">
        <v>249</v>
      </c>
      <c r="UYX115" s="159" t="s">
        <v>249</v>
      </c>
      <c r="UYY115" s="159" t="s">
        <v>249</v>
      </c>
      <c r="UYZ115" s="159" t="s">
        <v>249</v>
      </c>
      <c r="UZA115" s="159" t="s">
        <v>249</v>
      </c>
      <c r="UZB115" s="159" t="s">
        <v>249</v>
      </c>
      <c r="UZC115" s="159" t="s">
        <v>249</v>
      </c>
      <c r="UZD115" s="159" t="s">
        <v>249</v>
      </c>
      <c r="UZE115" s="159" t="s">
        <v>249</v>
      </c>
      <c r="UZF115" s="159" t="s">
        <v>249</v>
      </c>
      <c r="UZG115" s="159" t="s">
        <v>249</v>
      </c>
      <c r="UZH115" s="159" t="s">
        <v>249</v>
      </c>
      <c r="UZI115" s="159" t="s">
        <v>249</v>
      </c>
      <c r="UZJ115" s="159" t="s">
        <v>249</v>
      </c>
      <c r="UZK115" s="159" t="s">
        <v>249</v>
      </c>
      <c r="UZL115" s="159" t="s">
        <v>249</v>
      </c>
      <c r="UZM115" s="159" t="s">
        <v>249</v>
      </c>
      <c r="UZN115" s="159" t="s">
        <v>249</v>
      </c>
      <c r="UZO115" s="159" t="s">
        <v>249</v>
      </c>
      <c r="UZP115" s="159" t="s">
        <v>249</v>
      </c>
      <c r="UZQ115" s="159" t="s">
        <v>249</v>
      </c>
      <c r="UZR115" s="159" t="s">
        <v>249</v>
      </c>
      <c r="UZS115" s="159" t="s">
        <v>249</v>
      </c>
      <c r="UZT115" s="159" t="s">
        <v>249</v>
      </c>
      <c r="UZU115" s="159" t="s">
        <v>249</v>
      </c>
      <c r="UZV115" s="159" t="s">
        <v>249</v>
      </c>
      <c r="UZW115" s="159" t="s">
        <v>249</v>
      </c>
      <c r="UZX115" s="159" t="s">
        <v>249</v>
      </c>
      <c r="UZY115" s="159" t="s">
        <v>249</v>
      </c>
      <c r="UZZ115" s="159" t="s">
        <v>249</v>
      </c>
      <c r="VAA115" s="159" t="s">
        <v>249</v>
      </c>
      <c r="VAB115" s="159" t="s">
        <v>249</v>
      </c>
      <c r="VAC115" s="159" t="s">
        <v>249</v>
      </c>
      <c r="VAD115" s="159" t="s">
        <v>249</v>
      </c>
      <c r="VAE115" s="159" t="s">
        <v>249</v>
      </c>
      <c r="VAF115" s="159" t="s">
        <v>249</v>
      </c>
      <c r="VAG115" s="159" t="s">
        <v>249</v>
      </c>
      <c r="VAH115" s="159" t="s">
        <v>249</v>
      </c>
      <c r="VAI115" s="159" t="s">
        <v>249</v>
      </c>
      <c r="VAJ115" s="159" t="s">
        <v>249</v>
      </c>
      <c r="VAK115" s="159" t="s">
        <v>249</v>
      </c>
      <c r="VAL115" s="159" t="s">
        <v>249</v>
      </c>
      <c r="VAM115" s="159" t="s">
        <v>249</v>
      </c>
      <c r="VAN115" s="159" t="s">
        <v>249</v>
      </c>
      <c r="VAO115" s="159" t="s">
        <v>249</v>
      </c>
      <c r="VAP115" s="159" t="s">
        <v>249</v>
      </c>
      <c r="VAQ115" s="159" t="s">
        <v>249</v>
      </c>
      <c r="VAR115" s="159" t="s">
        <v>249</v>
      </c>
      <c r="VAS115" s="159" t="s">
        <v>249</v>
      </c>
      <c r="VAT115" s="159" t="s">
        <v>249</v>
      </c>
      <c r="VAU115" s="159" t="s">
        <v>249</v>
      </c>
      <c r="VAV115" s="159" t="s">
        <v>249</v>
      </c>
      <c r="VAW115" s="159" t="s">
        <v>249</v>
      </c>
      <c r="VAX115" s="159" t="s">
        <v>249</v>
      </c>
      <c r="VAY115" s="159" t="s">
        <v>249</v>
      </c>
      <c r="VAZ115" s="159" t="s">
        <v>249</v>
      </c>
      <c r="VBA115" s="159" t="s">
        <v>249</v>
      </c>
      <c r="VBB115" s="159" t="s">
        <v>249</v>
      </c>
      <c r="VBC115" s="159" t="s">
        <v>249</v>
      </c>
      <c r="VBD115" s="159" t="s">
        <v>249</v>
      </c>
      <c r="VBE115" s="159" t="s">
        <v>249</v>
      </c>
      <c r="VBF115" s="159" t="s">
        <v>249</v>
      </c>
      <c r="VBG115" s="159" t="s">
        <v>249</v>
      </c>
      <c r="VBH115" s="159" t="s">
        <v>249</v>
      </c>
      <c r="VBI115" s="159" t="s">
        <v>249</v>
      </c>
      <c r="VBJ115" s="159" t="s">
        <v>249</v>
      </c>
      <c r="VBK115" s="159" t="s">
        <v>249</v>
      </c>
      <c r="VBL115" s="159" t="s">
        <v>249</v>
      </c>
      <c r="VBM115" s="159" t="s">
        <v>249</v>
      </c>
      <c r="VBN115" s="159" t="s">
        <v>249</v>
      </c>
      <c r="VBO115" s="159" t="s">
        <v>249</v>
      </c>
      <c r="VBP115" s="159" t="s">
        <v>249</v>
      </c>
      <c r="VBQ115" s="159" t="s">
        <v>249</v>
      </c>
      <c r="VBR115" s="159" t="s">
        <v>249</v>
      </c>
      <c r="VBS115" s="159" t="s">
        <v>249</v>
      </c>
      <c r="VBT115" s="159" t="s">
        <v>249</v>
      </c>
      <c r="VBU115" s="159" t="s">
        <v>249</v>
      </c>
      <c r="VBV115" s="159" t="s">
        <v>249</v>
      </c>
      <c r="VBW115" s="159" t="s">
        <v>249</v>
      </c>
      <c r="VBX115" s="159" t="s">
        <v>249</v>
      </c>
      <c r="VBY115" s="159" t="s">
        <v>249</v>
      </c>
      <c r="VBZ115" s="159" t="s">
        <v>249</v>
      </c>
      <c r="VCA115" s="159" t="s">
        <v>249</v>
      </c>
      <c r="VCB115" s="159" t="s">
        <v>249</v>
      </c>
      <c r="VCC115" s="159" t="s">
        <v>249</v>
      </c>
      <c r="VCD115" s="159" t="s">
        <v>249</v>
      </c>
      <c r="VCE115" s="159" t="s">
        <v>249</v>
      </c>
      <c r="VCF115" s="159" t="s">
        <v>249</v>
      </c>
      <c r="VCG115" s="159" t="s">
        <v>249</v>
      </c>
      <c r="VCH115" s="159" t="s">
        <v>249</v>
      </c>
      <c r="VCI115" s="159" t="s">
        <v>249</v>
      </c>
      <c r="VCJ115" s="159" t="s">
        <v>249</v>
      </c>
      <c r="VCK115" s="159" t="s">
        <v>249</v>
      </c>
      <c r="VCL115" s="159" t="s">
        <v>249</v>
      </c>
      <c r="VCM115" s="159" t="s">
        <v>249</v>
      </c>
      <c r="VCN115" s="159" t="s">
        <v>249</v>
      </c>
      <c r="VCO115" s="159" t="s">
        <v>249</v>
      </c>
      <c r="VCP115" s="159" t="s">
        <v>249</v>
      </c>
      <c r="VCQ115" s="159" t="s">
        <v>249</v>
      </c>
      <c r="VCR115" s="159" t="s">
        <v>249</v>
      </c>
      <c r="VCS115" s="159" t="s">
        <v>249</v>
      </c>
      <c r="VCT115" s="159" t="s">
        <v>249</v>
      </c>
      <c r="VCU115" s="159" t="s">
        <v>249</v>
      </c>
      <c r="VCV115" s="159" t="s">
        <v>249</v>
      </c>
      <c r="VCW115" s="159" t="s">
        <v>249</v>
      </c>
      <c r="VCX115" s="159" t="s">
        <v>249</v>
      </c>
      <c r="VCY115" s="159" t="s">
        <v>249</v>
      </c>
      <c r="VCZ115" s="159" t="s">
        <v>249</v>
      </c>
      <c r="VDA115" s="159" t="s">
        <v>249</v>
      </c>
      <c r="VDB115" s="159" t="s">
        <v>249</v>
      </c>
      <c r="VDC115" s="159" t="s">
        <v>249</v>
      </c>
      <c r="VDD115" s="159" t="s">
        <v>249</v>
      </c>
      <c r="VDE115" s="159" t="s">
        <v>249</v>
      </c>
      <c r="VDF115" s="159" t="s">
        <v>249</v>
      </c>
      <c r="VDG115" s="159" t="s">
        <v>249</v>
      </c>
      <c r="VDH115" s="159" t="s">
        <v>249</v>
      </c>
      <c r="VDI115" s="159" t="s">
        <v>249</v>
      </c>
      <c r="VDJ115" s="159" t="s">
        <v>249</v>
      </c>
      <c r="VDK115" s="159" t="s">
        <v>249</v>
      </c>
      <c r="VDL115" s="159" t="s">
        <v>249</v>
      </c>
      <c r="VDM115" s="159" t="s">
        <v>249</v>
      </c>
      <c r="VDN115" s="159" t="s">
        <v>249</v>
      </c>
      <c r="VDO115" s="159" t="s">
        <v>249</v>
      </c>
      <c r="VDP115" s="159" t="s">
        <v>249</v>
      </c>
      <c r="VDQ115" s="159" t="s">
        <v>249</v>
      </c>
      <c r="VDR115" s="159" t="s">
        <v>249</v>
      </c>
      <c r="VDS115" s="159" t="s">
        <v>249</v>
      </c>
      <c r="VDT115" s="159" t="s">
        <v>249</v>
      </c>
      <c r="VDU115" s="159" t="s">
        <v>249</v>
      </c>
      <c r="VDV115" s="159" t="s">
        <v>249</v>
      </c>
      <c r="VDW115" s="159" t="s">
        <v>249</v>
      </c>
      <c r="VDX115" s="159" t="s">
        <v>249</v>
      </c>
      <c r="VDY115" s="159" t="s">
        <v>249</v>
      </c>
      <c r="VDZ115" s="159" t="s">
        <v>249</v>
      </c>
      <c r="VEA115" s="159" t="s">
        <v>249</v>
      </c>
      <c r="VEB115" s="159" t="s">
        <v>249</v>
      </c>
      <c r="VEC115" s="159" t="s">
        <v>249</v>
      </c>
      <c r="VED115" s="159" t="s">
        <v>249</v>
      </c>
      <c r="VEE115" s="159" t="s">
        <v>249</v>
      </c>
      <c r="VEF115" s="159" t="s">
        <v>249</v>
      </c>
      <c r="VEG115" s="159" t="s">
        <v>249</v>
      </c>
      <c r="VEH115" s="159" t="s">
        <v>249</v>
      </c>
      <c r="VEI115" s="159" t="s">
        <v>249</v>
      </c>
      <c r="VEJ115" s="159" t="s">
        <v>249</v>
      </c>
      <c r="VEK115" s="159" t="s">
        <v>249</v>
      </c>
      <c r="VEL115" s="159" t="s">
        <v>249</v>
      </c>
      <c r="VEM115" s="159" t="s">
        <v>249</v>
      </c>
      <c r="VEN115" s="159" t="s">
        <v>249</v>
      </c>
      <c r="VEO115" s="159" t="s">
        <v>249</v>
      </c>
      <c r="VEP115" s="159" t="s">
        <v>249</v>
      </c>
      <c r="VEQ115" s="159" t="s">
        <v>249</v>
      </c>
      <c r="VER115" s="159" t="s">
        <v>249</v>
      </c>
      <c r="VES115" s="159" t="s">
        <v>249</v>
      </c>
      <c r="VET115" s="159" t="s">
        <v>249</v>
      </c>
      <c r="VEU115" s="159" t="s">
        <v>249</v>
      </c>
      <c r="VEV115" s="159" t="s">
        <v>249</v>
      </c>
      <c r="VEW115" s="159" t="s">
        <v>249</v>
      </c>
      <c r="VEX115" s="159" t="s">
        <v>249</v>
      </c>
      <c r="VEY115" s="159" t="s">
        <v>249</v>
      </c>
      <c r="VEZ115" s="159" t="s">
        <v>249</v>
      </c>
      <c r="VFA115" s="159" t="s">
        <v>249</v>
      </c>
      <c r="VFB115" s="159" t="s">
        <v>249</v>
      </c>
      <c r="VFC115" s="159" t="s">
        <v>249</v>
      </c>
      <c r="VFD115" s="159" t="s">
        <v>249</v>
      </c>
      <c r="VFE115" s="159" t="s">
        <v>249</v>
      </c>
      <c r="VFF115" s="159" t="s">
        <v>249</v>
      </c>
      <c r="VFG115" s="159" t="s">
        <v>249</v>
      </c>
      <c r="VFH115" s="159" t="s">
        <v>249</v>
      </c>
      <c r="VFI115" s="159" t="s">
        <v>249</v>
      </c>
      <c r="VFJ115" s="159" t="s">
        <v>249</v>
      </c>
      <c r="VFK115" s="159" t="s">
        <v>249</v>
      </c>
      <c r="VFL115" s="159" t="s">
        <v>249</v>
      </c>
      <c r="VFM115" s="159" t="s">
        <v>249</v>
      </c>
      <c r="VFN115" s="159" t="s">
        <v>249</v>
      </c>
      <c r="VFO115" s="159" t="s">
        <v>249</v>
      </c>
      <c r="VFP115" s="159" t="s">
        <v>249</v>
      </c>
      <c r="VFQ115" s="159" t="s">
        <v>249</v>
      </c>
      <c r="VFR115" s="159" t="s">
        <v>249</v>
      </c>
      <c r="VFS115" s="159" t="s">
        <v>249</v>
      </c>
      <c r="VFT115" s="159" t="s">
        <v>249</v>
      </c>
      <c r="VFU115" s="159" t="s">
        <v>249</v>
      </c>
      <c r="VFV115" s="159" t="s">
        <v>249</v>
      </c>
      <c r="VFW115" s="159" t="s">
        <v>249</v>
      </c>
      <c r="VFX115" s="159" t="s">
        <v>249</v>
      </c>
      <c r="VFY115" s="159" t="s">
        <v>249</v>
      </c>
      <c r="VFZ115" s="159" t="s">
        <v>249</v>
      </c>
      <c r="VGA115" s="159" t="s">
        <v>249</v>
      </c>
      <c r="VGB115" s="159" t="s">
        <v>249</v>
      </c>
      <c r="VGC115" s="159" t="s">
        <v>249</v>
      </c>
      <c r="VGD115" s="159" t="s">
        <v>249</v>
      </c>
      <c r="VGE115" s="159" t="s">
        <v>249</v>
      </c>
      <c r="VGF115" s="159" t="s">
        <v>249</v>
      </c>
      <c r="VGG115" s="159" t="s">
        <v>249</v>
      </c>
      <c r="VGH115" s="159" t="s">
        <v>249</v>
      </c>
      <c r="VGI115" s="159" t="s">
        <v>249</v>
      </c>
      <c r="VGJ115" s="159" t="s">
        <v>249</v>
      </c>
      <c r="VGK115" s="159" t="s">
        <v>249</v>
      </c>
      <c r="VGL115" s="159" t="s">
        <v>249</v>
      </c>
      <c r="VGM115" s="159" t="s">
        <v>249</v>
      </c>
      <c r="VGN115" s="159" t="s">
        <v>249</v>
      </c>
      <c r="VGO115" s="159" t="s">
        <v>249</v>
      </c>
      <c r="VGP115" s="159" t="s">
        <v>249</v>
      </c>
      <c r="VGQ115" s="159" t="s">
        <v>249</v>
      </c>
      <c r="VGR115" s="159" t="s">
        <v>249</v>
      </c>
      <c r="VGS115" s="159" t="s">
        <v>249</v>
      </c>
      <c r="VGT115" s="159" t="s">
        <v>249</v>
      </c>
      <c r="VGU115" s="159" t="s">
        <v>249</v>
      </c>
      <c r="VGV115" s="159" t="s">
        <v>249</v>
      </c>
      <c r="VGW115" s="159" t="s">
        <v>249</v>
      </c>
      <c r="VGX115" s="159" t="s">
        <v>249</v>
      </c>
      <c r="VGY115" s="159" t="s">
        <v>249</v>
      </c>
      <c r="VGZ115" s="159" t="s">
        <v>249</v>
      </c>
      <c r="VHA115" s="159" t="s">
        <v>249</v>
      </c>
      <c r="VHB115" s="159" t="s">
        <v>249</v>
      </c>
      <c r="VHC115" s="159" t="s">
        <v>249</v>
      </c>
      <c r="VHD115" s="159" t="s">
        <v>249</v>
      </c>
      <c r="VHE115" s="159" t="s">
        <v>249</v>
      </c>
      <c r="VHF115" s="159" t="s">
        <v>249</v>
      </c>
      <c r="VHG115" s="159" t="s">
        <v>249</v>
      </c>
      <c r="VHH115" s="159" t="s">
        <v>249</v>
      </c>
      <c r="VHI115" s="159" t="s">
        <v>249</v>
      </c>
      <c r="VHJ115" s="159" t="s">
        <v>249</v>
      </c>
      <c r="VHK115" s="159" t="s">
        <v>249</v>
      </c>
      <c r="VHL115" s="159" t="s">
        <v>249</v>
      </c>
      <c r="VHM115" s="159" t="s">
        <v>249</v>
      </c>
      <c r="VHN115" s="159" t="s">
        <v>249</v>
      </c>
      <c r="VHO115" s="159" t="s">
        <v>249</v>
      </c>
      <c r="VHP115" s="159" t="s">
        <v>249</v>
      </c>
      <c r="VHQ115" s="159" t="s">
        <v>249</v>
      </c>
      <c r="VHR115" s="159" t="s">
        <v>249</v>
      </c>
      <c r="VHS115" s="159" t="s">
        <v>249</v>
      </c>
      <c r="VHT115" s="159" t="s">
        <v>249</v>
      </c>
      <c r="VHU115" s="159" t="s">
        <v>249</v>
      </c>
      <c r="VHV115" s="159" t="s">
        <v>249</v>
      </c>
      <c r="VHW115" s="159" t="s">
        <v>249</v>
      </c>
      <c r="VHX115" s="159" t="s">
        <v>249</v>
      </c>
      <c r="VHY115" s="159" t="s">
        <v>249</v>
      </c>
      <c r="VHZ115" s="159" t="s">
        <v>249</v>
      </c>
      <c r="VIA115" s="159" t="s">
        <v>249</v>
      </c>
      <c r="VIB115" s="159" t="s">
        <v>249</v>
      </c>
      <c r="VIC115" s="159" t="s">
        <v>249</v>
      </c>
      <c r="VID115" s="159" t="s">
        <v>249</v>
      </c>
      <c r="VIE115" s="159" t="s">
        <v>249</v>
      </c>
      <c r="VIF115" s="159" t="s">
        <v>249</v>
      </c>
      <c r="VIG115" s="159" t="s">
        <v>249</v>
      </c>
      <c r="VIH115" s="159" t="s">
        <v>249</v>
      </c>
      <c r="VII115" s="159" t="s">
        <v>249</v>
      </c>
      <c r="VIJ115" s="159" t="s">
        <v>249</v>
      </c>
      <c r="VIK115" s="159" t="s">
        <v>249</v>
      </c>
      <c r="VIL115" s="159" t="s">
        <v>249</v>
      </c>
      <c r="VIM115" s="159" t="s">
        <v>249</v>
      </c>
      <c r="VIN115" s="159" t="s">
        <v>249</v>
      </c>
      <c r="VIO115" s="159" t="s">
        <v>249</v>
      </c>
      <c r="VIP115" s="159" t="s">
        <v>249</v>
      </c>
      <c r="VIQ115" s="159" t="s">
        <v>249</v>
      </c>
      <c r="VIR115" s="159" t="s">
        <v>249</v>
      </c>
      <c r="VIS115" s="159" t="s">
        <v>249</v>
      </c>
      <c r="VIT115" s="159" t="s">
        <v>249</v>
      </c>
      <c r="VIU115" s="159" t="s">
        <v>249</v>
      </c>
      <c r="VIV115" s="159" t="s">
        <v>249</v>
      </c>
      <c r="VIW115" s="159" t="s">
        <v>249</v>
      </c>
      <c r="VIX115" s="159" t="s">
        <v>249</v>
      </c>
      <c r="VIY115" s="159" t="s">
        <v>249</v>
      </c>
      <c r="VIZ115" s="159" t="s">
        <v>249</v>
      </c>
      <c r="VJA115" s="159" t="s">
        <v>249</v>
      </c>
      <c r="VJB115" s="159" t="s">
        <v>249</v>
      </c>
      <c r="VJC115" s="159" t="s">
        <v>249</v>
      </c>
      <c r="VJD115" s="159" t="s">
        <v>249</v>
      </c>
      <c r="VJE115" s="159" t="s">
        <v>249</v>
      </c>
      <c r="VJF115" s="159" t="s">
        <v>249</v>
      </c>
      <c r="VJG115" s="159" t="s">
        <v>249</v>
      </c>
      <c r="VJH115" s="159" t="s">
        <v>249</v>
      </c>
      <c r="VJI115" s="159" t="s">
        <v>249</v>
      </c>
      <c r="VJJ115" s="159" t="s">
        <v>249</v>
      </c>
      <c r="VJK115" s="159" t="s">
        <v>249</v>
      </c>
      <c r="VJL115" s="159" t="s">
        <v>249</v>
      </c>
      <c r="VJM115" s="159" t="s">
        <v>249</v>
      </c>
      <c r="VJN115" s="159" t="s">
        <v>249</v>
      </c>
      <c r="VJO115" s="159" t="s">
        <v>249</v>
      </c>
      <c r="VJP115" s="159" t="s">
        <v>249</v>
      </c>
      <c r="VJQ115" s="159" t="s">
        <v>249</v>
      </c>
      <c r="VJR115" s="159" t="s">
        <v>249</v>
      </c>
      <c r="VJS115" s="159" t="s">
        <v>249</v>
      </c>
      <c r="VJT115" s="159" t="s">
        <v>249</v>
      </c>
      <c r="VJU115" s="159" t="s">
        <v>249</v>
      </c>
      <c r="VJV115" s="159" t="s">
        <v>249</v>
      </c>
      <c r="VJW115" s="159" t="s">
        <v>249</v>
      </c>
      <c r="VJX115" s="159" t="s">
        <v>249</v>
      </c>
      <c r="VJY115" s="159" t="s">
        <v>249</v>
      </c>
      <c r="VJZ115" s="159" t="s">
        <v>249</v>
      </c>
      <c r="VKA115" s="159" t="s">
        <v>249</v>
      </c>
      <c r="VKB115" s="159" t="s">
        <v>249</v>
      </c>
      <c r="VKC115" s="159" t="s">
        <v>249</v>
      </c>
      <c r="VKD115" s="159" t="s">
        <v>249</v>
      </c>
      <c r="VKE115" s="159" t="s">
        <v>249</v>
      </c>
      <c r="VKF115" s="159" t="s">
        <v>249</v>
      </c>
      <c r="VKG115" s="159" t="s">
        <v>249</v>
      </c>
      <c r="VKH115" s="159" t="s">
        <v>249</v>
      </c>
      <c r="VKI115" s="159" t="s">
        <v>249</v>
      </c>
      <c r="VKJ115" s="159" t="s">
        <v>249</v>
      </c>
      <c r="VKK115" s="159" t="s">
        <v>249</v>
      </c>
      <c r="VKL115" s="159" t="s">
        <v>249</v>
      </c>
      <c r="VKM115" s="159" t="s">
        <v>249</v>
      </c>
      <c r="VKN115" s="159" t="s">
        <v>249</v>
      </c>
      <c r="VKO115" s="159" t="s">
        <v>249</v>
      </c>
      <c r="VKP115" s="159" t="s">
        <v>249</v>
      </c>
      <c r="VKQ115" s="159" t="s">
        <v>249</v>
      </c>
      <c r="VKR115" s="159" t="s">
        <v>249</v>
      </c>
      <c r="VKS115" s="159" t="s">
        <v>249</v>
      </c>
      <c r="VKT115" s="159" t="s">
        <v>249</v>
      </c>
      <c r="VKU115" s="159" t="s">
        <v>249</v>
      </c>
      <c r="VKV115" s="159" t="s">
        <v>249</v>
      </c>
      <c r="VKW115" s="159" t="s">
        <v>249</v>
      </c>
      <c r="VKX115" s="159" t="s">
        <v>249</v>
      </c>
      <c r="VKY115" s="159" t="s">
        <v>249</v>
      </c>
      <c r="VKZ115" s="159" t="s">
        <v>249</v>
      </c>
      <c r="VLA115" s="159" t="s">
        <v>249</v>
      </c>
      <c r="VLB115" s="159" t="s">
        <v>249</v>
      </c>
      <c r="VLC115" s="159" t="s">
        <v>249</v>
      </c>
      <c r="VLD115" s="159" t="s">
        <v>249</v>
      </c>
      <c r="VLE115" s="159" t="s">
        <v>249</v>
      </c>
      <c r="VLF115" s="159" t="s">
        <v>249</v>
      </c>
      <c r="VLG115" s="159" t="s">
        <v>249</v>
      </c>
      <c r="VLH115" s="159" t="s">
        <v>249</v>
      </c>
      <c r="VLI115" s="159" t="s">
        <v>249</v>
      </c>
      <c r="VLJ115" s="159" t="s">
        <v>249</v>
      </c>
      <c r="VLK115" s="159" t="s">
        <v>249</v>
      </c>
      <c r="VLL115" s="159" t="s">
        <v>249</v>
      </c>
      <c r="VLM115" s="159" t="s">
        <v>249</v>
      </c>
      <c r="VLN115" s="159" t="s">
        <v>249</v>
      </c>
      <c r="VLO115" s="159" t="s">
        <v>249</v>
      </c>
      <c r="VLP115" s="159" t="s">
        <v>249</v>
      </c>
      <c r="VLQ115" s="159" t="s">
        <v>249</v>
      </c>
      <c r="VLR115" s="159" t="s">
        <v>249</v>
      </c>
      <c r="VLS115" s="159" t="s">
        <v>249</v>
      </c>
      <c r="VLT115" s="159" t="s">
        <v>249</v>
      </c>
      <c r="VLU115" s="159" t="s">
        <v>249</v>
      </c>
      <c r="VLV115" s="159" t="s">
        <v>249</v>
      </c>
      <c r="VLW115" s="159" t="s">
        <v>249</v>
      </c>
      <c r="VLX115" s="159" t="s">
        <v>249</v>
      </c>
      <c r="VLY115" s="159" t="s">
        <v>249</v>
      </c>
      <c r="VLZ115" s="159" t="s">
        <v>249</v>
      </c>
      <c r="VMA115" s="159" t="s">
        <v>249</v>
      </c>
      <c r="VMB115" s="159" t="s">
        <v>249</v>
      </c>
      <c r="VMC115" s="159" t="s">
        <v>249</v>
      </c>
      <c r="VMD115" s="159" t="s">
        <v>249</v>
      </c>
      <c r="VME115" s="159" t="s">
        <v>249</v>
      </c>
      <c r="VMF115" s="159" t="s">
        <v>249</v>
      </c>
      <c r="VMG115" s="159" t="s">
        <v>249</v>
      </c>
      <c r="VMH115" s="159" t="s">
        <v>249</v>
      </c>
      <c r="VMI115" s="159" t="s">
        <v>249</v>
      </c>
      <c r="VMJ115" s="159" t="s">
        <v>249</v>
      </c>
      <c r="VMK115" s="159" t="s">
        <v>249</v>
      </c>
      <c r="VML115" s="159" t="s">
        <v>249</v>
      </c>
      <c r="VMM115" s="159" t="s">
        <v>249</v>
      </c>
      <c r="VMN115" s="159" t="s">
        <v>249</v>
      </c>
      <c r="VMO115" s="159" t="s">
        <v>249</v>
      </c>
      <c r="VMP115" s="159" t="s">
        <v>249</v>
      </c>
      <c r="VMQ115" s="159" t="s">
        <v>249</v>
      </c>
      <c r="VMR115" s="159" t="s">
        <v>249</v>
      </c>
      <c r="VMS115" s="159" t="s">
        <v>249</v>
      </c>
      <c r="VMT115" s="159" t="s">
        <v>249</v>
      </c>
      <c r="VMU115" s="159" t="s">
        <v>249</v>
      </c>
      <c r="VMV115" s="159" t="s">
        <v>249</v>
      </c>
      <c r="VMW115" s="159" t="s">
        <v>249</v>
      </c>
      <c r="VMX115" s="159" t="s">
        <v>249</v>
      </c>
      <c r="VMY115" s="159" t="s">
        <v>249</v>
      </c>
      <c r="VMZ115" s="159" t="s">
        <v>249</v>
      </c>
      <c r="VNA115" s="159" t="s">
        <v>249</v>
      </c>
      <c r="VNB115" s="159" t="s">
        <v>249</v>
      </c>
      <c r="VNC115" s="159" t="s">
        <v>249</v>
      </c>
      <c r="VND115" s="159" t="s">
        <v>249</v>
      </c>
      <c r="VNE115" s="159" t="s">
        <v>249</v>
      </c>
      <c r="VNF115" s="159" t="s">
        <v>249</v>
      </c>
      <c r="VNG115" s="159" t="s">
        <v>249</v>
      </c>
      <c r="VNH115" s="159" t="s">
        <v>249</v>
      </c>
      <c r="VNI115" s="159" t="s">
        <v>249</v>
      </c>
      <c r="VNJ115" s="159" t="s">
        <v>249</v>
      </c>
      <c r="VNK115" s="159" t="s">
        <v>249</v>
      </c>
      <c r="VNL115" s="159" t="s">
        <v>249</v>
      </c>
      <c r="VNM115" s="159" t="s">
        <v>249</v>
      </c>
      <c r="VNN115" s="159" t="s">
        <v>249</v>
      </c>
      <c r="VNO115" s="159" t="s">
        <v>249</v>
      </c>
      <c r="VNP115" s="159" t="s">
        <v>249</v>
      </c>
      <c r="VNQ115" s="159" t="s">
        <v>249</v>
      </c>
      <c r="VNR115" s="159" t="s">
        <v>249</v>
      </c>
      <c r="VNS115" s="159" t="s">
        <v>249</v>
      </c>
      <c r="VNT115" s="159" t="s">
        <v>249</v>
      </c>
      <c r="VNU115" s="159" t="s">
        <v>249</v>
      </c>
      <c r="VNV115" s="159" t="s">
        <v>249</v>
      </c>
      <c r="VNW115" s="159" t="s">
        <v>249</v>
      </c>
      <c r="VNX115" s="159" t="s">
        <v>249</v>
      </c>
      <c r="VNY115" s="159" t="s">
        <v>249</v>
      </c>
      <c r="VNZ115" s="159" t="s">
        <v>249</v>
      </c>
      <c r="VOA115" s="159" t="s">
        <v>249</v>
      </c>
      <c r="VOB115" s="159" t="s">
        <v>249</v>
      </c>
      <c r="VOC115" s="159" t="s">
        <v>249</v>
      </c>
      <c r="VOD115" s="159" t="s">
        <v>249</v>
      </c>
      <c r="VOE115" s="159" t="s">
        <v>249</v>
      </c>
      <c r="VOF115" s="159" t="s">
        <v>249</v>
      </c>
      <c r="VOG115" s="159" t="s">
        <v>249</v>
      </c>
      <c r="VOH115" s="159" t="s">
        <v>249</v>
      </c>
      <c r="VOI115" s="159" t="s">
        <v>249</v>
      </c>
      <c r="VOJ115" s="159" t="s">
        <v>249</v>
      </c>
      <c r="VOK115" s="159" t="s">
        <v>249</v>
      </c>
      <c r="VOL115" s="159" t="s">
        <v>249</v>
      </c>
      <c r="VOM115" s="159" t="s">
        <v>249</v>
      </c>
      <c r="VON115" s="159" t="s">
        <v>249</v>
      </c>
      <c r="VOO115" s="159" t="s">
        <v>249</v>
      </c>
      <c r="VOP115" s="159" t="s">
        <v>249</v>
      </c>
      <c r="VOQ115" s="159" t="s">
        <v>249</v>
      </c>
      <c r="VOR115" s="159" t="s">
        <v>249</v>
      </c>
      <c r="VOS115" s="159" t="s">
        <v>249</v>
      </c>
      <c r="VOT115" s="159" t="s">
        <v>249</v>
      </c>
      <c r="VOU115" s="159" t="s">
        <v>249</v>
      </c>
      <c r="VOV115" s="159" t="s">
        <v>249</v>
      </c>
      <c r="VOW115" s="159" t="s">
        <v>249</v>
      </c>
      <c r="VOX115" s="159" t="s">
        <v>249</v>
      </c>
      <c r="VOY115" s="159" t="s">
        <v>249</v>
      </c>
      <c r="VOZ115" s="159" t="s">
        <v>249</v>
      </c>
      <c r="VPA115" s="159" t="s">
        <v>249</v>
      </c>
      <c r="VPB115" s="159" t="s">
        <v>249</v>
      </c>
      <c r="VPC115" s="159" t="s">
        <v>249</v>
      </c>
      <c r="VPD115" s="159" t="s">
        <v>249</v>
      </c>
      <c r="VPE115" s="159" t="s">
        <v>249</v>
      </c>
      <c r="VPF115" s="159" t="s">
        <v>249</v>
      </c>
      <c r="VPG115" s="159" t="s">
        <v>249</v>
      </c>
      <c r="VPH115" s="159" t="s">
        <v>249</v>
      </c>
      <c r="VPI115" s="159" t="s">
        <v>249</v>
      </c>
      <c r="VPJ115" s="159" t="s">
        <v>249</v>
      </c>
      <c r="VPK115" s="159" t="s">
        <v>249</v>
      </c>
      <c r="VPL115" s="159" t="s">
        <v>249</v>
      </c>
      <c r="VPM115" s="159" t="s">
        <v>249</v>
      </c>
      <c r="VPN115" s="159" t="s">
        <v>249</v>
      </c>
      <c r="VPO115" s="159" t="s">
        <v>249</v>
      </c>
      <c r="VPP115" s="159" t="s">
        <v>249</v>
      </c>
      <c r="VPQ115" s="159" t="s">
        <v>249</v>
      </c>
      <c r="VPR115" s="159" t="s">
        <v>249</v>
      </c>
      <c r="VPS115" s="159" t="s">
        <v>249</v>
      </c>
      <c r="VPT115" s="159" t="s">
        <v>249</v>
      </c>
      <c r="VPU115" s="159" t="s">
        <v>249</v>
      </c>
      <c r="VPV115" s="159" t="s">
        <v>249</v>
      </c>
      <c r="VPW115" s="159" t="s">
        <v>249</v>
      </c>
      <c r="VPX115" s="159" t="s">
        <v>249</v>
      </c>
      <c r="VPY115" s="159" t="s">
        <v>249</v>
      </c>
      <c r="VPZ115" s="159" t="s">
        <v>249</v>
      </c>
      <c r="VQA115" s="159" t="s">
        <v>249</v>
      </c>
      <c r="VQB115" s="159" t="s">
        <v>249</v>
      </c>
      <c r="VQC115" s="159" t="s">
        <v>249</v>
      </c>
      <c r="VQD115" s="159" t="s">
        <v>249</v>
      </c>
      <c r="VQE115" s="159" t="s">
        <v>249</v>
      </c>
      <c r="VQF115" s="159" t="s">
        <v>249</v>
      </c>
      <c r="VQG115" s="159" t="s">
        <v>249</v>
      </c>
      <c r="VQH115" s="159" t="s">
        <v>249</v>
      </c>
      <c r="VQI115" s="159" t="s">
        <v>249</v>
      </c>
      <c r="VQJ115" s="159" t="s">
        <v>249</v>
      </c>
      <c r="VQK115" s="159" t="s">
        <v>249</v>
      </c>
      <c r="VQL115" s="159" t="s">
        <v>249</v>
      </c>
      <c r="VQM115" s="159" t="s">
        <v>249</v>
      </c>
      <c r="VQN115" s="159" t="s">
        <v>249</v>
      </c>
      <c r="VQO115" s="159" t="s">
        <v>249</v>
      </c>
      <c r="VQP115" s="159" t="s">
        <v>249</v>
      </c>
      <c r="VQQ115" s="159" t="s">
        <v>249</v>
      </c>
      <c r="VQR115" s="159" t="s">
        <v>249</v>
      </c>
      <c r="VQS115" s="159" t="s">
        <v>249</v>
      </c>
      <c r="VQT115" s="159" t="s">
        <v>249</v>
      </c>
      <c r="VQU115" s="159" t="s">
        <v>249</v>
      </c>
      <c r="VQV115" s="159" t="s">
        <v>249</v>
      </c>
      <c r="VQW115" s="159" t="s">
        <v>249</v>
      </c>
      <c r="VQX115" s="159" t="s">
        <v>249</v>
      </c>
      <c r="VQY115" s="159" t="s">
        <v>249</v>
      </c>
      <c r="VQZ115" s="159" t="s">
        <v>249</v>
      </c>
      <c r="VRA115" s="159" t="s">
        <v>249</v>
      </c>
      <c r="VRB115" s="159" t="s">
        <v>249</v>
      </c>
      <c r="VRC115" s="159" t="s">
        <v>249</v>
      </c>
      <c r="VRD115" s="159" t="s">
        <v>249</v>
      </c>
      <c r="VRE115" s="159" t="s">
        <v>249</v>
      </c>
      <c r="VRF115" s="159" t="s">
        <v>249</v>
      </c>
      <c r="VRG115" s="159" t="s">
        <v>249</v>
      </c>
      <c r="VRH115" s="159" t="s">
        <v>249</v>
      </c>
      <c r="VRI115" s="159" t="s">
        <v>249</v>
      </c>
      <c r="VRJ115" s="159" t="s">
        <v>249</v>
      </c>
      <c r="VRK115" s="159" t="s">
        <v>249</v>
      </c>
      <c r="VRL115" s="159" t="s">
        <v>249</v>
      </c>
      <c r="VRM115" s="159" t="s">
        <v>249</v>
      </c>
      <c r="VRN115" s="159" t="s">
        <v>249</v>
      </c>
      <c r="VRO115" s="159" t="s">
        <v>249</v>
      </c>
      <c r="VRP115" s="159" t="s">
        <v>249</v>
      </c>
      <c r="VRQ115" s="159" t="s">
        <v>249</v>
      </c>
      <c r="VRR115" s="159" t="s">
        <v>249</v>
      </c>
      <c r="VRS115" s="159" t="s">
        <v>249</v>
      </c>
      <c r="VRT115" s="159" t="s">
        <v>249</v>
      </c>
      <c r="VRU115" s="159" t="s">
        <v>249</v>
      </c>
      <c r="VRV115" s="159" t="s">
        <v>249</v>
      </c>
      <c r="VRW115" s="159" t="s">
        <v>249</v>
      </c>
      <c r="VRX115" s="159" t="s">
        <v>249</v>
      </c>
      <c r="VRY115" s="159" t="s">
        <v>249</v>
      </c>
      <c r="VRZ115" s="159" t="s">
        <v>249</v>
      </c>
      <c r="VSA115" s="159" t="s">
        <v>249</v>
      </c>
      <c r="VSB115" s="159" t="s">
        <v>249</v>
      </c>
      <c r="VSC115" s="159" t="s">
        <v>249</v>
      </c>
      <c r="VSD115" s="159" t="s">
        <v>249</v>
      </c>
      <c r="VSE115" s="159" t="s">
        <v>249</v>
      </c>
      <c r="VSF115" s="159" t="s">
        <v>249</v>
      </c>
      <c r="VSG115" s="159" t="s">
        <v>249</v>
      </c>
      <c r="VSH115" s="159" t="s">
        <v>249</v>
      </c>
      <c r="VSI115" s="159" t="s">
        <v>249</v>
      </c>
      <c r="VSJ115" s="159" t="s">
        <v>249</v>
      </c>
      <c r="VSK115" s="159" t="s">
        <v>249</v>
      </c>
      <c r="VSL115" s="159" t="s">
        <v>249</v>
      </c>
      <c r="VSM115" s="159" t="s">
        <v>249</v>
      </c>
      <c r="VSN115" s="159" t="s">
        <v>249</v>
      </c>
      <c r="VSO115" s="159" t="s">
        <v>249</v>
      </c>
      <c r="VSP115" s="159" t="s">
        <v>249</v>
      </c>
      <c r="VSQ115" s="159" t="s">
        <v>249</v>
      </c>
      <c r="VSR115" s="159" t="s">
        <v>249</v>
      </c>
      <c r="VSS115" s="159" t="s">
        <v>249</v>
      </c>
      <c r="VST115" s="159" t="s">
        <v>249</v>
      </c>
      <c r="VSU115" s="159" t="s">
        <v>249</v>
      </c>
      <c r="VSV115" s="159" t="s">
        <v>249</v>
      </c>
      <c r="VSW115" s="159" t="s">
        <v>249</v>
      </c>
      <c r="VSX115" s="159" t="s">
        <v>249</v>
      </c>
      <c r="VSY115" s="159" t="s">
        <v>249</v>
      </c>
      <c r="VSZ115" s="159" t="s">
        <v>249</v>
      </c>
      <c r="VTA115" s="159" t="s">
        <v>249</v>
      </c>
      <c r="VTB115" s="159" t="s">
        <v>249</v>
      </c>
      <c r="VTC115" s="159" t="s">
        <v>249</v>
      </c>
      <c r="VTD115" s="159" t="s">
        <v>249</v>
      </c>
      <c r="VTE115" s="159" t="s">
        <v>249</v>
      </c>
      <c r="VTF115" s="159" t="s">
        <v>249</v>
      </c>
      <c r="VTG115" s="159" t="s">
        <v>249</v>
      </c>
      <c r="VTH115" s="159" t="s">
        <v>249</v>
      </c>
      <c r="VTI115" s="159" t="s">
        <v>249</v>
      </c>
      <c r="VTJ115" s="159" t="s">
        <v>249</v>
      </c>
      <c r="VTK115" s="159" t="s">
        <v>249</v>
      </c>
      <c r="VTL115" s="159" t="s">
        <v>249</v>
      </c>
      <c r="VTM115" s="159" t="s">
        <v>249</v>
      </c>
      <c r="VTN115" s="159" t="s">
        <v>249</v>
      </c>
      <c r="VTO115" s="159" t="s">
        <v>249</v>
      </c>
      <c r="VTP115" s="159" t="s">
        <v>249</v>
      </c>
      <c r="VTQ115" s="159" t="s">
        <v>249</v>
      </c>
      <c r="VTR115" s="159" t="s">
        <v>249</v>
      </c>
      <c r="VTS115" s="159" t="s">
        <v>249</v>
      </c>
      <c r="VTT115" s="159" t="s">
        <v>249</v>
      </c>
      <c r="VTU115" s="159" t="s">
        <v>249</v>
      </c>
      <c r="VTV115" s="159" t="s">
        <v>249</v>
      </c>
      <c r="VTW115" s="159" t="s">
        <v>249</v>
      </c>
      <c r="VTX115" s="159" t="s">
        <v>249</v>
      </c>
      <c r="VTY115" s="159" t="s">
        <v>249</v>
      </c>
      <c r="VTZ115" s="159" t="s">
        <v>249</v>
      </c>
      <c r="VUA115" s="159" t="s">
        <v>249</v>
      </c>
      <c r="VUB115" s="159" t="s">
        <v>249</v>
      </c>
      <c r="VUC115" s="159" t="s">
        <v>249</v>
      </c>
      <c r="VUD115" s="159" t="s">
        <v>249</v>
      </c>
      <c r="VUE115" s="159" t="s">
        <v>249</v>
      </c>
      <c r="VUF115" s="159" t="s">
        <v>249</v>
      </c>
      <c r="VUG115" s="159" t="s">
        <v>249</v>
      </c>
      <c r="VUH115" s="159" t="s">
        <v>249</v>
      </c>
      <c r="VUI115" s="159" t="s">
        <v>249</v>
      </c>
      <c r="VUJ115" s="159" t="s">
        <v>249</v>
      </c>
      <c r="VUK115" s="159" t="s">
        <v>249</v>
      </c>
      <c r="VUL115" s="159" t="s">
        <v>249</v>
      </c>
      <c r="VUM115" s="159" t="s">
        <v>249</v>
      </c>
      <c r="VUN115" s="159" t="s">
        <v>249</v>
      </c>
      <c r="VUO115" s="159" t="s">
        <v>249</v>
      </c>
      <c r="VUP115" s="159" t="s">
        <v>249</v>
      </c>
      <c r="VUQ115" s="159" t="s">
        <v>249</v>
      </c>
      <c r="VUR115" s="159" t="s">
        <v>249</v>
      </c>
      <c r="VUS115" s="159" t="s">
        <v>249</v>
      </c>
      <c r="VUT115" s="159" t="s">
        <v>249</v>
      </c>
      <c r="VUU115" s="159" t="s">
        <v>249</v>
      </c>
      <c r="VUV115" s="159" t="s">
        <v>249</v>
      </c>
      <c r="VUW115" s="159" t="s">
        <v>249</v>
      </c>
      <c r="VUX115" s="159" t="s">
        <v>249</v>
      </c>
      <c r="VUY115" s="159" t="s">
        <v>249</v>
      </c>
      <c r="VUZ115" s="159" t="s">
        <v>249</v>
      </c>
      <c r="VVA115" s="159" t="s">
        <v>249</v>
      </c>
      <c r="VVB115" s="159" t="s">
        <v>249</v>
      </c>
      <c r="VVC115" s="159" t="s">
        <v>249</v>
      </c>
      <c r="VVD115" s="159" t="s">
        <v>249</v>
      </c>
      <c r="VVE115" s="159" t="s">
        <v>249</v>
      </c>
      <c r="VVF115" s="159" t="s">
        <v>249</v>
      </c>
      <c r="VVG115" s="159" t="s">
        <v>249</v>
      </c>
      <c r="VVH115" s="159" t="s">
        <v>249</v>
      </c>
      <c r="VVI115" s="159" t="s">
        <v>249</v>
      </c>
      <c r="VVJ115" s="159" t="s">
        <v>249</v>
      </c>
      <c r="VVK115" s="159" t="s">
        <v>249</v>
      </c>
      <c r="VVL115" s="159" t="s">
        <v>249</v>
      </c>
      <c r="VVM115" s="159" t="s">
        <v>249</v>
      </c>
      <c r="VVN115" s="159" t="s">
        <v>249</v>
      </c>
      <c r="VVO115" s="159" t="s">
        <v>249</v>
      </c>
      <c r="VVP115" s="159" t="s">
        <v>249</v>
      </c>
      <c r="VVQ115" s="159" t="s">
        <v>249</v>
      </c>
      <c r="VVR115" s="159" t="s">
        <v>249</v>
      </c>
      <c r="VVS115" s="159" t="s">
        <v>249</v>
      </c>
      <c r="VVT115" s="159" t="s">
        <v>249</v>
      </c>
      <c r="VVU115" s="159" t="s">
        <v>249</v>
      </c>
      <c r="VVV115" s="159" t="s">
        <v>249</v>
      </c>
      <c r="VVW115" s="159" t="s">
        <v>249</v>
      </c>
      <c r="VVX115" s="159" t="s">
        <v>249</v>
      </c>
      <c r="VVY115" s="159" t="s">
        <v>249</v>
      </c>
      <c r="VVZ115" s="159" t="s">
        <v>249</v>
      </c>
      <c r="VWA115" s="159" t="s">
        <v>249</v>
      </c>
      <c r="VWB115" s="159" t="s">
        <v>249</v>
      </c>
      <c r="VWC115" s="159" t="s">
        <v>249</v>
      </c>
      <c r="VWD115" s="159" t="s">
        <v>249</v>
      </c>
      <c r="VWE115" s="159" t="s">
        <v>249</v>
      </c>
      <c r="VWF115" s="159" t="s">
        <v>249</v>
      </c>
      <c r="VWG115" s="159" t="s">
        <v>249</v>
      </c>
      <c r="VWH115" s="159" t="s">
        <v>249</v>
      </c>
      <c r="VWI115" s="159" t="s">
        <v>249</v>
      </c>
      <c r="VWJ115" s="159" t="s">
        <v>249</v>
      </c>
      <c r="VWK115" s="159" t="s">
        <v>249</v>
      </c>
      <c r="VWL115" s="159" t="s">
        <v>249</v>
      </c>
      <c r="VWM115" s="159" t="s">
        <v>249</v>
      </c>
      <c r="VWN115" s="159" t="s">
        <v>249</v>
      </c>
      <c r="VWO115" s="159" t="s">
        <v>249</v>
      </c>
      <c r="VWP115" s="159" t="s">
        <v>249</v>
      </c>
      <c r="VWQ115" s="159" t="s">
        <v>249</v>
      </c>
      <c r="VWR115" s="159" t="s">
        <v>249</v>
      </c>
      <c r="VWS115" s="159" t="s">
        <v>249</v>
      </c>
      <c r="VWT115" s="159" t="s">
        <v>249</v>
      </c>
      <c r="VWU115" s="159" t="s">
        <v>249</v>
      </c>
      <c r="VWV115" s="159" t="s">
        <v>249</v>
      </c>
      <c r="VWW115" s="159" t="s">
        <v>249</v>
      </c>
      <c r="VWX115" s="159" t="s">
        <v>249</v>
      </c>
      <c r="VWY115" s="159" t="s">
        <v>249</v>
      </c>
      <c r="VWZ115" s="159" t="s">
        <v>249</v>
      </c>
      <c r="VXA115" s="159" t="s">
        <v>249</v>
      </c>
      <c r="VXB115" s="159" t="s">
        <v>249</v>
      </c>
      <c r="VXC115" s="159" t="s">
        <v>249</v>
      </c>
      <c r="VXD115" s="159" t="s">
        <v>249</v>
      </c>
      <c r="VXE115" s="159" t="s">
        <v>249</v>
      </c>
      <c r="VXF115" s="159" t="s">
        <v>249</v>
      </c>
      <c r="VXG115" s="159" t="s">
        <v>249</v>
      </c>
      <c r="VXH115" s="159" t="s">
        <v>249</v>
      </c>
      <c r="VXI115" s="159" t="s">
        <v>249</v>
      </c>
      <c r="VXJ115" s="159" t="s">
        <v>249</v>
      </c>
      <c r="VXK115" s="159" t="s">
        <v>249</v>
      </c>
      <c r="VXL115" s="159" t="s">
        <v>249</v>
      </c>
      <c r="VXM115" s="159" t="s">
        <v>249</v>
      </c>
      <c r="VXN115" s="159" t="s">
        <v>249</v>
      </c>
      <c r="VXO115" s="159" t="s">
        <v>249</v>
      </c>
      <c r="VXP115" s="159" t="s">
        <v>249</v>
      </c>
      <c r="VXQ115" s="159" t="s">
        <v>249</v>
      </c>
      <c r="VXR115" s="159" t="s">
        <v>249</v>
      </c>
      <c r="VXS115" s="159" t="s">
        <v>249</v>
      </c>
      <c r="VXT115" s="159" t="s">
        <v>249</v>
      </c>
      <c r="VXU115" s="159" t="s">
        <v>249</v>
      </c>
      <c r="VXV115" s="159" t="s">
        <v>249</v>
      </c>
      <c r="VXW115" s="159" t="s">
        <v>249</v>
      </c>
      <c r="VXX115" s="159" t="s">
        <v>249</v>
      </c>
      <c r="VXY115" s="159" t="s">
        <v>249</v>
      </c>
      <c r="VXZ115" s="159" t="s">
        <v>249</v>
      </c>
      <c r="VYA115" s="159" t="s">
        <v>249</v>
      </c>
      <c r="VYB115" s="159" t="s">
        <v>249</v>
      </c>
      <c r="VYC115" s="159" t="s">
        <v>249</v>
      </c>
      <c r="VYD115" s="159" t="s">
        <v>249</v>
      </c>
      <c r="VYE115" s="159" t="s">
        <v>249</v>
      </c>
      <c r="VYF115" s="159" t="s">
        <v>249</v>
      </c>
      <c r="VYG115" s="159" t="s">
        <v>249</v>
      </c>
      <c r="VYH115" s="159" t="s">
        <v>249</v>
      </c>
      <c r="VYI115" s="159" t="s">
        <v>249</v>
      </c>
      <c r="VYJ115" s="159" t="s">
        <v>249</v>
      </c>
      <c r="VYK115" s="159" t="s">
        <v>249</v>
      </c>
      <c r="VYL115" s="159" t="s">
        <v>249</v>
      </c>
      <c r="VYM115" s="159" t="s">
        <v>249</v>
      </c>
      <c r="VYN115" s="159" t="s">
        <v>249</v>
      </c>
      <c r="VYO115" s="159" t="s">
        <v>249</v>
      </c>
      <c r="VYP115" s="159" t="s">
        <v>249</v>
      </c>
      <c r="VYQ115" s="159" t="s">
        <v>249</v>
      </c>
      <c r="VYR115" s="159" t="s">
        <v>249</v>
      </c>
      <c r="VYS115" s="159" t="s">
        <v>249</v>
      </c>
      <c r="VYT115" s="159" t="s">
        <v>249</v>
      </c>
      <c r="VYU115" s="159" t="s">
        <v>249</v>
      </c>
      <c r="VYV115" s="159" t="s">
        <v>249</v>
      </c>
      <c r="VYW115" s="159" t="s">
        <v>249</v>
      </c>
      <c r="VYX115" s="159" t="s">
        <v>249</v>
      </c>
      <c r="VYY115" s="159" t="s">
        <v>249</v>
      </c>
      <c r="VYZ115" s="159" t="s">
        <v>249</v>
      </c>
      <c r="VZA115" s="159" t="s">
        <v>249</v>
      </c>
      <c r="VZB115" s="159" t="s">
        <v>249</v>
      </c>
      <c r="VZC115" s="159" t="s">
        <v>249</v>
      </c>
      <c r="VZD115" s="159" t="s">
        <v>249</v>
      </c>
      <c r="VZE115" s="159" t="s">
        <v>249</v>
      </c>
      <c r="VZF115" s="159" t="s">
        <v>249</v>
      </c>
      <c r="VZG115" s="159" t="s">
        <v>249</v>
      </c>
      <c r="VZH115" s="159" t="s">
        <v>249</v>
      </c>
      <c r="VZI115" s="159" t="s">
        <v>249</v>
      </c>
      <c r="VZJ115" s="159" t="s">
        <v>249</v>
      </c>
      <c r="VZK115" s="159" t="s">
        <v>249</v>
      </c>
      <c r="VZL115" s="159" t="s">
        <v>249</v>
      </c>
      <c r="VZM115" s="159" t="s">
        <v>249</v>
      </c>
      <c r="VZN115" s="159" t="s">
        <v>249</v>
      </c>
      <c r="VZO115" s="159" t="s">
        <v>249</v>
      </c>
      <c r="VZP115" s="159" t="s">
        <v>249</v>
      </c>
      <c r="VZQ115" s="159" t="s">
        <v>249</v>
      </c>
      <c r="VZR115" s="159" t="s">
        <v>249</v>
      </c>
      <c r="VZS115" s="159" t="s">
        <v>249</v>
      </c>
      <c r="VZT115" s="159" t="s">
        <v>249</v>
      </c>
      <c r="VZU115" s="159" t="s">
        <v>249</v>
      </c>
      <c r="VZV115" s="159" t="s">
        <v>249</v>
      </c>
      <c r="VZW115" s="159" t="s">
        <v>249</v>
      </c>
      <c r="VZX115" s="159" t="s">
        <v>249</v>
      </c>
      <c r="VZY115" s="159" t="s">
        <v>249</v>
      </c>
      <c r="VZZ115" s="159" t="s">
        <v>249</v>
      </c>
      <c r="WAA115" s="159" t="s">
        <v>249</v>
      </c>
      <c r="WAB115" s="159" t="s">
        <v>249</v>
      </c>
      <c r="WAC115" s="159" t="s">
        <v>249</v>
      </c>
      <c r="WAD115" s="159" t="s">
        <v>249</v>
      </c>
      <c r="WAE115" s="159" t="s">
        <v>249</v>
      </c>
      <c r="WAF115" s="159" t="s">
        <v>249</v>
      </c>
      <c r="WAG115" s="159" t="s">
        <v>249</v>
      </c>
      <c r="WAH115" s="159" t="s">
        <v>249</v>
      </c>
      <c r="WAI115" s="159" t="s">
        <v>249</v>
      </c>
      <c r="WAJ115" s="159" t="s">
        <v>249</v>
      </c>
      <c r="WAK115" s="159" t="s">
        <v>249</v>
      </c>
      <c r="WAL115" s="159" t="s">
        <v>249</v>
      </c>
      <c r="WAM115" s="159" t="s">
        <v>249</v>
      </c>
      <c r="WAN115" s="159" t="s">
        <v>249</v>
      </c>
      <c r="WAO115" s="159" t="s">
        <v>249</v>
      </c>
      <c r="WAP115" s="159" t="s">
        <v>249</v>
      </c>
      <c r="WAQ115" s="159" t="s">
        <v>249</v>
      </c>
      <c r="WAR115" s="159" t="s">
        <v>249</v>
      </c>
      <c r="WAS115" s="159" t="s">
        <v>249</v>
      </c>
      <c r="WAT115" s="159" t="s">
        <v>249</v>
      </c>
      <c r="WAU115" s="159" t="s">
        <v>249</v>
      </c>
      <c r="WAV115" s="159" t="s">
        <v>249</v>
      </c>
      <c r="WAW115" s="159" t="s">
        <v>249</v>
      </c>
      <c r="WAX115" s="159" t="s">
        <v>249</v>
      </c>
      <c r="WAY115" s="159" t="s">
        <v>249</v>
      </c>
      <c r="WAZ115" s="159" t="s">
        <v>249</v>
      </c>
      <c r="WBA115" s="159" t="s">
        <v>249</v>
      </c>
      <c r="WBB115" s="159" t="s">
        <v>249</v>
      </c>
      <c r="WBC115" s="159" t="s">
        <v>249</v>
      </c>
      <c r="WBD115" s="159" t="s">
        <v>249</v>
      </c>
      <c r="WBE115" s="159" t="s">
        <v>249</v>
      </c>
      <c r="WBF115" s="159" t="s">
        <v>249</v>
      </c>
      <c r="WBG115" s="159" t="s">
        <v>249</v>
      </c>
      <c r="WBH115" s="159" t="s">
        <v>249</v>
      </c>
      <c r="WBI115" s="159" t="s">
        <v>249</v>
      </c>
      <c r="WBJ115" s="159" t="s">
        <v>249</v>
      </c>
      <c r="WBK115" s="159" t="s">
        <v>249</v>
      </c>
      <c r="WBL115" s="159" t="s">
        <v>249</v>
      </c>
      <c r="WBM115" s="159" t="s">
        <v>249</v>
      </c>
      <c r="WBN115" s="159" t="s">
        <v>249</v>
      </c>
      <c r="WBO115" s="159" t="s">
        <v>249</v>
      </c>
      <c r="WBP115" s="159" t="s">
        <v>249</v>
      </c>
      <c r="WBQ115" s="159" t="s">
        <v>249</v>
      </c>
      <c r="WBR115" s="159" t="s">
        <v>249</v>
      </c>
      <c r="WBS115" s="159" t="s">
        <v>249</v>
      </c>
      <c r="WBT115" s="159" t="s">
        <v>249</v>
      </c>
      <c r="WBU115" s="159" t="s">
        <v>249</v>
      </c>
      <c r="WBV115" s="159" t="s">
        <v>249</v>
      </c>
      <c r="WBW115" s="159" t="s">
        <v>249</v>
      </c>
      <c r="WBX115" s="159" t="s">
        <v>249</v>
      </c>
      <c r="WBY115" s="159" t="s">
        <v>249</v>
      </c>
      <c r="WBZ115" s="159" t="s">
        <v>249</v>
      </c>
      <c r="WCA115" s="159" t="s">
        <v>249</v>
      </c>
      <c r="WCB115" s="159" t="s">
        <v>249</v>
      </c>
      <c r="WCC115" s="159" t="s">
        <v>249</v>
      </c>
      <c r="WCD115" s="159" t="s">
        <v>249</v>
      </c>
      <c r="WCE115" s="159" t="s">
        <v>249</v>
      </c>
      <c r="WCF115" s="159" t="s">
        <v>249</v>
      </c>
      <c r="WCG115" s="159" t="s">
        <v>249</v>
      </c>
      <c r="WCH115" s="159" t="s">
        <v>249</v>
      </c>
      <c r="WCI115" s="159" t="s">
        <v>249</v>
      </c>
      <c r="WCJ115" s="159" t="s">
        <v>249</v>
      </c>
      <c r="WCK115" s="159" t="s">
        <v>249</v>
      </c>
      <c r="WCL115" s="159" t="s">
        <v>249</v>
      </c>
      <c r="WCM115" s="159" t="s">
        <v>249</v>
      </c>
      <c r="WCN115" s="159" t="s">
        <v>249</v>
      </c>
      <c r="WCO115" s="159" t="s">
        <v>249</v>
      </c>
      <c r="WCP115" s="159" t="s">
        <v>249</v>
      </c>
      <c r="WCQ115" s="159" t="s">
        <v>249</v>
      </c>
      <c r="WCR115" s="159" t="s">
        <v>249</v>
      </c>
      <c r="WCS115" s="159" t="s">
        <v>249</v>
      </c>
      <c r="WCT115" s="159" t="s">
        <v>249</v>
      </c>
      <c r="WCU115" s="159" t="s">
        <v>249</v>
      </c>
      <c r="WCV115" s="159" t="s">
        <v>249</v>
      </c>
      <c r="WCW115" s="159" t="s">
        <v>249</v>
      </c>
      <c r="WCX115" s="159" t="s">
        <v>249</v>
      </c>
      <c r="WCY115" s="159" t="s">
        <v>249</v>
      </c>
      <c r="WCZ115" s="159" t="s">
        <v>249</v>
      </c>
      <c r="WDA115" s="159" t="s">
        <v>249</v>
      </c>
      <c r="WDB115" s="159" t="s">
        <v>249</v>
      </c>
      <c r="WDC115" s="159" t="s">
        <v>249</v>
      </c>
      <c r="WDD115" s="159" t="s">
        <v>249</v>
      </c>
      <c r="WDE115" s="159" t="s">
        <v>249</v>
      </c>
      <c r="WDF115" s="159" t="s">
        <v>249</v>
      </c>
      <c r="WDG115" s="159" t="s">
        <v>249</v>
      </c>
      <c r="WDH115" s="159" t="s">
        <v>249</v>
      </c>
      <c r="WDI115" s="159" t="s">
        <v>249</v>
      </c>
      <c r="WDJ115" s="159" t="s">
        <v>249</v>
      </c>
      <c r="WDK115" s="159" t="s">
        <v>249</v>
      </c>
      <c r="WDL115" s="159" t="s">
        <v>249</v>
      </c>
      <c r="WDM115" s="159" t="s">
        <v>249</v>
      </c>
      <c r="WDN115" s="159" t="s">
        <v>249</v>
      </c>
      <c r="WDO115" s="159" t="s">
        <v>249</v>
      </c>
      <c r="WDP115" s="159" t="s">
        <v>249</v>
      </c>
      <c r="WDQ115" s="159" t="s">
        <v>249</v>
      </c>
      <c r="WDR115" s="159" t="s">
        <v>249</v>
      </c>
      <c r="WDS115" s="159" t="s">
        <v>249</v>
      </c>
      <c r="WDT115" s="159" t="s">
        <v>249</v>
      </c>
      <c r="WDU115" s="159" t="s">
        <v>249</v>
      </c>
      <c r="WDV115" s="159" t="s">
        <v>249</v>
      </c>
      <c r="WDW115" s="159" t="s">
        <v>249</v>
      </c>
      <c r="WDX115" s="159" t="s">
        <v>249</v>
      </c>
      <c r="WDY115" s="159" t="s">
        <v>249</v>
      </c>
      <c r="WDZ115" s="159" t="s">
        <v>249</v>
      </c>
      <c r="WEA115" s="159" t="s">
        <v>249</v>
      </c>
      <c r="WEB115" s="159" t="s">
        <v>249</v>
      </c>
      <c r="WEC115" s="159" t="s">
        <v>249</v>
      </c>
      <c r="WED115" s="159" t="s">
        <v>249</v>
      </c>
      <c r="WEE115" s="159" t="s">
        <v>249</v>
      </c>
      <c r="WEF115" s="159" t="s">
        <v>249</v>
      </c>
      <c r="WEG115" s="159" t="s">
        <v>249</v>
      </c>
      <c r="WEH115" s="159" t="s">
        <v>249</v>
      </c>
      <c r="WEI115" s="159" t="s">
        <v>249</v>
      </c>
      <c r="WEJ115" s="159" t="s">
        <v>249</v>
      </c>
      <c r="WEK115" s="159" t="s">
        <v>249</v>
      </c>
      <c r="WEL115" s="159" t="s">
        <v>249</v>
      </c>
      <c r="WEM115" s="159" t="s">
        <v>249</v>
      </c>
      <c r="WEN115" s="159" t="s">
        <v>249</v>
      </c>
      <c r="WEO115" s="159" t="s">
        <v>249</v>
      </c>
      <c r="WEP115" s="159" t="s">
        <v>249</v>
      </c>
      <c r="WEQ115" s="159" t="s">
        <v>249</v>
      </c>
      <c r="WER115" s="159" t="s">
        <v>249</v>
      </c>
      <c r="WES115" s="159" t="s">
        <v>249</v>
      </c>
      <c r="WET115" s="159" t="s">
        <v>249</v>
      </c>
      <c r="WEU115" s="159" t="s">
        <v>249</v>
      </c>
      <c r="WEV115" s="159" t="s">
        <v>249</v>
      </c>
      <c r="WEW115" s="159" t="s">
        <v>249</v>
      </c>
      <c r="WEX115" s="159" t="s">
        <v>249</v>
      </c>
      <c r="WEY115" s="159" t="s">
        <v>249</v>
      </c>
      <c r="WEZ115" s="159" t="s">
        <v>249</v>
      </c>
      <c r="WFA115" s="159" t="s">
        <v>249</v>
      </c>
      <c r="WFB115" s="159" t="s">
        <v>249</v>
      </c>
      <c r="WFC115" s="159" t="s">
        <v>249</v>
      </c>
      <c r="WFD115" s="159" t="s">
        <v>249</v>
      </c>
      <c r="WFE115" s="159" t="s">
        <v>249</v>
      </c>
      <c r="WFF115" s="159" t="s">
        <v>249</v>
      </c>
      <c r="WFG115" s="159" t="s">
        <v>249</v>
      </c>
      <c r="WFH115" s="159" t="s">
        <v>249</v>
      </c>
      <c r="WFI115" s="159" t="s">
        <v>249</v>
      </c>
      <c r="WFJ115" s="159" t="s">
        <v>249</v>
      </c>
      <c r="WFK115" s="159" t="s">
        <v>249</v>
      </c>
      <c r="WFL115" s="159" t="s">
        <v>249</v>
      </c>
      <c r="WFM115" s="159" t="s">
        <v>249</v>
      </c>
      <c r="WFN115" s="159" t="s">
        <v>249</v>
      </c>
      <c r="WFO115" s="159" t="s">
        <v>249</v>
      </c>
      <c r="WFP115" s="159" t="s">
        <v>249</v>
      </c>
      <c r="WFQ115" s="159" t="s">
        <v>249</v>
      </c>
      <c r="WFR115" s="159" t="s">
        <v>249</v>
      </c>
      <c r="WFS115" s="159" t="s">
        <v>249</v>
      </c>
      <c r="WFT115" s="159" t="s">
        <v>249</v>
      </c>
      <c r="WFU115" s="159" t="s">
        <v>249</v>
      </c>
      <c r="WFV115" s="159" t="s">
        <v>249</v>
      </c>
      <c r="WFW115" s="159" t="s">
        <v>249</v>
      </c>
      <c r="WFX115" s="159" t="s">
        <v>249</v>
      </c>
      <c r="WFY115" s="159" t="s">
        <v>249</v>
      </c>
      <c r="WFZ115" s="159" t="s">
        <v>249</v>
      </c>
      <c r="WGA115" s="159" t="s">
        <v>249</v>
      </c>
      <c r="WGB115" s="159" t="s">
        <v>249</v>
      </c>
      <c r="WGC115" s="159" t="s">
        <v>249</v>
      </c>
      <c r="WGD115" s="159" t="s">
        <v>249</v>
      </c>
      <c r="WGE115" s="159" t="s">
        <v>249</v>
      </c>
      <c r="WGF115" s="159" t="s">
        <v>249</v>
      </c>
      <c r="WGG115" s="159" t="s">
        <v>249</v>
      </c>
      <c r="WGH115" s="159" t="s">
        <v>249</v>
      </c>
      <c r="WGI115" s="159" t="s">
        <v>249</v>
      </c>
      <c r="WGJ115" s="159" t="s">
        <v>249</v>
      </c>
      <c r="WGK115" s="159" t="s">
        <v>249</v>
      </c>
      <c r="WGL115" s="159" t="s">
        <v>249</v>
      </c>
      <c r="WGM115" s="159" t="s">
        <v>249</v>
      </c>
      <c r="WGN115" s="159" t="s">
        <v>249</v>
      </c>
      <c r="WGO115" s="159" t="s">
        <v>249</v>
      </c>
      <c r="WGP115" s="159" t="s">
        <v>249</v>
      </c>
      <c r="WGQ115" s="159" t="s">
        <v>249</v>
      </c>
      <c r="WGR115" s="159" t="s">
        <v>249</v>
      </c>
      <c r="WGS115" s="159" t="s">
        <v>249</v>
      </c>
      <c r="WGT115" s="159" t="s">
        <v>249</v>
      </c>
      <c r="WGU115" s="159" t="s">
        <v>249</v>
      </c>
      <c r="WGV115" s="159" t="s">
        <v>249</v>
      </c>
      <c r="WGW115" s="159" t="s">
        <v>249</v>
      </c>
      <c r="WGX115" s="159" t="s">
        <v>249</v>
      </c>
      <c r="WGY115" s="159" t="s">
        <v>249</v>
      </c>
      <c r="WGZ115" s="159" t="s">
        <v>249</v>
      </c>
      <c r="WHA115" s="159" t="s">
        <v>249</v>
      </c>
      <c r="WHB115" s="159" t="s">
        <v>249</v>
      </c>
      <c r="WHC115" s="159" t="s">
        <v>249</v>
      </c>
      <c r="WHD115" s="159" t="s">
        <v>249</v>
      </c>
      <c r="WHE115" s="159" t="s">
        <v>249</v>
      </c>
      <c r="WHF115" s="159" t="s">
        <v>249</v>
      </c>
      <c r="WHG115" s="159" t="s">
        <v>249</v>
      </c>
      <c r="WHH115" s="159" t="s">
        <v>249</v>
      </c>
      <c r="WHI115" s="159" t="s">
        <v>249</v>
      </c>
      <c r="WHJ115" s="159" t="s">
        <v>249</v>
      </c>
      <c r="WHK115" s="159" t="s">
        <v>249</v>
      </c>
      <c r="WHL115" s="159" t="s">
        <v>249</v>
      </c>
      <c r="WHM115" s="159" t="s">
        <v>249</v>
      </c>
      <c r="WHN115" s="159" t="s">
        <v>249</v>
      </c>
      <c r="WHO115" s="159" t="s">
        <v>249</v>
      </c>
      <c r="WHP115" s="159" t="s">
        <v>249</v>
      </c>
      <c r="WHQ115" s="159" t="s">
        <v>249</v>
      </c>
      <c r="WHR115" s="159" t="s">
        <v>249</v>
      </c>
      <c r="WHS115" s="159" t="s">
        <v>249</v>
      </c>
      <c r="WHT115" s="159" t="s">
        <v>249</v>
      </c>
      <c r="WHU115" s="159" t="s">
        <v>249</v>
      </c>
      <c r="WHV115" s="159" t="s">
        <v>249</v>
      </c>
      <c r="WHW115" s="159" t="s">
        <v>249</v>
      </c>
      <c r="WHX115" s="159" t="s">
        <v>249</v>
      </c>
      <c r="WHY115" s="159" t="s">
        <v>249</v>
      </c>
      <c r="WHZ115" s="159" t="s">
        <v>249</v>
      </c>
      <c r="WIA115" s="159" t="s">
        <v>249</v>
      </c>
      <c r="WIB115" s="159" t="s">
        <v>249</v>
      </c>
      <c r="WIC115" s="159" t="s">
        <v>249</v>
      </c>
      <c r="WID115" s="159" t="s">
        <v>249</v>
      </c>
      <c r="WIE115" s="159" t="s">
        <v>249</v>
      </c>
      <c r="WIF115" s="159" t="s">
        <v>249</v>
      </c>
      <c r="WIG115" s="159" t="s">
        <v>249</v>
      </c>
      <c r="WIH115" s="159" t="s">
        <v>249</v>
      </c>
      <c r="WII115" s="159" t="s">
        <v>249</v>
      </c>
      <c r="WIJ115" s="159" t="s">
        <v>249</v>
      </c>
      <c r="WIK115" s="159" t="s">
        <v>249</v>
      </c>
      <c r="WIL115" s="159" t="s">
        <v>249</v>
      </c>
      <c r="WIM115" s="159" t="s">
        <v>249</v>
      </c>
      <c r="WIN115" s="159" t="s">
        <v>249</v>
      </c>
      <c r="WIO115" s="159" t="s">
        <v>249</v>
      </c>
      <c r="WIP115" s="159" t="s">
        <v>249</v>
      </c>
      <c r="WIQ115" s="159" t="s">
        <v>249</v>
      </c>
      <c r="WIR115" s="159" t="s">
        <v>249</v>
      </c>
      <c r="WIS115" s="159" t="s">
        <v>249</v>
      </c>
      <c r="WIT115" s="159" t="s">
        <v>249</v>
      </c>
      <c r="WIU115" s="159" t="s">
        <v>249</v>
      </c>
      <c r="WIV115" s="159" t="s">
        <v>249</v>
      </c>
      <c r="WIW115" s="159" t="s">
        <v>249</v>
      </c>
      <c r="WIX115" s="159" t="s">
        <v>249</v>
      </c>
      <c r="WIY115" s="159" t="s">
        <v>249</v>
      </c>
      <c r="WIZ115" s="159" t="s">
        <v>249</v>
      </c>
      <c r="WJA115" s="159" t="s">
        <v>249</v>
      </c>
      <c r="WJB115" s="159" t="s">
        <v>249</v>
      </c>
      <c r="WJC115" s="159" t="s">
        <v>249</v>
      </c>
      <c r="WJD115" s="159" t="s">
        <v>249</v>
      </c>
      <c r="WJE115" s="159" t="s">
        <v>249</v>
      </c>
      <c r="WJF115" s="159" t="s">
        <v>249</v>
      </c>
      <c r="WJG115" s="159" t="s">
        <v>249</v>
      </c>
      <c r="WJH115" s="159" t="s">
        <v>249</v>
      </c>
      <c r="WJI115" s="159" t="s">
        <v>249</v>
      </c>
      <c r="WJJ115" s="159" t="s">
        <v>249</v>
      </c>
      <c r="WJK115" s="159" t="s">
        <v>249</v>
      </c>
      <c r="WJL115" s="159" t="s">
        <v>249</v>
      </c>
      <c r="WJM115" s="159" t="s">
        <v>249</v>
      </c>
      <c r="WJN115" s="159" t="s">
        <v>249</v>
      </c>
      <c r="WJO115" s="159" t="s">
        <v>249</v>
      </c>
      <c r="WJP115" s="159" t="s">
        <v>249</v>
      </c>
      <c r="WJQ115" s="159" t="s">
        <v>249</v>
      </c>
      <c r="WJR115" s="159" t="s">
        <v>249</v>
      </c>
      <c r="WJS115" s="159" t="s">
        <v>249</v>
      </c>
      <c r="WJT115" s="159" t="s">
        <v>249</v>
      </c>
      <c r="WJU115" s="159" t="s">
        <v>249</v>
      </c>
      <c r="WJV115" s="159" t="s">
        <v>249</v>
      </c>
      <c r="WJW115" s="159" t="s">
        <v>249</v>
      </c>
      <c r="WJX115" s="159" t="s">
        <v>249</v>
      </c>
      <c r="WJY115" s="159" t="s">
        <v>249</v>
      </c>
      <c r="WJZ115" s="159" t="s">
        <v>249</v>
      </c>
      <c r="WKA115" s="159" t="s">
        <v>249</v>
      </c>
      <c r="WKB115" s="159" t="s">
        <v>249</v>
      </c>
      <c r="WKC115" s="159" t="s">
        <v>249</v>
      </c>
      <c r="WKD115" s="159" t="s">
        <v>249</v>
      </c>
      <c r="WKE115" s="159" t="s">
        <v>249</v>
      </c>
      <c r="WKF115" s="159" t="s">
        <v>249</v>
      </c>
      <c r="WKG115" s="159" t="s">
        <v>249</v>
      </c>
      <c r="WKH115" s="159" t="s">
        <v>249</v>
      </c>
      <c r="WKI115" s="159" t="s">
        <v>249</v>
      </c>
      <c r="WKJ115" s="159" t="s">
        <v>249</v>
      </c>
      <c r="WKK115" s="159" t="s">
        <v>249</v>
      </c>
      <c r="WKL115" s="159" t="s">
        <v>249</v>
      </c>
      <c r="WKM115" s="159" t="s">
        <v>249</v>
      </c>
      <c r="WKN115" s="159" t="s">
        <v>249</v>
      </c>
      <c r="WKO115" s="159" t="s">
        <v>249</v>
      </c>
      <c r="WKP115" s="159" t="s">
        <v>249</v>
      </c>
      <c r="WKQ115" s="159" t="s">
        <v>249</v>
      </c>
      <c r="WKR115" s="159" t="s">
        <v>249</v>
      </c>
      <c r="WKS115" s="159" t="s">
        <v>249</v>
      </c>
      <c r="WKT115" s="159" t="s">
        <v>249</v>
      </c>
      <c r="WKU115" s="159" t="s">
        <v>249</v>
      </c>
      <c r="WKV115" s="159" t="s">
        <v>249</v>
      </c>
      <c r="WKW115" s="159" t="s">
        <v>249</v>
      </c>
      <c r="WKX115" s="159" t="s">
        <v>249</v>
      </c>
      <c r="WKY115" s="159" t="s">
        <v>249</v>
      </c>
      <c r="WKZ115" s="159" t="s">
        <v>249</v>
      </c>
      <c r="WLA115" s="159" t="s">
        <v>249</v>
      </c>
      <c r="WLB115" s="159" t="s">
        <v>249</v>
      </c>
      <c r="WLC115" s="159" t="s">
        <v>249</v>
      </c>
      <c r="WLD115" s="159" t="s">
        <v>249</v>
      </c>
      <c r="WLE115" s="159" t="s">
        <v>249</v>
      </c>
      <c r="WLF115" s="159" t="s">
        <v>249</v>
      </c>
      <c r="WLG115" s="159" t="s">
        <v>249</v>
      </c>
      <c r="WLH115" s="159" t="s">
        <v>249</v>
      </c>
      <c r="WLI115" s="159" t="s">
        <v>249</v>
      </c>
      <c r="WLJ115" s="159" t="s">
        <v>249</v>
      </c>
      <c r="WLK115" s="159" t="s">
        <v>249</v>
      </c>
      <c r="WLL115" s="159" t="s">
        <v>249</v>
      </c>
      <c r="WLM115" s="159" t="s">
        <v>249</v>
      </c>
      <c r="WLN115" s="159" t="s">
        <v>249</v>
      </c>
      <c r="WLO115" s="159" t="s">
        <v>249</v>
      </c>
      <c r="WLP115" s="159" t="s">
        <v>249</v>
      </c>
      <c r="WLQ115" s="159" t="s">
        <v>249</v>
      </c>
      <c r="WLR115" s="159" t="s">
        <v>249</v>
      </c>
      <c r="WLS115" s="159" t="s">
        <v>249</v>
      </c>
      <c r="WLT115" s="159" t="s">
        <v>249</v>
      </c>
      <c r="WLU115" s="159" t="s">
        <v>249</v>
      </c>
      <c r="WLV115" s="159" t="s">
        <v>249</v>
      </c>
      <c r="WLW115" s="159" t="s">
        <v>249</v>
      </c>
      <c r="WLX115" s="159" t="s">
        <v>249</v>
      </c>
      <c r="WLY115" s="159" t="s">
        <v>249</v>
      </c>
      <c r="WLZ115" s="159" t="s">
        <v>249</v>
      </c>
      <c r="WMA115" s="159" t="s">
        <v>249</v>
      </c>
      <c r="WMB115" s="159" t="s">
        <v>249</v>
      </c>
      <c r="WMC115" s="159" t="s">
        <v>249</v>
      </c>
      <c r="WMD115" s="159" t="s">
        <v>249</v>
      </c>
      <c r="WME115" s="159" t="s">
        <v>249</v>
      </c>
      <c r="WMF115" s="159" t="s">
        <v>249</v>
      </c>
      <c r="WMG115" s="159" t="s">
        <v>249</v>
      </c>
      <c r="WMH115" s="159" t="s">
        <v>249</v>
      </c>
      <c r="WMI115" s="159" t="s">
        <v>249</v>
      </c>
      <c r="WMJ115" s="159" t="s">
        <v>249</v>
      </c>
      <c r="WMK115" s="159" t="s">
        <v>249</v>
      </c>
      <c r="WML115" s="159" t="s">
        <v>249</v>
      </c>
      <c r="WMM115" s="159" t="s">
        <v>249</v>
      </c>
      <c r="WMN115" s="159" t="s">
        <v>249</v>
      </c>
      <c r="WMO115" s="159" t="s">
        <v>249</v>
      </c>
      <c r="WMP115" s="159" t="s">
        <v>249</v>
      </c>
      <c r="WMQ115" s="159" t="s">
        <v>249</v>
      </c>
      <c r="WMR115" s="159" t="s">
        <v>249</v>
      </c>
      <c r="WMS115" s="159" t="s">
        <v>249</v>
      </c>
      <c r="WMT115" s="159" t="s">
        <v>249</v>
      </c>
      <c r="WMU115" s="159" t="s">
        <v>249</v>
      </c>
      <c r="WMV115" s="159" t="s">
        <v>249</v>
      </c>
      <c r="WMW115" s="159" t="s">
        <v>249</v>
      </c>
      <c r="WMX115" s="159" t="s">
        <v>249</v>
      </c>
      <c r="WMY115" s="159" t="s">
        <v>249</v>
      </c>
      <c r="WMZ115" s="159" t="s">
        <v>249</v>
      </c>
      <c r="WNA115" s="159" t="s">
        <v>249</v>
      </c>
      <c r="WNB115" s="159" t="s">
        <v>249</v>
      </c>
      <c r="WNC115" s="159" t="s">
        <v>249</v>
      </c>
      <c r="WND115" s="159" t="s">
        <v>249</v>
      </c>
      <c r="WNE115" s="159" t="s">
        <v>249</v>
      </c>
      <c r="WNF115" s="159" t="s">
        <v>249</v>
      </c>
      <c r="WNG115" s="159" t="s">
        <v>249</v>
      </c>
      <c r="WNH115" s="159" t="s">
        <v>249</v>
      </c>
      <c r="WNI115" s="159" t="s">
        <v>249</v>
      </c>
      <c r="WNJ115" s="159" t="s">
        <v>249</v>
      </c>
      <c r="WNK115" s="159" t="s">
        <v>249</v>
      </c>
      <c r="WNL115" s="159" t="s">
        <v>249</v>
      </c>
      <c r="WNM115" s="159" t="s">
        <v>249</v>
      </c>
      <c r="WNN115" s="159" t="s">
        <v>249</v>
      </c>
      <c r="WNO115" s="159" t="s">
        <v>249</v>
      </c>
      <c r="WNP115" s="159" t="s">
        <v>249</v>
      </c>
      <c r="WNQ115" s="159" t="s">
        <v>249</v>
      </c>
      <c r="WNR115" s="159" t="s">
        <v>249</v>
      </c>
      <c r="WNS115" s="159" t="s">
        <v>249</v>
      </c>
      <c r="WNT115" s="159" t="s">
        <v>249</v>
      </c>
      <c r="WNU115" s="159" t="s">
        <v>249</v>
      </c>
      <c r="WNV115" s="159" t="s">
        <v>249</v>
      </c>
      <c r="WNW115" s="159" t="s">
        <v>249</v>
      </c>
      <c r="WNX115" s="159" t="s">
        <v>249</v>
      </c>
      <c r="WNY115" s="159" t="s">
        <v>249</v>
      </c>
      <c r="WNZ115" s="159" t="s">
        <v>249</v>
      </c>
      <c r="WOA115" s="159" t="s">
        <v>249</v>
      </c>
      <c r="WOB115" s="159" t="s">
        <v>249</v>
      </c>
      <c r="WOC115" s="159" t="s">
        <v>249</v>
      </c>
      <c r="WOD115" s="159" t="s">
        <v>249</v>
      </c>
      <c r="WOE115" s="159" t="s">
        <v>249</v>
      </c>
      <c r="WOF115" s="159" t="s">
        <v>249</v>
      </c>
      <c r="WOG115" s="159" t="s">
        <v>249</v>
      </c>
      <c r="WOH115" s="159" t="s">
        <v>249</v>
      </c>
      <c r="WOI115" s="159" t="s">
        <v>249</v>
      </c>
      <c r="WOJ115" s="159" t="s">
        <v>249</v>
      </c>
      <c r="WOK115" s="159" t="s">
        <v>249</v>
      </c>
      <c r="WOL115" s="159" t="s">
        <v>249</v>
      </c>
      <c r="WOM115" s="159" t="s">
        <v>249</v>
      </c>
      <c r="WON115" s="159" t="s">
        <v>249</v>
      </c>
      <c r="WOO115" s="159" t="s">
        <v>249</v>
      </c>
      <c r="WOP115" s="159" t="s">
        <v>249</v>
      </c>
      <c r="WOQ115" s="159" t="s">
        <v>249</v>
      </c>
      <c r="WOR115" s="159" t="s">
        <v>249</v>
      </c>
      <c r="WOS115" s="159" t="s">
        <v>249</v>
      </c>
      <c r="WOT115" s="159" t="s">
        <v>249</v>
      </c>
      <c r="WOU115" s="159" t="s">
        <v>249</v>
      </c>
      <c r="WOV115" s="159" t="s">
        <v>249</v>
      </c>
      <c r="WOW115" s="159" t="s">
        <v>249</v>
      </c>
      <c r="WOX115" s="159" t="s">
        <v>249</v>
      </c>
      <c r="WOY115" s="159" t="s">
        <v>249</v>
      </c>
      <c r="WOZ115" s="159" t="s">
        <v>249</v>
      </c>
      <c r="WPA115" s="159" t="s">
        <v>249</v>
      </c>
      <c r="WPB115" s="159" t="s">
        <v>249</v>
      </c>
      <c r="WPC115" s="159" t="s">
        <v>249</v>
      </c>
      <c r="WPD115" s="159" t="s">
        <v>249</v>
      </c>
      <c r="WPE115" s="159" t="s">
        <v>249</v>
      </c>
      <c r="WPF115" s="159" t="s">
        <v>249</v>
      </c>
      <c r="WPG115" s="159" t="s">
        <v>249</v>
      </c>
      <c r="WPH115" s="159" t="s">
        <v>249</v>
      </c>
      <c r="WPI115" s="159" t="s">
        <v>249</v>
      </c>
      <c r="WPJ115" s="159" t="s">
        <v>249</v>
      </c>
      <c r="WPK115" s="159" t="s">
        <v>249</v>
      </c>
      <c r="WPL115" s="159" t="s">
        <v>249</v>
      </c>
      <c r="WPM115" s="159" t="s">
        <v>249</v>
      </c>
      <c r="WPN115" s="159" t="s">
        <v>249</v>
      </c>
      <c r="WPO115" s="159" t="s">
        <v>249</v>
      </c>
      <c r="WPP115" s="159" t="s">
        <v>249</v>
      </c>
      <c r="WPQ115" s="159" t="s">
        <v>249</v>
      </c>
      <c r="WPR115" s="159" t="s">
        <v>249</v>
      </c>
      <c r="WPS115" s="159" t="s">
        <v>249</v>
      </c>
      <c r="WPT115" s="159" t="s">
        <v>249</v>
      </c>
      <c r="WPU115" s="159" t="s">
        <v>249</v>
      </c>
      <c r="WPV115" s="159" t="s">
        <v>249</v>
      </c>
      <c r="WPW115" s="159" t="s">
        <v>249</v>
      </c>
      <c r="WPX115" s="159" t="s">
        <v>249</v>
      </c>
      <c r="WPY115" s="159" t="s">
        <v>249</v>
      </c>
      <c r="WPZ115" s="159" t="s">
        <v>249</v>
      </c>
      <c r="WQA115" s="159" t="s">
        <v>249</v>
      </c>
      <c r="WQB115" s="159" t="s">
        <v>249</v>
      </c>
      <c r="WQC115" s="159" t="s">
        <v>249</v>
      </c>
      <c r="WQD115" s="159" t="s">
        <v>249</v>
      </c>
      <c r="WQE115" s="159" t="s">
        <v>249</v>
      </c>
      <c r="WQF115" s="159" t="s">
        <v>249</v>
      </c>
      <c r="WQG115" s="159" t="s">
        <v>249</v>
      </c>
      <c r="WQH115" s="159" t="s">
        <v>249</v>
      </c>
      <c r="WQI115" s="159" t="s">
        <v>249</v>
      </c>
      <c r="WQJ115" s="159" t="s">
        <v>249</v>
      </c>
      <c r="WQK115" s="159" t="s">
        <v>249</v>
      </c>
      <c r="WQL115" s="159" t="s">
        <v>249</v>
      </c>
      <c r="WQM115" s="159" t="s">
        <v>249</v>
      </c>
      <c r="WQN115" s="159" t="s">
        <v>249</v>
      </c>
      <c r="WQO115" s="159" t="s">
        <v>249</v>
      </c>
      <c r="WQP115" s="159" t="s">
        <v>249</v>
      </c>
      <c r="WQQ115" s="159" t="s">
        <v>249</v>
      </c>
      <c r="WQR115" s="159" t="s">
        <v>249</v>
      </c>
      <c r="WQS115" s="159" t="s">
        <v>249</v>
      </c>
      <c r="WQT115" s="159" t="s">
        <v>249</v>
      </c>
      <c r="WQU115" s="159" t="s">
        <v>249</v>
      </c>
      <c r="WQV115" s="159" t="s">
        <v>249</v>
      </c>
      <c r="WQW115" s="159" t="s">
        <v>249</v>
      </c>
      <c r="WQX115" s="159" t="s">
        <v>249</v>
      </c>
      <c r="WQY115" s="159" t="s">
        <v>249</v>
      </c>
      <c r="WQZ115" s="159" t="s">
        <v>249</v>
      </c>
      <c r="WRA115" s="159" t="s">
        <v>249</v>
      </c>
      <c r="WRB115" s="159" t="s">
        <v>249</v>
      </c>
      <c r="WRC115" s="159" t="s">
        <v>249</v>
      </c>
      <c r="WRD115" s="159" t="s">
        <v>249</v>
      </c>
      <c r="WRE115" s="159" t="s">
        <v>249</v>
      </c>
      <c r="WRF115" s="159" t="s">
        <v>249</v>
      </c>
      <c r="WRG115" s="159" t="s">
        <v>249</v>
      </c>
      <c r="WRH115" s="159" t="s">
        <v>249</v>
      </c>
      <c r="WRI115" s="159" t="s">
        <v>249</v>
      </c>
      <c r="WRJ115" s="159" t="s">
        <v>249</v>
      </c>
      <c r="WRK115" s="159" t="s">
        <v>249</v>
      </c>
      <c r="WRL115" s="159" t="s">
        <v>249</v>
      </c>
      <c r="WRM115" s="159" t="s">
        <v>249</v>
      </c>
      <c r="WRN115" s="159" t="s">
        <v>249</v>
      </c>
      <c r="WRO115" s="159" t="s">
        <v>249</v>
      </c>
      <c r="WRP115" s="159" t="s">
        <v>249</v>
      </c>
      <c r="WRQ115" s="159" t="s">
        <v>249</v>
      </c>
      <c r="WRR115" s="159" t="s">
        <v>249</v>
      </c>
      <c r="WRS115" s="159" t="s">
        <v>249</v>
      </c>
      <c r="WRT115" s="159" t="s">
        <v>249</v>
      </c>
      <c r="WRU115" s="159" t="s">
        <v>249</v>
      </c>
      <c r="WRV115" s="159" t="s">
        <v>249</v>
      </c>
      <c r="WRW115" s="159" t="s">
        <v>249</v>
      </c>
      <c r="WRX115" s="159" t="s">
        <v>249</v>
      </c>
      <c r="WRY115" s="159" t="s">
        <v>249</v>
      </c>
      <c r="WRZ115" s="159" t="s">
        <v>249</v>
      </c>
      <c r="WSA115" s="159" t="s">
        <v>249</v>
      </c>
      <c r="WSB115" s="159" t="s">
        <v>249</v>
      </c>
      <c r="WSC115" s="159" t="s">
        <v>249</v>
      </c>
      <c r="WSD115" s="159" t="s">
        <v>249</v>
      </c>
      <c r="WSE115" s="159" t="s">
        <v>249</v>
      </c>
      <c r="WSF115" s="159" t="s">
        <v>249</v>
      </c>
      <c r="WSG115" s="159" t="s">
        <v>249</v>
      </c>
      <c r="WSH115" s="159" t="s">
        <v>249</v>
      </c>
      <c r="WSI115" s="159" t="s">
        <v>249</v>
      </c>
      <c r="WSJ115" s="159" t="s">
        <v>249</v>
      </c>
      <c r="WSK115" s="159" t="s">
        <v>249</v>
      </c>
      <c r="WSL115" s="159" t="s">
        <v>249</v>
      </c>
      <c r="WSM115" s="159" t="s">
        <v>249</v>
      </c>
      <c r="WSN115" s="159" t="s">
        <v>249</v>
      </c>
      <c r="WSO115" s="159" t="s">
        <v>249</v>
      </c>
      <c r="WSP115" s="159" t="s">
        <v>249</v>
      </c>
      <c r="WSQ115" s="159" t="s">
        <v>249</v>
      </c>
      <c r="WSR115" s="159" t="s">
        <v>249</v>
      </c>
      <c r="WSS115" s="159" t="s">
        <v>249</v>
      </c>
      <c r="WST115" s="159" t="s">
        <v>249</v>
      </c>
      <c r="WSU115" s="159" t="s">
        <v>249</v>
      </c>
      <c r="WSV115" s="159" t="s">
        <v>249</v>
      </c>
      <c r="WSW115" s="159" t="s">
        <v>249</v>
      </c>
      <c r="WSX115" s="159" t="s">
        <v>249</v>
      </c>
      <c r="WSY115" s="159" t="s">
        <v>249</v>
      </c>
      <c r="WSZ115" s="159" t="s">
        <v>249</v>
      </c>
      <c r="WTA115" s="159" t="s">
        <v>249</v>
      </c>
      <c r="WTB115" s="159" t="s">
        <v>249</v>
      </c>
      <c r="WTC115" s="159" t="s">
        <v>249</v>
      </c>
      <c r="WTD115" s="159" t="s">
        <v>249</v>
      </c>
      <c r="WTE115" s="159" t="s">
        <v>249</v>
      </c>
      <c r="WTF115" s="159" t="s">
        <v>249</v>
      </c>
      <c r="WTG115" s="159" t="s">
        <v>249</v>
      </c>
      <c r="WTH115" s="159" t="s">
        <v>249</v>
      </c>
      <c r="WTI115" s="159" t="s">
        <v>249</v>
      </c>
      <c r="WTJ115" s="159" t="s">
        <v>249</v>
      </c>
      <c r="WTK115" s="159" t="s">
        <v>249</v>
      </c>
      <c r="WTL115" s="159" t="s">
        <v>249</v>
      </c>
      <c r="WTM115" s="159" t="s">
        <v>249</v>
      </c>
      <c r="WTN115" s="159" t="s">
        <v>249</v>
      </c>
      <c r="WTO115" s="159" t="s">
        <v>249</v>
      </c>
      <c r="WTP115" s="159" t="s">
        <v>249</v>
      </c>
      <c r="WTQ115" s="159" t="s">
        <v>249</v>
      </c>
      <c r="WTR115" s="159" t="s">
        <v>249</v>
      </c>
      <c r="WTS115" s="159" t="s">
        <v>249</v>
      </c>
      <c r="WTT115" s="159" t="s">
        <v>249</v>
      </c>
      <c r="WTU115" s="159" t="s">
        <v>249</v>
      </c>
      <c r="WTV115" s="159" t="s">
        <v>249</v>
      </c>
      <c r="WTW115" s="159" t="s">
        <v>249</v>
      </c>
      <c r="WTX115" s="159" t="s">
        <v>249</v>
      </c>
      <c r="WTY115" s="159" t="s">
        <v>249</v>
      </c>
      <c r="WTZ115" s="159" t="s">
        <v>249</v>
      </c>
      <c r="WUA115" s="159" t="s">
        <v>249</v>
      </c>
      <c r="WUB115" s="159" t="s">
        <v>249</v>
      </c>
      <c r="WUC115" s="159" t="s">
        <v>249</v>
      </c>
      <c r="WUD115" s="159" t="s">
        <v>249</v>
      </c>
      <c r="WUE115" s="159" t="s">
        <v>249</v>
      </c>
      <c r="WUF115" s="159" t="s">
        <v>249</v>
      </c>
      <c r="WUG115" s="159" t="s">
        <v>249</v>
      </c>
      <c r="WUH115" s="159" t="s">
        <v>249</v>
      </c>
      <c r="WUI115" s="159" t="s">
        <v>249</v>
      </c>
      <c r="WUJ115" s="159" t="s">
        <v>249</v>
      </c>
      <c r="WUK115" s="159" t="s">
        <v>249</v>
      </c>
      <c r="WUL115" s="159" t="s">
        <v>249</v>
      </c>
      <c r="WUM115" s="159" t="s">
        <v>249</v>
      </c>
      <c r="WUN115" s="159" t="s">
        <v>249</v>
      </c>
      <c r="WUO115" s="159" t="s">
        <v>249</v>
      </c>
      <c r="WUP115" s="159" t="s">
        <v>249</v>
      </c>
      <c r="WUQ115" s="159" t="s">
        <v>249</v>
      </c>
      <c r="WUR115" s="159" t="s">
        <v>249</v>
      </c>
      <c r="WUS115" s="159" t="s">
        <v>249</v>
      </c>
      <c r="WUT115" s="159" t="s">
        <v>249</v>
      </c>
      <c r="WUU115" s="159" t="s">
        <v>249</v>
      </c>
      <c r="WUV115" s="159" t="s">
        <v>249</v>
      </c>
      <c r="WUW115" s="159" t="s">
        <v>249</v>
      </c>
      <c r="WUX115" s="159" t="s">
        <v>249</v>
      </c>
      <c r="WUY115" s="159" t="s">
        <v>249</v>
      </c>
      <c r="WUZ115" s="159" t="s">
        <v>249</v>
      </c>
      <c r="WVA115" s="159" t="s">
        <v>249</v>
      </c>
      <c r="WVB115" s="159" t="s">
        <v>249</v>
      </c>
      <c r="WVC115" s="159" t="s">
        <v>249</v>
      </c>
      <c r="WVD115" s="159" t="s">
        <v>249</v>
      </c>
      <c r="WVE115" s="159" t="s">
        <v>249</v>
      </c>
      <c r="WVF115" s="159" t="s">
        <v>249</v>
      </c>
      <c r="WVG115" s="159" t="s">
        <v>249</v>
      </c>
      <c r="WVH115" s="159" t="s">
        <v>249</v>
      </c>
      <c r="WVI115" s="159" t="s">
        <v>249</v>
      </c>
      <c r="WVJ115" s="159" t="s">
        <v>249</v>
      </c>
      <c r="WVK115" s="159" t="s">
        <v>249</v>
      </c>
      <c r="WVL115" s="159" t="s">
        <v>249</v>
      </c>
      <c r="WVM115" s="159" t="s">
        <v>249</v>
      </c>
      <c r="WVN115" s="159" t="s">
        <v>249</v>
      </c>
      <c r="WVO115" s="159" t="s">
        <v>249</v>
      </c>
      <c r="WVP115" s="159" t="s">
        <v>249</v>
      </c>
      <c r="WVQ115" s="159" t="s">
        <v>249</v>
      </c>
      <c r="WVR115" s="159" t="s">
        <v>249</v>
      </c>
      <c r="WVS115" s="159" t="s">
        <v>249</v>
      </c>
      <c r="WVT115" s="159" t="s">
        <v>249</v>
      </c>
      <c r="WVU115" s="159" t="s">
        <v>249</v>
      </c>
      <c r="WVV115" s="159" t="s">
        <v>249</v>
      </c>
      <c r="WVW115" s="159" t="s">
        <v>249</v>
      </c>
      <c r="WVX115" s="159" t="s">
        <v>249</v>
      </c>
      <c r="WVY115" s="159" t="s">
        <v>249</v>
      </c>
      <c r="WVZ115" s="159" t="s">
        <v>249</v>
      </c>
      <c r="WWA115" s="159" t="s">
        <v>249</v>
      </c>
      <c r="WWB115" s="159" t="s">
        <v>249</v>
      </c>
      <c r="WWC115" s="159" t="s">
        <v>249</v>
      </c>
      <c r="WWD115" s="159" t="s">
        <v>249</v>
      </c>
      <c r="WWE115" s="159" t="s">
        <v>249</v>
      </c>
      <c r="WWF115" s="159" t="s">
        <v>249</v>
      </c>
      <c r="WWG115" s="159" t="s">
        <v>249</v>
      </c>
      <c r="WWH115" s="159" t="s">
        <v>249</v>
      </c>
      <c r="WWI115" s="159" t="s">
        <v>249</v>
      </c>
      <c r="WWJ115" s="159" t="s">
        <v>249</v>
      </c>
      <c r="WWK115" s="159" t="s">
        <v>249</v>
      </c>
      <c r="WWL115" s="159" t="s">
        <v>249</v>
      </c>
      <c r="WWM115" s="159" t="s">
        <v>249</v>
      </c>
      <c r="WWN115" s="159" t="s">
        <v>249</v>
      </c>
      <c r="WWO115" s="159" t="s">
        <v>249</v>
      </c>
      <c r="WWP115" s="159" t="s">
        <v>249</v>
      </c>
      <c r="WWQ115" s="159" t="s">
        <v>249</v>
      </c>
      <c r="WWR115" s="159" t="s">
        <v>249</v>
      </c>
      <c r="WWS115" s="159" t="s">
        <v>249</v>
      </c>
      <c r="WWT115" s="159" t="s">
        <v>249</v>
      </c>
      <c r="WWU115" s="159" t="s">
        <v>249</v>
      </c>
      <c r="WWV115" s="159" t="s">
        <v>249</v>
      </c>
      <c r="WWW115" s="159" t="s">
        <v>249</v>
      </c>
      <c r="WWX115" s="159" t="s">
        <v>249</v>
      </c>
      <c r="WWY115" s="159" t="s">
        <v>249</v>
      </c>
      <c r="WWZ115" s="159" t="s">
        <v>249</v>
      </c>
      <c r="WXA115" s="159" t="s">
        <v>249</v>
      </c>
      <c r="WXB115" s="159" t="s">
        <v>249</v>
      </c>
      <c r="WXC115" s="159" t="s">
        <v>249</v>
      </c>
      <c r="WXD115" s="159" t="s">
        <v>249</v>
      </c>
      <c r="WXE115" s="159" t="s">
        <v>249</v>
      </c>
      <c r="WXF115" s="159" t="s">
        <v>249</v>
      </c>
      <c r="WXG115" s="159" t="s">
        <v>249</v>
      </c>
      <c r="WXH115" s="159" t="s">
        <v>249</v>
      </c>
      <c r="WXI115" s="159" t="s">
        <v>249</v>
      </c>
      <c r="WXJ115" s="159" t="s">
        <v>249</v>
      </c>
      <c r="WXK115" s="159" t="s">
        <v>249</v>
      </c>
      <c r="WXL115" s="159" t="s">
        <v>249</v>
      </c>
      <c r="WXM115" s="159" t="s">
        <v>249</v>
      </c>
      <c r="WXN115" s="159" t="s">
        <v>249</v>
      </c>
      <c r="WXO115" s="159" t="s">
        <v>249</v>
      </c>
      <c r="WXP115" s="159" t="s">
        <v>249</v>
      </c>
      <c r="WXQ115" s="159" t="s">
        <v>249</v>
      </c>
      <c r="WXR115" s="159" t="s">
        <v>249</v>
      </c>
      <c r="WXS115" s="159" t="s">
        <v>249</v>
      </c>
      <c r="WXT115" s="159" t="s">
        <v>249</v>
      </c>
      <c r="WXU115" s="159" t="s">
        <v>249</v>
      </c>
      <c r="WXV115" s="159" t="s">
        <v>249</v>
      </c>
      <c r="WXW115" s="159" t="s">
        <v>249</v>
      </c>
      <c r="WXX115" s="159" t="s">
        <v>249</v>
      </c>
      <c r="WXY115" s="159" t="s">
        <v>249</v>
      </c>
      <c r="WXZ115" s="159" t="s">
        <v>249</v>
      </c>
      <c r="WYA115" s="159" t="s">
        <v>249</v>
      </c>
      <c r="WYB115" s="159" t="s">
        <v>249</v>
      </c>
      <c r="WYC115" s="159" t="s">
        <v>249</v>
      </c>
      <c r="WYD115" s="159" t="s">
        <v>249</v>
      </c>
      <c r="WYE115" s="159" t="s">
        <v>249</v>
      </c>
      <c r="WYF115" s="159" t="s">
        <v>249</v>
      </c>
      <c r="WYG115" s="159" t="s">
        <v>249</v>
      </c>
      <c r="WYH115" s="159" t="s">
        <v>249</v>
      </c>
      <c r="WYI115" s="159" t="s">
        <v>249</v>
      </c>
      <c r="WYJ115" s="159" t="s">
        <v>249</v>
      </c>
      <c r="WYK115" s="159" t="s">
        <v>249</v>
      </c>
      <c r="WYL115" s="159" t="s">
        <v>249</v>
      </c>
      <c r="WYM115" s="159" t="s">
        <v>249</v>
      </c>
      <c r="WYN115" s="159" t="s">
        <v>249</v>
      </c>
      <c r="WYO115" s="159" t="s">
        <v>249</v>
      </c>
      <c r="WYP115" s="159" t="s">
        <v>249</v>
      </c>
      <c r="WYQ115" s="159" t="s">
        <v>249</v>
      </c>
      <c r="WYR115" s="159" t="s">
        <v>249</v>
      </c>
      <c r="WYS115" s="159" t="s">
        <v>249</v>
      </c>
      <c r="WYT115" s="159" t="s">
        <v>249</v>
      </c>
      <c r="WYU115" s="159" t="s">
        <v>249</v>
      </c>
      <c r="WYV115" s="159" t="s">
        <v>249</v>
      </c>
      <c r="WYW115" s="159" t="s">
        <v>249</v>
      </c>
      <c r="WYX115" s="159" t="s">
        <v>249</v>
      </c>
      <c r="WYY115" s="159" t="s">
        <v>249</v>
      </c>
      <c r="WYZ115" s="159" t="s">
        <v>249</v>
      </c>
      <c r="WZA115" s="159" t="s">
        <v>249</v>
      </c>
      <c r="WZB115" s="159" t="s">
        <v>249</v>
      </c>
      <c r="WZC115" s="159" t="s">
        <v>249</v>
      </c>
      <c r="WZD115" s="159" t="s">
        <v>249</v>
      </c>
      <c r="WZE115" s="159" t="s">
        <v>249</v>
      </c>
      <c r="WZF115" s="159" t="s">
        <v>249</v>
      </c>
      <c r="WZG115" s="159" t="s">
        <v>249</v>
      </c>
      <c r="WZH115" s="159" t="s">
        <v>249</v>
      </c>
      <c r="WZI115" s="159" t="s">
        <v>249</v>
      </c>
      <c r="WZJ115" s="159" t="s">
        <v>249</v>
      </c>
      <c r="WZK115" s="159" t="s">
        <v>249</v>
      </c>
      <c r="WZL115" s="159" t="s">
        <v>249</v>
      </c>
      <c r="WZM115" s="159" t="s">
        <v>249</v>
      </c>
      <c r="WZN115" s="159" t="s">
        <v>249</v>
      </c>
      <c r="WZO115" s="159" t="s">
        <v>249</v>
      </c>
      <c r="WZP115" s="159" t="s">
        <v>249</v>
      </c>
      <c r="WZQ115" s="159" t="s">
        <v>249</v>
      </c>
      <c r="WZR115" s="159" t="s">
        <v>249</v>
      </c>
      <c r="WZS115" s="159" t="s">
        <v>249</v>
      </c>
      <c r="WZT115" s="159" t="s">
        <v>249</v>
      </c>
      <c r="WZU115" s="159" t="s">
        <v>249</v>
      </c>
      <c r="WZV115" s="159" t="s">
        <v>249</v>
      </c>
      <c r="WZW115" s="159" t="s">
        <v>249</v>
      </c>
      <c r="WZX115" s="159" t="s">
        <v>249</v>
      </c>
      <c r="WZY115" s="159" t="s">
        <v>249</v>
      </c>
      <c r="WZZ115" s="159" t="s">
        <v>249</v>
      </c>
      <c r="XAA115" s="159" t="s">
        <v>249</v>
      </c>
      <c r="XAB115" s="159" t="s">
        <v>249</v>
      </c>
      <c r="XAC115" s="159" t="s">
        <v>249</v>
      </c>
      <c r="XAD115" s="159" t="s">
        <v>249</v>
      </c>
      <c r="XAE115" s="159" t="s">
        <v>249</v>
      </c>
      <c r="XAF115" s="159" t="s">
        <v>249</v>
      </c>
      <c r="XAG115" s="159" t="s">
        <v>249</v>
      </c>
      <c r="XAH115" s="159" t="s">
        <v>249</v>
      </c>
      <c r="XAI115" s="159" t="s">
        <v>249</v>
      </c>
      <c r="XAJ115" s="159" t="s">
        <v>249</v>
      </c>
      <c r="XAK115" s="159" t="s">
        <v>249</v>
      </c>
      <c r="XAL115" s="159" t="s">
        <v>249</v>
      </c>
      <c r="XAM115" s="159" t="s">
        <v>249</v>
      </c>
      <c r="XAN115" s="159" t="s">
        <v>249</v>
      </c>
      <c r="XAO115" s="159" t="s">
        <v>249</v>
      </c>
      <c r="XAP115" s="159" t="s">
        <v>249</v>
      </c>
      <c r="XAQ115" s="159" t="s">
        <v>249</v>
      </c>
      <c r="XAR115" s="159" t="s">
        <v>249</v>
      </c>
      <c r="XAS115" s="159" t="s">
        <v>249</v>
      </c>
      <c r="XAT115" s="159" t="s">
        <v>249</v>
      </c>
      <c r="XAU115" s="159" t="s">
        <v>249</v>
      </c>
      <c r="XAV115" s="159" t="s">
        <v>249</v>
      </c>
      <c r="XAW115" s="159" t="s">
        <v>249</v>
      </c>
      <c r="XAX115" s="159" t="s">
        <v>249</v>
      </c>
      <c r="XAY115" s="159" t="s">
        <v>249</v>
      </c>
      <c r="XAZ115" s="159" t="s">
        <v>249</v>
      </c>
      <c r="XBA115" s="159" t="s">
        <v>249</v>
      </c>
      <c r="XBB115" s="159" t="s">
        <v>249</v>
      </c>
      <c r="XBC115" s="159" t="s">
        <v>249</v>
      </c>
      <c r="XBD115" s="159" t="s">
        <v>249</v>
      </c>
      <c r="XBE115" s="159" t="s">
        <v>249</v>
      </c>
      <c r="XBF115" s="159" t="s">
        <v>249</v>
      </c>
      <c r="XBG115" s="159" t="s">
        <v>249</v>
      </c>
      <c r="XBH115" s="159" t="s">
        <v>249</v>
      </c>
      <c r="XBI115" s="159" t="s">
        <v>249</v>
      </c>
      <c r="XBJ115" s="159" t="s">
        <v>249</v>
      </c>
      <c r="XBK115" s="159" t="s">
        <v>249</v>
      </c>
      <c r="XBL115" s="159" t="s">
        <v>249</v>
      </c>
      <c r="XBM115" s="159" t="s">
        <v>249</v>
      </c>
      <c r="XBN115" s="159" t="s">
        <v>249</v>
      </c>
      <c r="XBO115" s="159" t="s">
        <v>249</v>
      </c>
      <c r="XBP115" s="159" t="s">
        <v>249</v>
      </c>
      <c r="XBQ115" s="159" t="s">
        <v>249</v>
      </c>
      <c r="XBR115" s="159" t="s">
        <v>249</v>
      </c>
      <c r="XBS115" s="159" t="s">
        <v>249</v>
      </c>
      <c r="XBT115" s="159" t="s">
        <v>249</v>
      </c>
      <c r="XBU115" s="159" t="s">
        <v>249</v>
      </c>
      <c r="XBV115" s="159" t="s">
        <v>249</v>
      </c>
      <c r="XBW115" s="159" t="s">
        <v>249</v>
      </c>
      <c r="XBX115" s="159" t="s">
        <v>249</v>
      </c>
      <c r="XBY115" s="159" t="s">
        <v>249</v>
      </c>
      <c r="XBZ115" s="159" t="s">
        <v>249</v>
      </c>
      <c r="XCA115" s="159" t="s">
        <v>249</v>
      </c>
      <c r="XCB115" s="159" t="s">
        <v>249</v>
      </c>
      <c r="XCC115" s="159" t="s">
        <v>249</v>
      </c>
      <c r="XCD115" s="159" t="s">
        <v>249</v>
      </c>
      <c r="XCE115" s="159" t="s">
        <v>249</v>
      </c>
      <c r="XCF115" s="159" t="s">
        <v>249</v>
      </c>
      <c r="XCG115" s="159" t="s">
        <v>249</v>
      </c>
      <c r="XCH115" s="159" t="s">
        <v>249</v>
      </c>
      <c r="XCI115" s="159" t="s">
        <v>249</v>
      </c>
      <c r="XCJ115" s="159" t="s">
        <v>249</v>
      </c>
      <c r="XCK115" s="159" t="s">
        <v>249</v>
      </c>
      <c r="XCL115" s="159" t="s">
        <v>249</v>
      </c>
      <c r="XCM115" s="159" t="s">
        <v>249</v>
      </c>
      <c r="XCN115" s="159" t="s">
        <v>249</v>
      </c>
      <c r="XCO115" s="159" t="s">
        <v>249</v>
      </c>
      <c r="XCP115" s="159" t="s">
        <v>249</v>
      </c>
      <c r="XCQ115" s="159" t="s">
        <v>249</v>
      </c>
      <c r="XCR115" s="159" t="s">
        <v>249</v>
      </c>
      <c r="XCS115" s="159" t="s">
        <v>249</v>
      </c>
      <c r="XCT115" s="159" t="s">
        <v>249</v>
      </c>
      <c r="XCU115" s="159" t="s">
        <v>249</v>
      </c>
      <c r="XCV115" s="159" t="s">
        <v>249</v>
      </c>
      <c r="XCW115" s="159" t="s">
        <v>249</v>
      </c>
      <c r="XCX115" s="159" t="s">
        <v>249</v>
      </c>
      <c r="XCY115" s="159" t="s">
        <v>249</v>
      </c>
      <c r="XCZ115" s="159" t="s">
        <v>249</v>
      </c>
      <c r="XDA115" s="159" t="s">
        <v>249</v>
      </c>
      <c r="XDB115" s="159" t="s">
        <v>249</v>
      </c>
      <c r="XDC115" s="159" t="s">
        <v>249</v>
      </c>
      <c r="XDD115" s="159" t="s">
        <v>249</v>
      </c>
      <c r="XDE115" s="159" t="s">
        <v>249</v>
      </c>
      <c r="XDF115" s="159" t="s">
        <v>249</v>
      </c>
      <c r="XDG115" s="159" t="s">
        <v>249</v>
      </c>
      <c r="XDH115" s="159" t="s">
        <v>249</v>
      </c>
      <c r="XDI115" s="159" t="s">
        <v>249</v>
      </c>
      <c r="XDJ115" s="159" t="s">
        <v>249</v>
      </c>
      <c r="XDK115" s="159" t="s">
        <v>249</v>
      </c>
      <c r="XDL115" s="159" t="s">
        <v>249</v>
      </c>
      <c r="XDM115" s="159" t="s">
        <v>249</v>
      </c>
      <c r="XDN115" s="159" t="s">
        <v>249</v>
      </c>
      <c r="XDO115" s="159" t="s">
        <v>249</v>
      </c>
      <c r="XDP115" s="159" t="s">
        <v>249</v>
      </c>
      <c r="XDQ115" s="159" t="s">
        <v>249</v>
      </c>
      <c r="XDR115" s="159" t="s">
        <v>249</v>
      </c>
      <c r="XDS115" s="159" t="s">
        <v>249</v>
      </c>
      <c r="XDT115" s="159" t="s">
        <v>249</v>
      </c>
      <c r="XDU115" s="159" t="s">
        <v>249</v>
      </c>
      <c r="XDV115" s="159" t="s">
        <v>249</v>
      </c>
      <c r="XDW115" s="159" t="s">
        <v>249</v>
      </c>
      <c r="XDX115" s="159" t="s">
        <v>249</v>
      </c>
      <c r="XDY115" s="159" t="s">
        <v>249</v>
      </c>
      <c r="XDZ115" s="159" t="s">
        <v>249</v>
      </c>
      <c r="XEA115" s="159" t="s">
        <v>249</v>
      </c>
      <c r="XEB115" s="159" t="s">
        <v>249</v>
      </c>
      <c r="XEC115" s="159" t="s">
        <v>249</v>
      </c>
      <c r="XED115" s="159" t="s">
        <v>249</v>
      </c>
      <c r="XEE115" s="159" t="s">
        <v>249</v>
      </c>
      <c r="XEF115" s="159" t="s">
        <v>249</v>
      </c>
      <c r="XEG115" s="159" t="s">
        <v>249</v>
      </c>
      <c r="XEH115" s="159" t="s">
        <v>249</v>
      </c>
      <c r="XEI115" s="159" t="s">
        <v>249</v>
      </c>
      <c r="XEJ115" s="159" t="s">
        <v>249</v>
      </c>
      <c r="XEK115" s="159" t="s">
        <v>249</v>
      </c>
      <c r="XEL115" s="159" t="s">
        <v>249</v>
      </c>
      <c r="XEM115" s="159" t="s">
        <v>249</v>
      </c>
      <c r="XEN115" s="159" t="s">
        <v>249</v>
      </c>
      <c r="XEO115" s="159" t="s">
        <v>249</v>
      </c>
      <c r="XEP115" s="159" t="s">
        <v>249</v>
      </c>
      <c r="XEQ115" s="159" t="s">
        <v>249</v>
      </c>
      <c r="XER115" s="159" t="s">
        <v>249</v>
      </c>
      <c r="XES115" s="159" t="s">
        <v>249</v>
      </c>
      <c r="XET115" s="159" t="s">
        <v>249</v>
      </c>
      <c r="XEU115" s="159" t="s">
        <v>249</v>
      </c>
      <c r="XEV115" s="159" t="s">
        <v>249</v>
      </c>
      <c r="XEW115" s="159" t="s">
        <v>249</v>
      </c>
      <c r="XEX115" s="159" t="s">
        <v>249</v>
      </c>
      <c r="XEY115" s="159" t="s">
        <v>249</v>
      </c>
      <c r="XEZ115" s="159" t="s">
        <v>249</v>
      </c>
      <c r="XFA115" s="159" t="s">
        <v>249</v>
      </c>
      <c r="XFB115" s="159" t="s">
        <v>249</v>
      </c>
    </row>
    <row r="116" spans="1:16382">
      <c r="A116" s="32" t="s">
        <v>128</v>
      </c>
      <c r="B116" s="24" t="s">
        <v>13</v>
      </c>
      <c r="C116" s="36">
        <f t="shared" si="2"/>
        <v>0</v>
      </c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GJ116" s="178"/>
      <c r="GK116" s="178"/>
      <c r="GL116" s="178"/>
      <c r="GM116" s="178"/>
      <c r="GN116" s="178"/>
      <c r="GO116" s="178"/>
      <c r="GP116" s="178"/>
      <c r="GQ116" s="178"/>
      <c r="GR116" s="178"/>
      <c r="GS116" s="178"/>
      <c r="GT116" s="178"/>
      <c r="GU116" s="178"/>
      <c r="GV116" s="178"/>
      <c r="GW116" s="178"/>
      <c r="GX116" s="178"/>
      <c r="GY116" s="178"/>
      <c r="GZ116" s="178"/>
      <c r="HA116" s="178"/>
      <c r="HB116" s="178"/>
      <c r="HC116" s="178"/>
      <c r="HD116" s="178"/>
      <c r="HE116" s="178"/>
      <c r="HF116" s="178"/>
      <c r="HG116" s="178"/>
      <c r="HH116" s="178"/>
      <c r="HI116" s="178"/>
      <c r="HJ116" s="178"/>
      <c r="HK116" s="178"/>
      <c r="HL116" s="178"/>
      <c r="HM116" s="178"/>
      <c r="HN116" s="178"/>
      <c r="HO116" s="178"/>
      <c r="HP116" s="178"/>
      <c r="HQ116" s="178"/>
      <c r="HR116" s="178"/>
      <c r="HS116" s="178"/>
      <c r="HT116" s="178"/>
      <c r="HU116" s="178"/>
      <c r="HV116" s="178"/>
      <c r="HW116" s="178"/>
      <c r="HX116" s="178"/>
      <c r="HY116" s="178"/>
      <c r="HZ116" s="178"/>
      <c r="IA116" s="178"/>
      <c r="IB116" s="178"/>
      <c r="IC116" s="178"/>
      <c r="ID116" s="178"/>
      <c r="IE116" s="178"/>
      <c r="IF116" s="178"/>
      <c r="IG116" s="178"/>
      <c r="IH116" s="178"/>
      <c r="II116" s="178"/>
      <c r="IJ116" s="178"/>
      <c r="IK116" s="178"/>
      <c r="IL116" s="178"/>
      <c r="IM116" s="178"/>
      <c r="IN116" s="178"/>
      <c r="IO116" s="178"/>
      <c r="IP116" s="178"/>
      <c r="IQ116" s="178"/>
      <c r="IR116" s="178"/>
      <c r="IS116" s="178"/>
      <c r="IT116" s="178"/>
      <c r="IU116" s="178"/>
      <c r="IV116" s="178"/>
      <c r="IW116" s="178"/>
      <c r="IX116" s="178"/>
      <c r="IY116" s="178"/>
      <c r="IZ116" s="178"/>
      <c r="JA116" s="178"/>
      <c r="JB116" s="178"/>
      <c r="JC116" s="178"/>
      <c r="JD116" s="178"/>
      <c r="JE116" s="178"/>
      <c r="JF116" s="178"/>
      <c r="JG116" s="178"/>
      <c r="JH116" s="178"/>
      <c r="JI116" s="178"/>
      <c r="JJ116" s="178"/>
      <c r="JK116" s="178"/>
      <c r="JL116" s="178"/>
      <c r="JM116" s="178"/>
      <c r="JN116" s="178"/>
      <c r="JO116" s="178"/>
      <c r="JP116" s="178"/>
      <c r="JQ116" s="178"/>
      <c r="JR116" s="178"/>
      <c r="JS116" s="178"/>
      <c r="JT116" s="178"/>
      <c r="JU116" s="178"/>
      <c r="JV116" s="178"/>
      <c r="JW116" s="178"/>
      <c r="JX116" s="178"/>
      <c r="JY116" s="178"/>
      <c r="JZ116" s="178"/>
      <c r="KA116" s="178"/>
      <c r="KB116" s="178"/>
      <c r="KC116" s="178"/>
      <c r="KD116" s="178"/>
      <c r="KE116" s="178"/>
      <c r="KF116" s="178"/>
      <c r="KG116" s="178"/>
      <c r="KH116" s="178"/>
      <c r="KI116" s="178"/>
      <c r="KJ116" s="178"/>
      <c r="KK116" s="178"/>
      <c r="KL116" s="178"/>
      <c r="KM116" s="178"/>
      <c r="KN116" s="178"/>
      <c r="KO116" s="178"/>
      <c r="KP116" s="178"/>
      <c r="KQ116" s="178"/>
      <c r="KR116" s="178"/>
      <c r="KS116" s="178"/>
      <c r="KT116" s="178"/>
      <c r="KU116" s="178"/>
      <c r="KV116" s="178"/>
      <c r="KW116" s="178"/>
      <c r="KX116" s="178"/>
      <c r="KY116" s="178"/>
      <c r="KZ116" s="178"/>
      <c r="LA116" s="178"/>
      <c r="LB116" s="178"/>
      <c r="LC116" s="178"/>
      <c r="LD116" s="178"/>
      <c r="LE116" s="178"/>
      <c r="LF116" s="178"/>
      <c r="LG116" s="178"/>
      <c r="LH116" s="178"/>
      <c r="LI116" s="178"/>
      <c r="LJ116" s="178"/>
      <c r="LK116" s="178"/>
      <c r="LL116" s="178"/>
      <c r="LM116" s="178"/>
      <c r="LN116" s="178"/>
      <c r="LO116" s="178"/>
      <c r="LP116" s="178"/>
      <c r="LQ116" s="178"/>
      <c r="LR116" s="178"/>
      <c r="LS116" s="178"/>
      <c r="LT116" s="178"/>
      <c r="LU116" s="178"/>
    </row>
    <row r="117" spans="1:16382">
      <c r="A117" s="33" t="s">
        <v>129</v>
      </c>
      <c r="B117" s="28" t="s">
        <v>13</v>
      </c>
      <c r="C117" s="36">
        <f t="shared" si="2"/>
        <v>0</v>
      </c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16382">
      <c r="A118" s="30" t="s">
        <v>38</v>
      </c>
      <c r="B118" s="31" t="s">
        <v>13</v>
      </c>
      <c r="C118" s="36">
        <f t="shared" si="2"/>
        <v>0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16382">
      <c r="A119" s="30" t="s">
        <v>131</v>
      </c>
      <c r="B119" s="31" t="s">
        <v>13</v>
      </c>
      <c r="C119" s="36">
        <f t="shared" si="2"/>
        <v>0</v>
      </c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spans="1:16382">
      <c r="A120" s="30" t="s">
        <v>132</v>
      </c>
      <c r="B120" s="31" t="s">
        <v>13</v>
      </c>
      <c r="C120" s="36">
        <f t="shared" si="2"/>
        <v>0</v>
      </c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1:16382">
      <c r="A121" s="30" t="s">
        <v>133</v>
      </c>
      <c r="B121" s="31" t="s">
        <v>13</v>
      </c>
      <c r="C121" s="36">
        <f t="shared" si="2"/>
        <v>0</v>
      </c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</row>
    <row r="122" spans="1:16382">
      <c r="A122" s="30" t="s">
        <v>134</v>
      </c>
      <c r="B122" s="31" t="s">
        <v>13</v>
      </c>
      <c r="C122" s="36">
        <f t="shared" si="2"/>
        <v>0</v>
      </c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1:16382" s="39" customFormat="1">
      <c r="B123" s="40"/>
      <c r="C123" s="41">
        <f>SUM(C9:C122)</f>
        <v>366</v>
      </c>
      <c r="D123" s="51">
        <f t="shared" ref="D123:AB123" si="4">SUM(D9:D122)</f>
        <v>21</v>
      </c>
      <c r="E123" s="51">
        <f t="shared" si="4"/>
        <v>5</v>
      </c>
      <c r="F123" s="51">
        <f t="shared" si="4"/>
        <v>5</v>
      </c>
      <c r="G123" s="51">
        <f t="shared" si="4"/>
        <v>13</v>
      </c>
      <c r="H123" s="51">
        <f t="shared" si="4"/>
        <v>111</v>
      </c>
      <c r="I123" s="51">
        <f t="shared" si="4"/>
        <v>20</v>
      </c>
      <c r="J123" s="51">
        <f t="shared" si="4"/>
        <v>3</v>
      </c>
      <c r="K123" s="51">
        <f>SUM(K9:K122)</f>
        <v>2</v>
      </c>
      <c r="L123" s="51">
        <f>SUM(L9:L122)</f>
        <v>1</v>
      </c>
      <c r="M123" s="51">
        <f t="shared" si="4"/>
        <v>139</v>
      </c>
      <c r="N123" s="51">
        <f t="shared" si="4"/>
        <v>5</v>
      </c>
      <c r="O123" s="51">
        <f t="shared" si="4"/>
        <v>41</v>
      </c>
      <c r="P123" s="51">
        <f t="shared" si="4"/>
        <v>0</v>
      </c>
      <c r="Q123" s="51">
        <f t="shared" si="4"/>
        <v>0</v>
      </c>
      <c r="R123" s="51">
        <f t="shared" si="4"/>
        <v>0</v>
      </c>
      <c r="S123" s="51">
        <f t="shared" si="4"/>
        <v>0</v>
      </c>
      <c r="T123" s="51">
        <f t="shared" si="4"/>
        <v>0</v>
      </c>
      <c r="U123" s="51">
        <f t="shared" si="4"/>
        <v>0</v>
      </c>
      <c r="V123" s="51">
        <f t="shared" si="4"/>
        <v>0</v>
      </c>
      <c r="W123" s="51">
        <f t="shared" si="4"/>
        <v>0</v>
      </c>
      <c r="X123" s="51">
        <f t="shared" si="4"/>
        <v>0</v>
      </c>
      <c r="Y123" s="51">
        <f t="shared" si="4"/>
        <v>0</v>
      </c>
      <c r="Z123" s="51">
        <f t="shared" si="4"/>
        <v>0</v>
      </c>
      <c r="AA123" s="51">
        <f t="shared" si="4"/>
        <v>0</v>
      </c>
      <c r="AB123" s="51">
        <f t="shared" si="4"/>
        <v>0</v>
      </c>
      <c r="AC123" s="17"/>
    </row>
    <row r="124" spans="1:16382" s="45" customFormat="1">
      <c r="B124" s="49"/>
      <c r="C124" s="44"/>
    </row>
    <row r="125" spans="1:16382" s="45" customFormat="1">
      <c r="B125" s="49"/>
      <c r="C125" s="44"/>
      <c r="F125" s="50" t="s">
        <v>17</v>
      </c>
    </row>
    <row r="126" spans="1:16382" s="45" customFormat="1">
      <c r="B126" s="49"/>
      <c r="C126" s="44"/>
    </row>
    <row r="127" spans="1:16382" s="45" customFormat="1">
      <c r="B127" s="49"/>
      <c r="C127" s="44"/>
    </row>
    <row r="128" spans="1:16382" s="45" customFormat="1">
      <c r="B128" s="49"/>
      <c r="C128" s="44"/>
    </row>
    <row r="129" spans="2:3" s="45" customFormat="1">
      <c r="B129" s="49"/>
      <c r="C129" s="44"/>
    </row>
    <row r="130" spans="2:3" s="45" customFormat="1">
      <c r="B130" s="49"/>
      <c r="C130" s="44"/>
    </row>
    <row r="131" spans="2:3" s="45" customFormat="1">
      <c r="B131" s="49"/>
      <c r="C131" s="44"/>
    </row>
    <row r="132" spans="2:3" s="45" customFormat="1">
      <c r="B132" s="49"/>
      <c r="C132" s="44"/>
    </row>
    <row r="133" spans="2:3" s="45" customFormat="1">
      <c r="B133" s="49"/>
      <c r="C133" s="44"/>
    </row>
    <row r="134" spans="2:3" s="45" customFormat="1">
      <c r="B134" s="49"/>
      <c r="C134" s="44"/>
    </row>
    <row r="135" spans="2:3" s="45" customFormat="1">
      <c r="B135" s="49"/>
      <c r="C135" s="44"/>
    </row>
    <row r="136" spans="2:3" s="45" customFormat="1">
      <c r="B136" s="49"/>
      <c r="C136" s="44"/>
    </row>
    <row r="137" spans="2:3" s="45" customFormat="1">
      <c r="B137" s="49"/>
      <c r="C137" s="44"/>
    </row>
    <row r="138" spans="2:3" s="45" customFormat="1">
      <c r="B138" s="49"/>
      <c r="C138" s="44"/>
    </row>
    <row r="139" spans="2:3" s="45" customFormat="1">
      <c r="B139" s="49"/>
      <c r="C139" s="44"/>
    </row>
    <row r="140" spans="2:3" s="45" customFormat="1">
      <c r="B140" s="49"/>
      <c r="C140" s="44"/>
    </row>
    <row r="141" spans="2:3" s="45" customFormat="1">
      <c r="B141" s="49"/>
      <c r="C141" s="44"/>
    </row>
    <row r="142" spans="2:3" s="45" customFormat="1">
      <c r="B142" s="49"/>
      <c r="C142" s="44"/>
    </row>
    <row r="143" spans="2:3" s="45" customFormat="1">
      <c r="B143" s="49"/>
      <c r="C143" s="44"/>
    </row>
    <row r="144" spans="2:3" s="45" customFormat="1">
      <c r="B144" s="49"/>
      <c r="C144" s="44"/>
    </row>
    <row r="145" spans="2:3" s="45" customFormat="1">
      <c r="B145" s="49"/>
      <c r="C145" s="44"/>
    </row>
    <row r="146" spans="2:3" s="45" customFormat="1">
      <c r="B146" s="49"/>
      <c r="C146" s="44"/>
    </row>
    <row r="147" spans="2:3" s="45" customFormat="1">
      <c r="B147" s="49"/>
      <c r="C147" s="44"/>
    </row>
    <row r="148" spans="2:3" s="45" customFormat="1">
      <c r="B148" s="49"/>
      <c r="C148" s="44"/>
    </row>
    <row r="149" spans="2:3" s="45" customFormat="1">
      <c r="B149" s="49"/>
      <c r="C149" s="44"/>
    </row>
    <row r="150" spans="2:3" s="45" customFormat="1">
      <c r="B150" s="49"/>
      <c r="C150" s="44"/>
    </row>
    <row r="151" spans="2:3" s="45" customFormat="1">
      <c r="B151" s="49"/>
      <c r="C151" s="44"/>
    </row>
    <row r="152" spans="2:3" s="45" customFormat="1">
      <c r="B152" s="49"/>
      <c r="C152" s="44"/>
    </row>
    <row r="153" spans="2:3" s="45" customFormat="1">
      <c r="B153" s="49"/>
      <c r="C153" s="44"/>
    </row>
    <row r="154" spans="2:3" s="45" customFormat="1">
      <c r="B154" s="49"/>
      <c r="C154" s="44"/>
    </row>
    <row r="155" spans="2:3" s="45" customFormat="1">
      <c r="B155" s="49"/>
      <c r="C155" s="44"/>
    </row>
    <row r="156" spans="2:3" s="45" customFormat="1">
      <c r="B156" s="49"/>
      <c r="C156" s="44"/>
    </row>
    <row r="157" spans="2:3" s="45" customFormat="1">
      <c r="B157" s="49"/>
      <c r="C157" s="44"/>
    </row>
    <row r="158" spans="2:3" s="45" customFormat="1">
      <c r="B158" s="49"/>
      <c r="C158" s="44"/>
    </row>
    <row r="159" spans="2:3" s="45" customFormat="1">
      <c r="B159" s="49"/>
      <c r="C159" s="44"/>
    </row>
    <row r="160" spans="2:3" s="45" customFormat="1">
      <c r="B160" s="49"/>
      <c r="C160" s="44"/>
    </row>
    <row r="161" spans="2:3" s="45" customFormat="1">
      <c r="B161" s="49"/>
      <c r="C161" s="44"/>
    </row>
    <row r="162" spans="2:3" s="45" customFormat="1">
      <c r="B162" s="49"/>
      <c r="C162" s="44"/>
    </row>
    <row r="163" spans="2:3" s="45" customFormat="1">
      <c r="B163" s="49"/>
      <c r="C163" s="44"/>
    </row>
    <row r="164" spans="2:3" s="45" customFormat="1">
      <c r="B164" s="49"/>
      <c r="C164" s="44"/>
    </row>
    <row r="165" spans="2:3" s="45" customFormat="1">
      <c r="B165" s="49"/>
      <c r="C165" s="44"/>
    </row>
    <row r="166" spans="2:3" s="45" customFormat="1">
      <c r="B166" s="49"/>
      <c r="C166" s="44"/>
    </row>
    <row r="167" spans="2:3" s="45" customFormat="1">
      <c r="B167" s="49"/>
      <c r="C167" s="44"/>
    </row>
    <row r="168" spans="2:3" s="45" customFormat="1">
      <c r="B168" s="49"/>
      <c r="C168" s="44"/>
    </row>
    <row r="169" spans="2:3" s="45" customFormat="1">
      <c r="B169" s="49"/>
      <c r="C169" s="44"/>
    </row>
    <row r="170" spans="2:3" s="45" customFormat="1">
      <c r="B170" s="49"/>
      <c r="C170" s="44"/>
    </row>
    <row r="171" spans="2:3" s="45" customFormat="1">
      <c r="B171" s="49"/>
      <c r="C171" s="44"/>
    </row>
    <row r="172" spans="2:3" s="45" customFormat="1">
      <c r="B172" s="49"/>
      <c r="C172" s="44"/>
    </row>
    <row r="173" spans="2:3" s="45" customFormat="1">
      <c r="B173" s="49"/>
      <c r="C173" s="44"/>
    </row>
    <row r="174" spans="2:3" s="45" customFormat="1">
      <c r="B174" s="49"/>
      <c r="C174" s="44"/>
    </row>
    <row r="175" spans="2:3" s="45" customFormat="1">
      <c r="B175" s="49"/>
      <c r="C175" s="44"/>
    </row>
    <row r="176" spans="2:3" s="45" customFormat="1">
      <c r="B176" s="49"/>
      <c r="C176" s="44"/>
    </row>
    <row r="177" spans="2:3" s="45" customFormat="1">
      <c r="B177" s="49"/>
      <c r="C177" s="44"/>
    </row>
    <row r="178" spans="2:3" s="45" customFormat="1">
      <c r="B178" s="49"/>
      <c r="C178" s="44"/>
    </row>
    <row r="179" spans="2:3" s="45" customFormat="1">
      <c r="B179" s="49"/>
      <c r="C179" s="44"/>
    </row>
    <row r="180" spans="2:3" s="45" customFormat="1">
      <c r="B180" s="49"/>
      <c r="C180" s="44"/>
    </row>
    <row r="181" spans="2:3" s="45" customFormat="1">
      <c r="B181" s="49"/>
      <c r="C181" s="44"/>
    </row>
    <row r="182" spans="2:3" s="45" customFormat="1">
      <c r="B182" s="49"/>
      <c r="C182" s="44"/>
    </row>
    <row r="183" spans="2:3" s="45" customFormat="1">
      <c r="B183" s="49"/>
      <c r="C183" s="44"/>
    </row>
    <row r="184" spans="2:3" s="45" customFormat="1">
      <c r="B184" s="49"/>
      <c r="C184" s="44"/>
    </row>
    <row r="185" spans="2:3" s="45" customFormat="1">
      <c r="B185" s="49"/>
      <c r="C185" s="44"/>
    </row>
    <row r="186" spans="2:3" s="45" customFormat="1">
      <c r="B186" s="49"/>
      <c r="C186" s="44"/>
    </row>
    <row r="187" spans="2:3" s="45" customFormat="1">
      <c r="B187" s="49"/>
      <c r="C187" s="44"/>
    </row>
    <row r="188" spans="2:3" s="45" customFormat="1">
      <c r="B188" s="49"/>
      <c r="C188" s="44"/>
    </row>
    <row r="189" spans="2:3" s="45" customFormat="1">
      <c r="B189" s="49"/>
      <c r="C189" s="44"/>
    </row>
    <row r="190" spans="2:3" s="45" customFormat="1">
      <c r="B190" s="49"/>
      <c r="C190" s="44"/>
    </row>
    <row r="191" spans="2:3" s="45" customFormat="1">
      <c r="B191" s="49"/>
      <c r="C191" s="44"/>
    </row>
    <row r="192" spans="2:3" s="45" customFormat="1">
      <c r="B192" s="49"/>
      <c r="C192" s="44"/>
    </row>
    <row r="193" spans="2:3" s="45" customFormat="1">
      <c r="B193" s="49"/>
      <c r="C193" s="44"/>
    </row>
    <row r="194" spans="2:3" s="45" customFormat="1">
      <c r="B194" s="49"/>
      <c r="C194" s="44"/>
    </row>
    <row r="195" spans="2:3" s="45" customFormat="1">
      <c r="B195" s="49"/>
      <c r="C195" s="44"/>
    </row>
    <row r="196" spans="2:3" s="45" customFormat="1">
      <c r="B196" s="49"/>
      <c r="C196" s="44"/>
    </row>
    <row r="197" spans="2:3" s="45" customFormat="1">
      <c r="B197" s="49"/>
      <c r="C197" s="44"/>
    </row>
    <row r="198" spans="2:3" s="45" customFormat="1">
      <c r="B198" s="49"/>
      <c r="C198" s="44"/>
    </row>
    <row r="199" spans="2:3" s="45" customFormat="1">
      <c r="B199" s="49"/>
      <c r="C199" s="44"/>
    </row>
    <row r="200" spans="2:3" s="45" customFormat="1">
      <c r="B200" s="49"/>
      <c r="C200" s="44"/>
    </row>
    <row r="201" spans="2:3" s="45" customFormat="1">
      <c r="B201" s="49"/>
      <c r="C201" s="44"/>
    </row>
    <row r="202" spans="2:3" s="45" customFormat="1">
      <c r="B202" s="49"/>
      <c r="C202" s="44"/>
    </row>
    <row r="203" spans="2:3" s="45" customFormat="1">
      <c r="B203" s="49"/>
      <c r="C203" s="44"/>
    </row>
    <row r="204" spans="2:3" s="45" customFormat="1">
      <c r="B204" s="49"/>
      <c r="C204" s="44"/>
    </row>
    <row r="205" spans="2:3" s="45" customFormat="1">
      <c r="B205" s="49"/>
      <c r="C205" s="44"/>
    </row>
    <row r="206" spans="2:3" s="45" customFormat="1">
      <c r="B206" s="49"/>
      <c r="C206" s="44"/>
    </row>
    <row r="207" spans="2:3" s="45" customFormat="1">
      <c r="B207" s="49"/>
      <c r="C207" s="44"/>
    </row>
    <row r="208" spans="2:3" s="45" customFormat="1">
      <c r="B208" s="49"/>
      <c r="C208" s="44"/>
    </row>
    <row r="209" spans="2:3" s="45" customFormat="1">
      <c r="B209" s="49"/>
      <c r="C209" s="44"/>
    </row>
    <row r="210" spans="2:3" s="45" customFormat="1">
      <c r="B210" s="49"/>
      <c r="C210" s="44"/>
    </row>
    <row r="211" spans="2:3" s="45" customFormat="1">
      <c r="B211" s="49"/>
      <c r="C211" s="44"/>
    </row>
    <row r="212" spans="2:3" s="45" customFormat="1">
      <c r="B212" s="49"/>
      <c r="C212" s="44"/>
    </row>
    <row r="213" spans="2:3" s="45" customFormat="1">
      <c r="B213" s="49"/>
      <c r="C213" s="44"/>
    </row>
    <row r="214" spans="2:3" s="45" customFormat="1">
      <c r="B214" s="49"/>
      <c r="C214" s="44"/>
    </row>
    <row r="215" spans="2:3" s="45" customFormat="1">
      <c r="B215" s="49"/>
      <c r="C215" s="44"/>
    </row>
    <row r="216" spans="2:3" s="45" customFormat="1">
      <c r="B216" s="49"/>
      <c r="C216" s="44"/>
    </row>
    <row r="217" spans="2:3" s="45" customFormat="1">
      <c r="B217" s="49"/>
      <c r="C217" s="44"/>
    </row>
    <row r="218" spans="2:3" s="45" customFormat="1">
      <c r="B218" s="49"/>
      <c r="C218" s="44"/>
    </row>
    <row r="219" spans="2:3" s="45" customFormat="1">
      <c r="B219" s="49"/>
      <c r="C219" s="44"/>
    </row>
    <row r="220" spans="2:3" s="45" customFormat="1">
      <c r="B220" s="49"/>
      <c r="C220" s="44"/>
    </row>
    <row r="221" spans="2:3" s="45" customFormat="1">
      <c r="B221" s="49"/>
      <c r="C221" s="44"/>
    </row>
    <row r="222" spans="2:3" s="45" customFormat="1">
      <c r="B222" s="49"/>
      <c r="C222" s="44"/>
    </row>
    <row r="223" spans="2:3" s="45" customFormat="1">
      <c r="B223" s="49"/>
      <c r="C223" s="44"/>
    </row>
    <row r="224" spans="2:3" s="45" customFormat="1">
      <c r="B224" s="49"/>
      <c r="C224" s="44"/>
    </row>
    <row r="225" spans="2:3" s="45" customFormat="1">
      <c r="B225" s="49"/>
      <c r="C225" s="44"/>
    </row>
    <row r="226" spans="2:3" s="45" customFormat="1">
      <c r="B226" s="49"/>
      <c r="C226" s="44"/>
    </row>
    <row r="227" spans="2:3" s="45" customFormat="1">
      <c r="B227" s="49"/>
      <c r="C227" s="44"/>
    </row>
    <row r="228" spans="2:3" s="45" customFormat="1">
      <c r="B228" s="49"/>
      <c r="C228" s="44"/>
    </row>
    <row r="229" spans="2:3" s="45" customFormat="1">
      <c r="B229" s="49"/>
      <c r="C229" s="44"/>
    </row>
    <row r="230" spans="2:3" s="45" customFormat="1">
      <c r="B230" s="49"/>
      <c r="C230" s="44"/>
    </row>
    <row r="231" spans="2:3" s="45" customFormat="1">
      <c r="B231" s="49"/>
      <c r="C231" s="44"/>
    </row>
    <row r="232" spans="2:3" s="45" customFormat="1">
      <c r="B232" s="49"/>
      <c r="C232" s="44"/>
    </row>
    <row r="233" spans="2:3" s="45" customFormat="1">
      <c r="B233" s="49"/>
      <c r="C233" s="44"/>
    </row>
    <row r="234" spans="2:3" s="45" customFormat="1">
      <c r="B234" s="49"/>
      <c r="C234" s="44"/>
    </row>
    <row r="235" spans="2:3" s="45" customFormat="1">
      <c r="B235" s="49"/>
      <c r="C235" s="44"/>
    </row>
    <row r="236" spans="2:3" s="45" customFormat="1">
      <c r="B236" s="49"/>
      <c r="C236" s="44"/>
    </row>
    <row r="237" spans="2:3" s="45" customFormat="1">
      <c r="B237" s="49"/>
      <c r="C237" s="44"/>
    </row>
    <row r="238" spans="2:3" s="45" customFormat="1">
      <c r="B238" s="49"/>
      <c r="C238" s="44"/>
    </row>
    <row r="239" spans="2:3" s="45" customFormat="1">
      <c r="B239" s="49"/>
      <c r="C239" s="44"/>
    </row>
    <row r="240" spans="2:3" s="45" customFormat="1">
      <c r="B240" s="49"/>
      <c r="C240" s="44"/>
    </row>
    <row r="241" spans="2:3" s="45" customFormat="1">
      <c r="B241" s="49"/>
      <c r="C241" s="44"/>
    </row>
    <row r="242" spans="2:3" s="45" customFormat="1">
      <c r="B242" s="49"/>
      <c r="C242" s="44"/>
    </row>
    <row r="243" spans="2:3" s="45" customFormat="1">
      <c r="B243" s="49"/>
      <c r="C243" s="44"/>
    </row>
    <row r="244" spans="2:3" s="45" customFormat="1">
      <c r="B244" s="49"/>
      <c r="C244" s="44"/>
    </row>
    <row r="245" spans="2:3" s="45" customFormat="1">
      <c r="B245" s="49"/>
      <c r="C245" s="44"/>
    </row>
    <row r="246" spans="2:3" s="45" customFormat="1">
      <c r="B246" s="49"/>
      <c r="C246" s="44"/>
    </row>
    <row r="247" spans="2:3" s="45" customFormat="1">
      <c r="B247" s="49"/>
      <c r="C247" s="44"/>
    </row>
    <row r="248" spans="2:3" s="45" customFormat="1">
      <c r="B248" s="49"/>
      <c r="C248" s="44"/>
    </row>
    <row r="249" spans="2:3" s="45" customFormat="1">
      <c r="B249" s="49"/>
      <c r="C249" s="44"/>
    </row>
    <row r="250" spans="2:3" s="45" customFormat="1">
      <c r="B250" s="49"/>
      <c r="C250" s="44"/>
    </row>
    <row r="251" spans="2:3" s="45" customFormat="1">
      <c r="B251" s="49"/>
      <c r="C251" s="44"/>
    </row>
    <row r="252" spans="2:3" s="45" customFormat="1">
      <c r="B252" s="49"/>
      <c r="C252" s="44"/>
    </row>
    <row r="253" spans="2:3" s="45" customFormat="1">
      <c r="B253" s="49"/>
      <c r="C253" s="44"/>
    </row>
    <row r="254" spans="2:3" s="45" customFormat="1">
      <c r="B254" s="49"/>
      <c r="C254" s="44"/>
    </row>
    <row r="255" spans="2:3" s="45" customFormat="1">
      <c r="B255" s="49"/>
      <c r="C255" s="44"/>
    </row>
    <row r="256" spans="2:3" s="45" customFormat="1">
      <c r="B256" s="49"/>
      <c r="C256" s="44"/>
    </row>
    <row r="257" spans="2:3" s="45" customFormat="1">
      <c r="B257" s="49"/>
      <c r="C257" s="44"/>
    </row>
    <row r="258" spans="2:3" s="45" customFormat="1">
      <c r="B258" s="49"/>
      <c r="C258" s="44"/>
    </row>
    <row r="259" spans="2:3" s="45" customFormat="1">
      <c r="B259" s="49"/>
      <c r="C259" s="44"/>
    </row>
    <row r="260" spans="2:3" s="45" customFormat="1">
      <c r="B260" s="49"/>
      <c r="C260" s="44"/>
    </row>
    <row r="261" spans="2:3" s="45" customFormat="1">
      <c r="B261" s="49"/>
      <c r="C261" s="44"/>
    </row>
    <row r="262" spans="2:3" s="45" customFormat="1">
      <c r="B262" s="49"/>
      <c r="C262" s="44"/>
    </row>
    <row r="263" spans="2:3" s="45" customFormat="1">
      <c r="B263" s="49"/>
      <c r="C263" s="44"/>
    </row>
    <row r="264" spans="2:3" s="45" customFormat="1">
      <c r="B264" s="49"/>
      <c r="C264" s="44"/>
    </row>
    <row r="265" spans="2:3" s="45" customFormat="1">
      <c r="B265" s="49"/>
      <c r="C265" s="44"/>
    </row>
    <row r="266" spans="2:3" s="45" customFormat="1">
      <c r="B266" s="49"/>
      <c r="C266" s="44"/>
    </row>
    <row r="267" spans="2:3" s="45" customFormat="1">
      <c r="B267" s="49"/>
      <c r="C267" s="44"/>
    </row>
    <row r="268" spans="2:3" s="45" customFormat="1">
      <c r="B268" s="49"/>
      <c r="C268" s="44"/>
    </row>
    <row r="269" spans="2:3" s="45" customFormat="1">
      <c r="B269" s="49"/>
      <c r="C269" s="44"/>
    </row>
    <row r="270" spans="2:3" s="45" customFormat="1">
      <c r="B270" s="49"/>
      <c r="C270" s="44"/>
    </row>
    <row r="271" spans="2:3" s="45" customFormat="1">
      <c r="B271" s="49"/>
      <c r="C271" s="44"/>
    </row>
    <row r="272" spans="2:3" s="45" customFormat="1">
      <c r="B272" s="49"/>
      <c r="C272" s="44"/>
    </row>
    <row r="273" spans="2:3" s="45" customFormat="1">
      <c r="B273" s="49"/>
      <c r="C273" s="44"/>
    </row>
    <row r="274" spans="2:3" s="45" customFormat="1">
      <c r="B274" s="49"/>
      <c r="C274" s="44"/>
    </row>
    <row r="275" spans="2:3" s="45" customFormat="1">
      <c r="B275" s="49"/>
      <c r="C275" s="44"/>
    </row>
    <row r="276" spans="2:3" s="45" customFormat="1">
      <c r="B276" s="49"/>
      <c r="C276" s="44"/>
    </row>
    <row r="277" spans="2:3" s="45" customFormat="1">
      <c r="B277" s="49"/>
      <c r="C277" s="44"/>
    </row>
    <row r="278" spans="2:3" s="45" customFormat="1">
      <c r="B278" s="49"/>
      <c r="C278" s="44"/>
    </row>
    <row r="279" spans="2:3" s="45" customFormat="1">
      <c r="B279" s="49"/>
      <c r="C279" s="44"/>
    </row>
    <row r="280" spans="2:3" s="45" customFormat="1">
      <c r="B280" s="49"/>
      <c r="C280" s="44"/>
    </row>
    <row r="281" spans="2:3" s="45" customFormat="1">
      <c r="B281" s="49"/>
      <c r="C281" s="44"/>
    </row>
    <row r="282" spans="2:3" s="45" customFormat="1">
      <c r="B282" s="49"/>
      <c r="C282" s="44"/>
    </row>
    <row r="283" spans="2:3" s="45" customFormat="1">
      <c r="B283" s="49"/>
      <c r="C283" s="44"/>
    </row>
    <row r="284" spans="2:3" s="45" customFormat="1">
      <c r="B284" s="49"/>
      <c r="C284" s="44"/>
    </row>
    <row r="285" spans="2:3" s="45" customFormat="1">
      <c r="B285" s="49"/>
      <c r="C285" s="44"/>
    </row>
    <row r="286" spans="2:3" s="45" customFormat="1">
      <c r="B286" s="49"/>
      <c r="C286" s="44"/>
    </row>
    <row r="287" spans="2:3" s="45" customFormat="1">
      <c r="B287" s="49"/>
      <c r="C287" s="44"/>
    </row>
    <row r="288" spans="2:3" s="45" customFormat="1">
      <c r="B288" s="49"/>
      <c r="C288" s="44"/>
    </row>
    <row r="289" spans="2:3" s="45" customFormat="1">
      <c r="B289" s="49"/>
      <c r="C289" s="44"/>
    </row>
    <row r="290" spans="2:3" s="45" customFormat="1">
      <c r="B290" s="49"/>
      <c r="C290" s="44"/>
    </row>
    <row r="291" spans="2:3" s="45" customFormat="1">
      <c r="B291" s="49"/>
      <c r="C291" s="44"/>
    </row>
    <row r="292" spans="2:3" s="45" customFormat="1">
      <c r="B292" s="49"/>
      <c r="C292" s="44"/>
    </row>
    <row r="293" spans="2:3" s="45" customFormat="1">
      <c r="B293" s="49"/>
      <c r="C293" s="44"/>
    </row>
    <row r="294" spans="2:3" s="45" customFormat="1">
      <c r="B294" s="49"/>
      <c r="C294" s="44"/>
    </row>
    <row r="295" spans="2:3" s="45" customFormat="1">
      <c r="B295" s="49"/>
      <c r="C295" s="44"/>
    </row>
    <row r="296" spans="2:3" s="45" customFormat="1">
      <c r="B296" s="49"/>
      <c r="C296" s="44"/>
    </row>
    <row r="297" spans="2:3" s="45" customFormat="1">
      <c r="B297" s="49"/>
      <c r="C297" s="44"/>
    </row>
    <row r="298" spans="2:3" s="45" customFormat="1">
      <c r="B298" s="49"/>
      <c r="C298" s="44"/>
    </row>
    <row r="299" spans="2:3" s="45" customFormat="1">
      <c r="B299" s="49"/>
      <c r="C299" s="44"/>
    </row>
    <row r="300" spans="2:3" s="45" customFormat="1">
      <c r="B300" s="49"/>
      <c r="C300" s="44"/>
    </row>
    <row r="301" spans="2:3" s="45" customFormat="1">
      <c r="B301" s="49"/>
      <c r="C301" s="44"/>
    </row>
    <row r="302" spans="2:3" s="45" customFormat="1">
      <c r="B302" s="49"/>
      <c r="C302" s="44"/>
    </row>
    <row r="303" spans="2:3" s="45" customFormat="1">
      <c r="B303" s="49"/>
      <c r="C303" s="44"/>
    </row>
    <row r="304" spans="2:3" s="45" customFormat="1">
      <c r="B304" s="49"/>
      <c r="C304" s="44"/>
    </row>
    <row r="305" spans="2:3" s="45" customFormat="1">
      <c r="B305" s="49"/>
      <c r="C305" s="44"/>
    </row>
    <row r="306" spans="2:3" s="45" customFormat="1">
      <c r="B306" s="49"/>
      <c r="C306" s="44"/>
    </row>
    <row r="307" spans="2:3" s="45" customFormat="1">
      <c r="B307" s="49"/>
      <c r="C307" s="44"/>
    </row>
    <row r="308" spans="2:3" s="45" customFormat="1">
      <c r="B308" s="49"/>
      <c r="C308" s="44"/>
    </row>
    <row r="309" spans="2:3" s="45" customFormat="1">
      <c r="B309" s="49"/>
      <c r="C309" s="44"/>
    </row>
    <row r="310" spans="2:3" s="45" customFormat="1">
      <c r="B310" s="49"/>
      <c r="C310" s="44"/>
    </row>
    <row r="311" spans="2:3" s="45" customFormat="1">
      <c r="B311" s="49"/>
      <c r="C311" s="44"/>
    </row>
    <row r="312" spans="2:3" s="45" customFormat="1">
      <c r="B312" s="49"/>
      <c r="C312" s="44"/>
    </row>
    <row r="313" spans="2:3" s="45" customFormat="1">
      <c r="B313" s="49"/>
      <c r="C313" s="44"/>
    </row>
    <row r="314" spans="2:3" s="45" customFormat="1">
      <c r="B314" s="49"/>
      <c r="C314" s="44"/>
    </row>
    <row r="315" spans="2:3" s="45" customFormat="1">
      <c r="B315" s="49"/>
      <c r="C315" s="44"/>
    </row>
    <row r="316" spans="2:3" s="45" customFormat="1">
      <c r="B316" s="49"/>
      <c r="C316" s="44"/>
    </row>
    <row r="317" spans="2:3" s="45" customFormat="1">
      <c r="B317" s="49"/>
      <c r="C317" s="44"/>
    </row>
    <row r="318" spans="2:3" s="45" customFormat="1">
      <c r="B318" s="49"/>
      <c r="C318" s="44"/>
    </row>
    <row r="319" spans="2:3" s="45" customFormat="1">
      <c r="B319" s="49"/>
      <c r="C319" s="44"/>
    </row>
    <row r="320" spans="2:3" s="45" customFormat="1">
      <c r="B320" s="49"/>
      <c r="C320" s="44"/>
    </row>
    <row r="321" spans="2:3" s="45" customFormat="1">
      <c r="B321" s="49"/>
      <c r="C321" s="44"/>
    </row>
    <row r="322" spans="2:3" s="45" customFormat="1">
      <c r="B322" s="49"/>
      <c r="C322" s="44"/>
    </row>
    <row r="323" spans="2:3" s="45" customFormat="1">
      <c r="B323" s="49"/>
      <c r="C323" s="44"/>
    </row>
    <row r="324" spans="2:3" s="45" customFormat="1">
      <c r="B324" s="49"/>
      <c r="C324" s="44"/>
    </row>
    <row r="325" spans="2:3" s="45" customFormat="1">
      <c r="B325" s="49"/>
      <c r="C325" s="44"/>
    </row>
    <row r="326" spans="2:3" s="45" customFormat="1">
      <c r="B326" s="49"/>
      <c r="C326" s="44"/>
    </row>
    <row r="327" spans="2:3" s="45" customFormat="1">
      <c r="B327" s="49"/>
      <c r="C327" s="44"/>
    </row>
    <row r="328" spans="2:3" s="45" customFormat="1">
      <c r="B328" s="49"/>
      <c r="C328" s="44"/>
    </row>
    <row r="329" spans="2:3" s="45" customFormat="1">
      <c r="B329" s="49"/>
      <c r="C329" s="44"/>
    </row>
    <row r="330" spans="2:3" s="45" customFormat="1">
      <c r="B330" s="49"/>
      <c r="C330" s="44"/>
    </row>
    <row r="331" spans="2:3" s="45" customFormat="1">
      <c r="B331" s="49"/>
      <c r="C331" s="44"/>
    </row>
    <row r="332" spans="2:3" s="45" customFormat="1">
      <c r="B332" s="49"/>
      <c r="C332" s="44"/>
    </row>
    <row r="333" spans="2:3" s="45" customFormat="1">
      <c r="B333" s="49"/>
      <c r="C333" s="44"/>
    </row>
    <row r="334" spans="2:3" s="45" customFormat="1">
      <c r="B334" s="49"/>
      <c r="C334" s="44"/>
    </row>
    <row r="335" spans="2:3" s="45" customFormat="1">
      <c r="B335" s="49"/>
      <c r="C335" s="44"/>
    </row>
    <row r="336" spans="2:3" s="45" customFormat="1">
      <c r="B336" s="49"/>
      <c r="C336" s="44"/>
    </row>
    <row r="337" spans="2:3" s="45" customFormat="1">
      <c r="B337" s="49"/>
      <c r="C337" s="44"/>
    </row>
    <row r="338" spans="2:3" s="45" customFormat="1">
      <c r="B338" s="49"/>
      <c r="C338" s="44"/>
    </row>
    <row r="339" spans="2:3" s="45" customFormat="1">
      <c r="B339" s="49"/>
      <c r="C339" s="44"/>
    </row>
    <row r="340" spans="2:3" s="45" customFormat="1">
      <c r="B340" s="49"/>
      <c r="C340" s="44"/>
    </row>
    <row r="341" spans="2:3" s="45" customFormat="1">
      <c r="B341" s="49"/>
      <c r="C341" s="44"/>
    </row>
    <row r="342" spans="2:3" s="45" customFormat="1">
      <c r="B342" s="49"/>
      <c r="C342" s="44"/>
    </row>
    <row r="343" spans="2:3" s="45" customFormat="1">
      <c r="B343" s="49"/>
      <c r="C343" s="44"/>
    </row>
    <row r="344" spans="2:3" s="45" customFormat="1">
      <c r="B344" s="49"/>
      <c r="C344" s="44"/>
    </row>
    <row r="345" spans="2:3" s="45" customFormat="1">
      <c r="B345" s="49"/>
      <c r="C345" s="44"/>
    </row>
    <row r="346" spans="2:3" s="45" customFormat="1">
      <c r="B346" s="49"/>
      <c r="C346" s="44"/>
    </row>
    <row r="347" spans="2:3" s="45" customFormat="1">
      <c r="B347" s="49"/>
      <c r="C347" s="44"/>
    </row>
    <row r="348" spans="2:3" s="45" customFormat="1">
      <c r="B348" s="49"/>
      <c r="C348" s="44"/>
    </row>
    <row r="349" spans="2:3" s="45" customFormat="1">
      <c r="B349" s="49"/>
      <c r="C349" s="44"/>
    </row>
    <row r="350" spans="2:3" s="45" customFormat="1">
      <c r="B350" s="49"/>
      <c r="C350" s="44"/>
    </row>
    <row r="351" spans="2:3" s="45" customFormat="1">
      <c r="B351" s="49"/>
      <c r="C351" s="44"/>
    </row>
    <row r="352" spans="2:3" s="45" customFormat="1">
      <c r="B352" s="49"/>
      <c r="C352" s="44"/>
    </row>
    <row r="353" spans="2:3" s="45" customFormat="1">
      <c r="B353" s="49"/>
      <c r="C353" s="44"/>
    </row>
    <row r="354" spans="2:3" s="45" customFormat="1">
      <c r="B354" s="49"/>
      <c r="C354" s="44"/>
    </row>
    <row r="355" spans="2:3" s="45" customFormat="1">
      <c r="B355" s="49"/>
      <c r="C355" s="44"/>
    </row>
    <row r="356" spans="2:3" s="45" customFormat="1">
      <c r="B356" s="49"/>
      <c r="C356" s="44"/>
    </row>
    <row r="357" spans="2:3" s="45" customFormat="1">
      <c r="B357" s="49"/>
      <c r="C357" s="44"/>
    </row>
    <row r="358" spans="2:3" s="45" customFormat="1">
      <c r="B358" s="49"/>
      <c r="C358" s="44"/>
    </row>
    <row r="359" spans="2:3" s="45" customFormat="1">
      <c r="B359" s="49"/>
      <c r="C359" s="44"/>
    </row>
    <row r="360" spans="2:3" s="45" customFormat="1">
      <c r="B360" s="49"/>
      <c r="C360" s="44"/>
    </row>
    <row r="361" spans="2:3" s="45" customFormat="1">
      <c r="B361" s="49"/>
      <c r="C361" s="44"/>
    </row>
    <row r="362" spans="2:3" s="45" customFormat="1">
      <c r="B362" s="49"/>
      <c r="C362" s="44"/>
    </row>
    <row r="363" spans="2:3" s="45" customFormat="1">
      <c r="B363" s="49"/>
      <c r="C363" s="44"/>
    </row>
    <row r="364" spans="2:3" s="45" customFormat="1">
      <c r="B364" s="49"/>
      <c r="C364" s="44"/>
    </row>
    <row r="365" spans="2:3" s="45" customFormat="1">
      <c r="B365" s="49"/>
      <c r="C365" s="44"/>
    </row>
    <row r="366" spans="2:3" s="45" customFormat="1">
      <c r="B366" s="49"/>
      <c r="C366" s="44"/>
    </row>
    <row r="367" spans="2:3" s="45" customFormat="1">
      <c r="B367" s="49"/>
      <c r="C367" s="44"/>
    </row>
    <row r="368" spans="2:3" s="45" customFormat="1">
      <c r="B368" s="49"/>
      <c r="C368" s="44"/>
    </row>
    <row r="369" spans="2:3" s="45" customFormat="1">
      <c r="B369" s="49"/>
      <c r="C369" s="44"/>
    </row>
    <row r="370" spans="2:3" s="45" customFormat="1">
      <c r="B370" s="49"/>
      <c r="C370" s="44"/>
    </row>
    <row r="371" spans="2:3" s="45" customFormat="1">
      <c r="B371" s="49"/>
      <c r="C371" s="44"/>
    </row>
    <row r="372" spans="2:3" s="45" customFormat="1">
      <c r="B372" s="49"/>
      <c r="C372" s="44"/>
    </row>
    <row r="373" spans="2:3" s="45" customFormat="1">
      <c r="B373" s="49"/>
      <c r="C373" s="44"/>
    </row>
    <row r="374" spans="2:3" s="45" customFormat="1">
      <c r="B374" s="49"/>
      <c r="C374" s="44"/>
    </row>
    <row r="375" spans="2:3" s="45" customFormat="1">
      <c r="B375" s="49"/>
      <c r="C375" s="44"/>
    </row>
    <row r="376" spans="2:3" s="45" customFormat="1">
      <c r="B376" s="49"/>
      <c r="C376" s="44"/>
    </row>
    <row r="377" spans="2:3" s="45" customFormat="1">
      <c r="B377" s="49"/>
      <c r="C377" s="44"/>
    </row>
    <row r="378" spans="2:3" s="45" customFormat="1">
      <c r="B378" s="49"/>
      <c r="C378" s="44"/>
    </row>
    <row r="379" spans="2:3" s="45" customFormat="1">
      <c r="B379" s="49"/>
      <c r="C379" s="44"/>
    </row>
    <row r="380" spans="2:3" s="45" customFormat="1">
      <c r="B380" s="49"/>
      <c r="C380" s="44"/>
    </row>
    <row r="381" spans="2:3" s="45" customFormat="1">
      <c r="B381" s="49"/>
      <c r="C381" s="44"/>
    </row>
    <row r="382" spans="2:3" s="45" customFormat="1">
      <c r="B382" s="49"/>
      <c r="C382" s="44"/>
    </row>
    <row r="383" spans="2:3" s="45" customFormat="1">
      <c r="B383" s="49"/>
      <c r="C383" s="44"/>
    </row>
    <row r="384" spans="2:3" s="45" customFormat="1">
      <c r="B384" s="49"/>
      <c r="C384" s="44"/>
    </row>
    <row r="385" spans="2:3" s="45" customFormat="1">
      <c r="B385" s="49"/>
      <c r="C385" s="44"/>
    </row>
    <row r="386" spans="2:3" s="45" customFormat="1">
      <c r="B386" s="49"/>
      <c r="C386" s="44"/>
    </row>
    <row r="387" spans="2:3" s="45" customFormat="1">
      <c r="B387" s="49"/>
      <c r="C387" s="44"/>
    </row>
    <row r="388" spans="2:3" s="45" customFormat="1">
      <c r="B388" s="49"/>
      <c r="C388" s="44"/>
    </row>
    <row r="389" spans="2:3" s="45" customFormat="1">
      <c r="B389" s="49"/>
      <c r="C389" s="44"/>
    </row>
    <row r="390" spans="2:3" s="45" customFormat="1">
      <c r="B390" s="49"/>
      <c r="C390" s="44"/>
    </row>
    <row r="391" spans="2:3" s="45" customFormat="1">
      <c r="B391" s="49"/>
      <c r="C391" s="44"/>
    </row>
    <row r="392" spans="2:3" s="45" customFormat="1">
      <c r="B392" s="49"/>
      <c r="C392" s="44"/>
    </row>
    <row r="393" spans="2:3" s="45" customFormat="1">
      <c r="B393" s="49"/>
      <c r="C393" s="44"/>
    </row>
    <row r="394" spans="2:3" s="45" customFormat="1">
      <c r="B394" s="49"/>
      <c r="C394" s="44"/>
    </row>
    <row r="395" spans="2:3" s="45" customFormat="1">
      <c r="B395" s="49"/>
      <c r="C395" s="44"/>
    </row>
    <row r="396" spans="2:3" s="45" customFormat="1">
      <c r="B396" s="49"/>
      <c r="C396" s="44"/>
    </row>
    <row r="397" spans="2:3" s="45" customFormat="1">
      <c r="B397" s="49"/>
      <c r="C397" s="44"/>
    </row>
    <row r="398" spans="2:3" s="45" customFormat="1">
      <c r="B398" s="49"/>
      <c r="C398" s="44"/>
    </row>
    <row r="399" spans="2:3" s="45" customFormat="1">
      <c r="B399" s="49"/>
      <c r="C399" s="44"/>
    </row>
    <row r="400" spans="2:3" s="45" customFormat="1">
      <c r="B400" s="49"/>
      <c r="C400" s="44"/>
    </row>
    <row r="401" spans="2:3" s="45" customFormat="1">
      <c r="B401" s="49"/>
      <c r="C401" s="44"/>
    </row>
    <row r="402" spans="2:3" s="45" customFormat="1">
      <c r="B402" s="49"/>
      <c r="C402" s="44"/>
    </row>
    <row r="403" spans="2:3" s="45" customFormat="1">
      <c r="B403" s="49"/>
      <c r="C403" s="44"/>
    </row>
    <row r="404" spans="2:3" s="45" customFormat="1">
      <c r="B404" s="49"/>
      <c r="C404" s="44"/>
    </row>
    <row r="405" spans="2:3" s="45" customFormat="1">
      <c r="B405" s="49"/>
      <c r="C405" s="44"/>
    </row>
    <row r="406" spans="2:3" s="45" customFormat="1">
      <c r="B406" s="49"/>
      <c r="C406" s="44"/>
    </row>
    <row r="407" spans="2:3" s="45" customFormat="1">
      <c r="B407" s="49"/>
      <c r="C407" s="44"/>
    </row>
    <row r="408" spans="2:3" s="45" customFormat="1">
      <c r="B408" s="49"/>
      <c r="C408" s="44"/>
    </row>
    <row r="409" spans="2:3" s="45" customFormat="1">
      <c r="B409" s="49"/>
      <c r="C409" s="44"/>
    </row>
    <row r="410" spans="2:3" s="45" customFormat="1">
      <c r="B410" s="49"/>
      <c r="C410" s="44"/>
    </row>
    <row r="411" spans="2:3" s="45" customFormat="1">
      <c r="B411" s="49"/>
      <c r="C411" s="44"/>
    </row>
    <row r="412" spans="2:3" s="45" customFormat="1">
      <c r="B412" s="49"/>
      <c r="C412" s="44"/>
    </row>
    <row r="413" spans="2:3" s="45" customFormat="1">
      <c r="B413" s="49"/>
      <c r="C413" s="44"/>
    </row>
    <row r="414" spans="2:3" s="45" customFormat="1">
      <c r="B414" s="49"/>
      <c r="C414" s="44"/>
    </row>
    <row r="415" spans="2:3" s="45" customFormat="1">
      <c r="B415" s="49"/>
      <c r="C415" s="44"/>
    </row>
    <row r="416" spans="2:3" s="45" customFormat="1">
      <c r="B416" s="49"/>
      <c r="C416" s="44"/>
    </row>
    <row r="417" spans="2:3" s="45" customFormat="1">
      <c r="B417" s="49"/>
      <c r="C417" s="44"/>
    </row>
    <row r="418" spans="2:3" s="45" customFormat="1">
      <c r="B418" s="49"/>
      <c r="C418" s="44"/>
    </row>
    <row r="419" spans="2:3" s="45" customFormat="1">
      <c r="B419" s="49"/>
      <c r="C419" s="44"/>
    </row>
    <row r="420" spans="2:3" s="45" customFormat="1">
      <c r="B420" s="49"/>
      <c r="C420" s="44"/>
    </row>
    <row r="421" spans="2:3" s="45" customFormat="1">
      <c r="B421" s="49"/>
      <c r="C421" s="44"/>
    </row>
    <row r="422" spans="2:3" s="45" customFormat="1">
      <c r="B422" s="49"/>
      <c r="C422" s="44"/>
    </row>
    <row r="423" spans="2:3" s="45" customFormat="1">
      <c r="B423" s="49"/>
      <c r="C423" s="44"/>
    </row>
    <row r="424" spans="2:3" s="45" customFormat="1">
      <c r="B424" s="49"/>
      <c r="C424" s="44"/>
    </row>
    <row r="425" spans="2:3" s="45" customFormat="1">
      <c r="B425" s="49"/>
      <c r="C425" s="44"/>
    </row>
    <row r="426" spans="2:3" s="45" customFormat="1">
      <c r="B426" s="49"/>
      <c r="C426" s="44"/>
    </row>
    <row r="427" spans="2:3" s="45" customFormat="1">
      <c r="B427" s="49"/>
      <c r="C427" s="44"/>
    </row>
    <row r="428" spans="2:3" s="45" customFormat="1">
      <c r="B428" s="49"/>
      <c r="C428" s="44"/>
    </row>
    <row r="429" spans="2:3" s="45" customFormat="1">
      <c r="B429" s="49"/>
      <c r="C429" s="44"/>
    </row>
    <row r="430" spans="2:3" s="45" customFormat="1">
      <c r="B430" s="49"/>
      <c r="C430" s="44"/>
    </row>
    <row r="431" spans="2:3" s="45" customFormat="1">
      <c r="B431" s="49"/>
      <c r="C431" s="44"/>
    </row>
    <row r="432" spans="2:3" s="45" customFormat="1">
      <c r="B432" s="49"/>
      <c r="C432" s="44"/>
    </row>
    <row r="433" spans="2:3" s="45" customFormat="1">
      <c r="B433" s="49"/>
      <c r="C433" s="44"/>
    </row>
    <row r="434" spans="2:3" s="45" customFormat="1">
      <c r="B434" s="49"/>
      <c r="C434" s="44"/>
    </row>
    <row r="435" spans="2:3" s="45" customFormat="1">
      <c r="B435" s="49"/>
      <c r="C435" s="44"/>
    </row>
    <row r="436" spans="2:3" s="45" customFormat="1">
      <c r="B436" s="49"/>
      <c r="C436" s="44"/>
    </row>
    <row r="437" spans="2:3" s="45" customFormat="1">
      <c r="B437" s="49"/>
      <c r="C437" s="44"/>
    </row>
    <row r="438" spans="2:3" s="45" customFormat="1">
      <c r="B438" s="49"/>
      <c r="C438" s="44"/>
    </row>
    <row r="439" spans="2:3" s="45" customFormat="1">
      <c r="B439" s="49"/>
      <c r="C439" s="44"/>
    </row>
    <row r="440" spans="2:3" s="45" customFormat="1">
      <c r="B440" s="49"/>
      <c r="C440" s="44"/>
    </row>
    <row r="441" spans="2:3" s="45" customFormat="1">
      <c r="B441" s="49"/>
      <c r="C441" s="44"/>
    </row>
    <row r="442" spans="2:3" s="45" customFormat="1">
      <c r="B442" s="49"/>
      <c r="C442" s="44"/>
    </row>
    <row r="443" spans="2:3" s="45" customFormat="1">
      <c r="B443" s="49"/>
      <c r="C443" s="44"/>
    </row>
    <row r="444" spans="2:3" s="45" customFormat="1">
      <c r="B444" s="49"/>
      <c r="C444" s="44"/>
    </row>
    <row r="445" spans="2:3" s="45" customFormat="1">
      <c r="B445" s="49"/>
      <c r="C445" s="44"/>
    </row>
    <row r="446" spans="2:3" s="45" customFormat="1">
      <c r="B446" s="49"/>
      <c r="C446" s="44"/>
    </row>
    <row r="447" spans="2:3" s="45" customFormat="1">
      <c r="B447" s="49"/>
      <c r="C447" s="44"/>
    </row>
    <row r="448" spans="2:3" s="45" customFormat="1">
      <c r="B448" s="49"/>
      <c r="C448" s="44"/>
    </row>
    <row r="449" spans="2:3" s="45" customFormat="1">
      <c r="B449" s="49"/>
      <c r="C449" s="44"/>
    </row>
    <row r="450" spans="2:3" s="45" customFormat="1">
      <c r="B450" s="49"/>
      <c r="C450" s="44"/>
    </row>
    <row r="451" spans="2:3" s="45" customFormat="1">
      <c r="B451" s="49"/>
      <c r="C451" s="44"/>
    </row>
    <row r="452" spans="2:3" s="45" customFormat="1">
      <c r="B452" s="49"/>
      <c r="C452" s="44"/>
    </row>
    <row r="453" spans="2:3" s="45" customFormat="1">
      <c r="B453" s="49"/>
      <c r="C453" s="44"/>
    </row>
    <row r="454" spans="2:3" s="45" customFormat="1">
      <c r="B454" s="49"/>
      <c r="C454" s="44"/>
    </row>
    <row r="455" spans="2:3" s="45" customFormat="1">
      <c r="B455" s="49"/>
      <c r="C455" s="44"/>
    </row>
    <row r="456" spans="2:3" s="45" customFormat="1">
      <c r="B456" s="49"/>
      <c r="C456" s="44"/>
    </row>
    <row r="457" spans="2:3" s="45" customFormat="1">
      <c r="B457" s="49"/>
      <c r="C457" s="44"/>
    </row>
    <row r="458" spans="2:3" s="45" customFormat="1">
      <c r="B458" s="49"/>
      <c r="C458" s="44"/>
    </row>
    <row r="459" spans="2:3" s="45" customFormat="1">
      <c r="B459" s="49"/>
      <c r="C459" s="44"/>
    </row>
    <row r="460" spans="2:3" s="45" customFormat="1">
      <c r="B460" s="49"/>
      <c r="C460" s="44"/>
    </row>
    <row r="461" spans="2:3" s="45" customFormat="1">
      <c r="B461" s="49"/>
      <c r="C461" s="44"/>
    </row>
    <row r="462" spans="2:3" s="45" customFormat="1">
      <c r="B462" s="49"/>
      <c r="C462" s="44"/>
    </row>
    <row r="463" spans="2:3" s="45" customFormat="1">
      <c r="B463" s="49"/>
      <c r="C463" s="44"/>
    </row>
    <row r="464" spans="2:3" s="45" customFormat="1">
      <c r="B464" s="49"/>
      <c r="C464" s="44"/>
    </row>
    <row r="465" spans="2:3" s="45" customFormat="1">
      <c r="B465" s="49"/>
      <c r="C465" s="44"/>
    </row>
    <row r="466" spans="2:3" s="45" customFormat="1">
      <c r="B466" s="49"/>
      <c r="C466" s="44"/>
    </row>
    <row r="467" spans="2:3" s="45" customFormat="1">
      <c r="B467" s="49"/>
      <c r="C467" s="44"/>
    </row>
    <row r="468" spans="2:3" s="45" customFormat="1">
      <c r="B468" s="49"/>
      <c r="C468" s="44"/>
    </row>
    <row r="469" spans="2:3" s="45" customFormat="1">
      <c r="B469" s="49"/>
      <c r="C469" s="44"/>
    </row>
    <row r="470" spans="2:3" s="45" customFormat="1">
      <c r="B470" s="49"/>
      <c r="C470" s="44"/>
    </row>
    <row r="471" spans="2:3" s="45" customFormat="1">
      <c r="B471" s="49"/>
      <c r="C471" s="44"/>
    </row>
    <row r="472" spans="2:3" s="45" customFormat="1">
      <c r="B472" s="49"/>
      <c r="C472" s="44"/>
    </row>
    <row r="473" spans="2:3" s="45" customFormat="1">
      <c r="B473" s="49"/>
      <c r="C473" s="44"/>
    </row>
    <row r="474" spans="2:3" s="45" customFormat="1">
      <c r="B474" s="49"/>
      <c r="C474" s="44"/>
    </row>
    <row r="475" spans="2:3" s="45" customFormat="1">
      <c r="B475" s="49"/>
      <c r="C475" s="44"/>
    </row>
    <row r="476" spans="2:3" s="45" customFormat="1">
      <c r="B476" s="49"/>
      <c r="C476" s="44"/>
    </row>
    <row r="477" spans="2:3" s="45" customFormat="1">
      <c r="B477" s="49"/>
      <c r="C477" s="44"/>
    </row>
    <row r="478" spans="2:3" s="45" customFormat="1">
      <c r="B478" s="49"/>
      <c r="C478" s="44"/>
    </row>
    <row r="479" spans="2:3" s="45" customFormat="1">
      <c r="B479" s="49"/>
      <c r="C479" s="44"/>
    </row>
    <row r="480" spans="2:3" s="45" customFormat="1">
      <c r="B480" s="49"/>
      <c r="C480" s="44"/>
    </row>
    <row r="481" spans="2:3" s="45" customFormat="1">
      <c r="B481" s="49"/>
      <c r="C481" s="44"/>
    </row>
    <row r="482" spans="2:3" s="45" customFormat="1">
      <c r="B482" s="49"/>
      <c r="C482" s="44"/>
    </row>
    <row r="483" spans="2:3" s="45" customFormat="1">
      <c r="B483" s="49"/>
      <c r="C483" s="44"/>
    </row>
    <row r="484" spans="2:3" s="45" customFormat="1">
      <c r="B484" s="49"/>
      <c r="C484" s="44"/>
    </row>
    <row r="485" spans="2:3" s="45" customFormat="1">
      <c r="B485" s="49"/>
      <c r="C485" s="44"/>
    </row>
    <row r="486" spans="2:3" s="45" customFormat="1">
      <c r="B486" s="49"/>
      <c r="C486" s="44"/>
    </row>
    <row r="487" spans="2:3" s="45" customFormat="1">
      <c r="B487" s="49"/>
      <c r="C487" s="44"/>
    </row>
    <row r="488" spans="2:3" s="45" customFormat="1">
      <c r="B488" s="49"/>
      <c r="C488" s="44"/>
    </row>
    <row r="489" spans="2:3" s="45" customFormat="1">
      <c r="B489" s="49"/>
      <c r="C489" s="44"/>
    </row>
    <row r="490" spans="2:3" s="45" customFormat="1">
      <c r="B490" s="49"/>
      <c r="C490" s="44"/>
    </row>
    <row r="491" spans="2:3" s="45" customFormat="1">
      <c r="B491" s="49"/>
      <c r="C491" s="44"/>
    </row>
    <row r="492" spans="2:3" s="45" customFormat="1">
      <c r="B492" s="49"/>
      <c r="C492" s="44"/>
    </row>
    <row r="493" spans="2:3" s="45" customFormat="1">
      <c r="B493" s="49"/>
      <c r="C493" s="44"/>
    </row>
    <row r="494" spans="2:3" s="45" customFormat="1">
      <c r="B494" s="49"/>
      <c r="C494" s="44"/>
    </row>
    <row r="495" spans="2:3" s="45" customFormat="1">
      <c r="B495" s="49"/>
      <c r="C495" s="44"/>
    </row>
    <row r="496" spans="2:3" s="45" customFormat="1">
      <c r="B496" s="49"/>
      <c r="C496" s="44"/>
    </row>
    <row r="497" spans="2:3" s="45" customFormat="1">
      <c r="B497" s="49"/>
      <c r="C497" s="44"/>
    </row>
    <row r="498" spans="2:3" s="45" customFormat="1">
      <c r="B498" s="49"/>
      <c r="C498" s="44"/>
    </row>
    <row r="499" spans="2:3" s="45" customFormat="1">
      <c r="B499" s="49"/>
      <c r="C499" s="44"/>
    </row>
    <row r="500" spans="2:3" s="45" customFormat="1">
      <c r="B500" s="49"/>
      <c r="C500" s="44"/>
    </row>
    <row r="501" spans="2:3" s="45" customFormat="1">
      <c r="B501" s="49"/>
      <c r="C501" s="44"/>
    </row>
    <row r="502" spans="2:3" s="45" customFormat="1">
      <c r="B502" s="49"/>
      <c r="C502" s="44"/>
    </row>
    <row r="503" spans="2:3" s="45" customFormat="1">
      <c r="B503" s="49"/>
      <c r="C503" s="44"/>
    </row>
    <row r="504" spans="2:3" s="45" customFormat="1">
      <c r="B504" s="49"/>
      <c r="C504" s="44"/>
    </row>
    <row r="505" spans="2:3" s="45" customFormat="1">
      <c r="B505" s="49"/>
      <c r="C505" s="44"/>
    </row>
    <row r="506" spans="2:3" s="45" customFormat="1">
      <c r="B506" s="49"/>
      <c r="C506" s="44"/>
    </row>
    <row r="507" spans="2:3" s="45" customFormat="1">
      <c r="B507" s="49"/>
      <c r="C507" s="44"/>
    </row>
    <row r="508" spans="2:3" s="45" customFormat="1">
      <c r="B508" s="49"/>
      <c r="C508" s="44"/>
    </row>
    <row r="509" spans="2:3" s="45" customFormat="1">
      <c r="B509" s="49"/>
      <c r="C509" s="44"/>
    </row>
    <row r="510" spans="2:3" s="45" customFormat="1">
      <c r="B510" s="49"/>
      <c r="C510" s="44"/>
    </row>
    <row r="511" spans="2:3" s="45" customFormat="1">
      <c r="B511" s="49"/>
      <c r="C511" s="44"/>
    </row>
    <row r="512" spans="2:3" s="45" customFormat="1">
      <c r="B512" s="49"/>
      <c r="C512" s="44"/>
    </row>
    <row r="513" spans="2:3" s="45" customFormat="1">
      <c r="B513" s="49"/>
      <c r="C513" s="44"/>
    </row>
    <row r="514" spans="2:3" s="45" customFormat="1">
      <c r="B514" s="49"/>
      <c r="C514" s="44"/>
    </row>
    <row r="515" spans="2:3" s="45" customFormat="1">
      <c r="B515" s="49"/>
      <c r="C515" s="44"/>
    </row>
    <row r="516" spans="2:3" s="45" customFormat="1">
      <c r="B516" s="49"/>
      <c r="C516" s="44"/>
    </row>
    <row r="517" spans="2:3" s="45" customFormat="1">
      <c r="B517" s="49"/>
      <c r="C517" s="44"/>
    </row>
    <row r="518" spans="2:3" s="45" customFormat="1">
      <c r="B518" s="49"/>
      <c r="C518" s="44"/>
    </row>
    <row r="519" spans="2:3" s="45" customFormat="1">
      <c r="B519" s="49"/>
      <c r="C519" s="44"/>
    </row>
    <row r="520" spans="2:3" s="45" customFormat="1">
      <c r="B520" s="49"/>
      <c r="C520" s="44"/>
    </row>
    <row r="521" spans="2:3" s="45" customFormat="1">
      <c r="B521" s="49"/>
      <c r="C521" s="44"/>
    </row>
    <row r="522" spans="2:3" s="45" customFormat="1">
      <c r="B522" s="49"/>
      <c r="C522" s="44"/>
    </row>
    <row r="523" spans="2:3" s="45" customFormat="1">
      <c r="B523" s="49"/>
      <c r="C523" s="44"/>
    </row>
    <row r="524" spans="2:3" s="45" customFormat="1">
      <c r="B524" s="49"/>
      <c r="C524" s="44"/>
    </row>
    <row r="525" spans="2:3" s="45" customFormat="1">
      <c r="B525" s="49"/>
      <c r="C525" s="44"/>
    </row>
    <row r="526" spans="2:3" s="45" customFormat="1">
      <c r="B526" s="49"/>
      <c r="C526" s="44"/>
    </row>
    <row r="527" spans="2:3" s="45" customFormat="1">
      <c r="B527" s="49"/>
      <c r="C527" s="44"/>
    </row>
    <row r="528" spans="2:3" s="45" customFormat="1">
      <c r="B528" s="49"/>
      <c r="C528" s="44"/>
    </row>
    <row r="529" spans="2:3" s="45" customFormat="1">
      <c r="B529" s="49"/>
      <c r="C529" s="44"/>
    </row>
    <row r="530" spans="2:3" s="45" customFormat="1">
      <c r="B530" s="49"/>
      <c r="C530" s="44"/>
    </row>
    <row r="531" spans="2:3" s="45" customFormat="1">
      <c r="B531" s="49"/>
      <c r="C531" s="44"/>
    </row>
    <row r="532" spans="2:3" s="45" customFormat="1">
      <c r="B532" s="49"/>
      <c r="C532" s="44"/>
    </row>
    <row r="533" spans="2:3" s="45" customFormat="1">
      <c r="B533" s="49"/>
      <c r="C533" s="44"/>
    </row>
    <row r="534" spans="2:3" s="45" customFormat="1">
      <c r="B534" s="49"/>
      <c r="C534" s="44"/>
    </row>
    <row r="535" spans="2:3" s="45" customFormat="1">
      <c r="B535" s="49"/>
      <c r="C535" s="44"/>
    </row>
    <row r="536" spans="2:3" s="45" customFormat="1">
      <c r="B536" s="49"/>
      <c r="C536" s="44"/>
    </row>
    <row r="537" spans="2:3" s="45" customFormat="1">
      <c r="B537" s="49"/>
      <c r="C537" s="44"/>
    </row>
    <row r="538" spans="2:3" s="45" customFormat="1">
      <c r="B538" s="49"/>
      <c r="C538" s="44"/>
    </row>
    <row r="539" spans="2:3" s="45" customFormat="1">
      <c r="B539" s="49"/>
      <c r="C539" s="44"/>
    </row>
    <row r="540" spans="2:3" s="45" customFormat="1">
      <c r="B540" s="49"/>
      <c r="C540" s="44"/>
    </row>
    <row r="541" spans="2:3" s="45" customFormat="1">
      <c r="B541" s="49"/>
      <c r="C541" s="44"/>
    </row>
    <row r="542" spans="2:3" s="45" customFormat="1">
      <c r="B542" s="49"/>
      <c r="C542" s="44"/>
    </row>
    <row r="543" spans="2:3" s="45" customFormat="1">
      <c r="B543" s="49"/>
      <c r="C543" s="44"/>
    </row>
    <row r="544" spans="2:3" s="45" customFormat="1">
      <c r="B544" s="49"/>
      <c r="C544" s="44"/>
    </row>
    <row r="545" spans="2:3" s="45" customFormat="1">
      <c r="B545" s="49"/>
      <c r="C545" s="44"/>
    </row>
    <row r="546" spans="2:3" s="45" customFormat="1">
      <c r="B546" s="49"/>
      <c r="C546" s="44"/>
    </row>
    <row r="547" spans="2:3" s="45" customFormat="1">
      <c r="B547" s="49"/>
      <c r="C547" s="44"/>
    </row>
    <row r="548" spans="2:3" s="45" customFormat="1">
      <c r="B548" s="49"/>
      <c r="C548" s="44"/>
    </row>
    <row r="549" spans="2:3" s="45" customFormat="1">
      <c r="B549" s="49"/>
      <c r="C549" s="44"/>
    </row>
    <row r="550" spans="2:3" s="45" customFormat="1">
      <c r="B550" s="49"/>
      <c r="C550" s="44"/>
    </row>
    <row r="551" spans="2:3" s="45" customFormat="1">
      <c r="B551" s="49"/>
      <c r="C551" s="44"/>
    </row>
    <row r="552" spans="2:3" s="45" customFormat="1">
      <c r="B552" s="49"/>
      <c r="C552" s="44"/>
    </row>
    <row r="553" spans="2:3" s="45" customFormat="1">
      <c r="B553" s="49"/>
      <c r="C553" s="44"/>
    </row>
    <row r="554" spans="2:3" s="45" customFormat="1">
      <c r="B554" s="49"/>
      <c r="C554" s="44"/>
    </row>
    <row r="555" spans="2:3" s="45" customFormat="1">
      <c r="B555" s="49"/>
      <c r="C555" s="44"/>
    </row>
    <row r="556" spans="2:3" s="45" customFormat="1">
      <c r="B556" s="49"/>
      <c r="C556" s="44"/>
    </row>
    <row r="557" spans="2:3" s="45" customFormat="1">
      <c r="B557" s="49"/>
      <c r="C557" s="44"/>
    </row>
    <row r="558" spans="2:3" s="45" customFormat="1">
      <c r="B558" s="49"/>
      <c r="C558" s="44"/>
    </row>
    <row r="559" spans="2:3" s="45" customFormat="1">
      <c r="B559" s="49"/>
      <c r="C559" s="44"/>
    </row>
    <row r="560" spans="2:3" s="45" customFormat="1">
      <c r="B560" s="49"/>
      <c r="C560" s="44"/>
    </row>
    <row r="561" spans="2:3" s="45" customFormat="1">
      <c r="B561" s="49"/>
      <c r="C561" s="44"/>
    </row>
    <row r="562" spans="2:3" s="45" customFormat="1">
      <c r="B562" s="49"/>
      <c r="C562" s="44"/>
    </row>
    <row r="563" spans="2:3" s="45" customFormat="1">
      <c r="B563" s="49"/>
      <c r="C563" s="44"/>
    </row>
    <row r="564" spans="2:3" s="45" customFormat="1">
      <c r="B564" s="49"/>
      <c r="C564" s="44"/>
    </row>
    <row r="565" spans="2:3" s="45" customFormat="1">
      <c r="B565" s="49"/>
      <c r="C565" s="44"/>
    </row>
    <row r="566" spans="2:3" s="45" customFormat="1">
      <c r="B566" s="49"/>
      <c r="C566" s="44"/>
    </row>
    <row r="567" spans="2:3" s="45" customFormat="1">
      <c r="B567" s="49"/>
      <c r="C567" s="44"/>
    </row>
    <row r="568" spans="2:3" s="45" customFormat="1">
      <c r="B568" s="49"/>
      <c r="C568" s="44"/>
    </row>
    <row r="569" spans="2:3" s="45" customFormat="1">
      <c r="B569" s="49"/>
      <c r="C569" s="44"/>
    </row>
    <row r="570" spans="2:3" s="45" customFormat="1">
      <c r="B570" s="49"/>
      <c r="C570" s="44"/>
    </row>
    <row r="571" spans="2:3" s="45" customFormat="1">
      <c r="B571" s="49"/>
      <c r="C571" s="44"/>
    </row>
    <row r="572" spans="2:3" s="45" customFormat="1">
      <c r="B572" s="49"/>
      <c r="C572" s="44"/>
    </row>
    <row r="573" spans="2:3" s="45" customFormat="1">
      <c r="B573" s="49"/>
      <c r="C573" s="44"/>
    </row>
    <row r="574" spans="2:3" s="45" customFormat="1">
      <c r="B574" s="49"/>
      <c r="C574" s="44"/>
    </row>
    <row r="575" spans="2:3" s="45" customFormat="1">
      <c r="B575" s="49"/>
      <c r="C575" s="44"/>
    </row>
    <row r="576" spans="2:3" s="45" customFormat="1">
      <c r="B576" s="49"/>
      <c r="C576" s="44"/>
    </row>
    <row r="577" spans="2:3" s="45" customFormat="1">
      <c r="B577" s="49"/>
      <c r="C577" s="44"/>
    </row>
    <row r="578" spans="2:3" s="45" customFormat="1">
      <c r="B578" s="49"/>
      <c r="C578" s="44"/>
    </row>
    <row r="579" spans="2:3" s="45" customFormat="1">
      <c r="B579" s="49"/>
      <c r="C579" s="44"/>
    </row>
    <row r="580" spans="2:3" s="45" customFormat="1">
      <c r="B580" s="49"/>
      <c r="C580" s="44"/>
    </row>
    <row r="581" spans="2:3" s="45" customFormat="1">
      <c r="B581" s="49"/>
      <c r="C581" s="44"/>
    </row>
    <row r="582" spans="2:3" s="45" customFormat="1">
      <c r="B582" s="49"/>
      <c r="C582" s="44"/>
    </row>
    <row r="583" spans="2:3" s="45" customFormat="1">
      <c r="B583" s="49"/>
      <c r="C583" s="44"/>
    </row>
    <row r="584" spans="2:3" s="45" customFormat="1">
      <c r="B584" s="49"/>
      <c r="C584" s="44"/>
    </row>
    <row r="585" spans="2:3" s="45" customFormat="1">
      <c r="B585" s="49"/>
      <c r="C585" s="44"/>
    </row>
    <row r="586" spans="2:3" s="45" customFormat="1">
      <c r="B586" s="49"/>
      <c r="C586" s="44"/>
    </row>
    <row r="587" spans="2:3" s="45" customFormat="1">
      <c r="B587" s="49"/>
      <c r="C587" s="44"/>
    </row>
    <row r="588" spans="2:3" s="45" customFormat="1">
      <c r="B588" s="49"/>
      <c r="C588" s="44"/>
    </row>
    <row r="589" spans="2:3" s="45" customFormat="1">
      <c r="B589" s="49"/>
      <c r="C589" s="44"/>
    </row>
    <row r="590" spans="2:3" s="45" customFormat="1">
      <c r="B590" s="49"/>
      <c r="C590" s="44"/>
    </row>
    <row r="591" spans="2:3" s="45" customFormat="1">
      <c r="B591" s="49"/>
      <c r="C591" s="44"/>
    </row>
    <row r="592" spans="2:3" s="45" customFormat="1">
      <c r="B592" s="49"/>
      <c r="C592" s="44"/>
    </row>
    <row r="593" spans="2:3" s="45" customFormat="1">
      <c r="B593" s="49"/>
      <c r="C593" s="44"/>
    </row>
    <row r="594" spans="2:3" s="45" customFormat="1">
      <c r="B594" s="49"/>
      <c r="C594" s="44"/>
    </row>
    <row r="595" spans="2:3" s="45" customFormat="1">
      <c r="B595" s="49"/>
      <c r="C595" s="44"/>
    </row>
    <row r="596" spans="2:3" s="45" customFormat="1">
      <c r="B596" s="49"/>
      <c r="C596" s="44"/>
    </row>
    <row r="597" spans="2:3" s="45" customFormat="1">
      <c r="B597" s="49"/>
      <c r="C597" s="44"/>
    </row>
    <row r="598" spans="2:3" s="45" customFormat="1">
      <c r="B598" s="49"/>
      <c r="C598" s="44"/>
    </row>
    <row r="599" spans="2:3" s="45" customFormat="1">
      <c r="B599" s="49"/>
      <c r="C599" s="44"/>
    </row>
    <row r="600" spans="2:3" s="45" customFormat="1">
      <c r="B600" s="49"/>
      <c r="C600" s="44"/>
    </row>
    <row r="601" spans="2:3" s="45" customFormat="1">
      <c r="B601" s="49"/>
      <c r="C601" s="44"/>
    </row>
    <row r="602" spans="2:3" s="45" customFormat="1">
      <c r="B602" s="49"/>
      <c r="C602" s="44"/>
    </row>
    <row r="603" spans="2:3" s="45" customFormat="1">
      <c r="B603" s="49"/>
      <c r="C603" s="44"/>
    </row>
    <row r="604" spans="2:3" s="45" customFormat="1">
      <c r="B604" s="49"/>
      <c r="C604" s="44"/>
    </row>
    <row r="605" spans="2:3" s="45" customFormat="1">
      <c r="B605" s="49"/>
      <c r="C605" s="44"/>
    </row>
    <row r="606" spans="2:3" s="45" customFormat="1">
      <c r="B606" s="49"/>
      <c r="C606" s="44"/>
    </row>
    <row r="607" spans="2:3" s="45" customFormat="1">
      <c r="B607" s="49"/>
      <c r="C607" s="44"/>
    </row>
    <row r="608" spans="2:3" s="45" customFormat="1">
      <c r="B608" s="49"/>
      <c r="C608" s="44"/>
    </row>
    <row r="609" spans="2:3" s="45" customFormat="1">
      <c r="B609" s="49"/>
      <c r="C609" s="44"/>
    </row>
    <row r="610" spans="2:3" s="45" customFormat="1">
      <c r="B610" s="49"/>
      <c r="C610" s="44"/>
    </row>
    <row r="611" spans="2:3" s="45" customFormat="1">
      <c r="B611" s="49"/>
      <c r="C611" s="44"/>
    </row>
    <row r="612" spans="2:3" s="45" customFormat="1">
      <c r="B612" s="49"/>
      <c r="C612" s="44"/>
    </row>
    <row r="613" spans="2:3" s="45" customFormat="1">
      <c r="B613" s="49"/>
      <c r="C613" s="44"/>
    </row>
    <row r="614" spans="2:3" s="45" customFormat="1">
      <c r="B614" s="49"/>
      <c r="C614" s="44"/>
    </row>
    <row r="615" spans="2:3" s="45" customFormat="1">
      <c r="B615" s="49"/>
      <c r="C615" s="44"/>
    </row>
    <row r="616" spans="2:3" s="45" customFormat="1">
      <c r="B616" s="49"/>
      <c r="C616" s="44"/>
    </row>
    <row r="617" spans="2:3" s="45" customFormat="1">
      <c r="B617" s="49"/>
      <c r="C617" s="44"/>
    </row>
    <row r="618" spans="2:3" s="45" customFormat="1">
      <c r="B618" s="49"/>
      <c r="C618" s="44"/>
    </row>
    <row r="619" spans="2:3" s="45" customFormat="1">
      <c r="B619" s="49"/>
      <c r="C619" s="44"/>
    </row>
    <row r="620" spans="2:3" s="45" customFormat="1">
      <c r="B620" s="49"/>
      <c r="C620" s="44"/>
    </row>
    <row r="621" spans="2:3" s="45" customFormat="1">
      <c r="B621" s="49"/>
      <c r="C621" s="44"/>
    </row>
    <row r="622" spans="2:3" s="45" customFormat="1">
      <c r="B622" s="49"/>
      <c r="C622" s="44"/>
    </row>
    <row r="623" spans="2:3" s="45" customFormat="1">
      <c r="B623" s="49"/>
      <c r="C623" s="44"/>
    </row>
    <row r="624" spans="2:3" s="45" customFormat="1">
      <c r="B624" s="49"/>
      <c r="C624" s="44"/>
    </row>
    <row r="625" spans="2:3" s="45" customFormat="1">
      <c r="B625" s="49"/>
      <c r="C625" s="44"/>
    </row>
    <row r="626" spans="2:3" s="45" customFormat="1">
      <c r="B626" s="49"/>
      <c r="C626" s="44"/>
    </row>
    <row r="627" spans="2:3" s="45" customFormat="1">
      <c r="B627" s="49"/>
      <c r="C627" s="44"/>
    </row>
    <row r="628" spans="2:3" s="45" customFormat="1">
      <c r="B628" s="49"/>
      <c r="C628" s="44"/>
    </row>
    <row r="629" spans="2:3" s="45" customFormat="1">
      <c r="B629" s="49"/>
      <c r="C629" s="44"/>
    </row>
    <row r="630" spans="2:3" s="45" customFormat="1">
      <c r="B630" s="49"/>
      <c r="C630" s="44"/>
    </row>
    <row r="631" spans="2:3" s="45" customFormat="1">
      <c r="B631" s="49"/>
      <c r="C631" s="44"/>
    </row>
    <row r="632" spans="2:3" s="45" customFormat="1">
      <c r="B632" s="49"/>
      <c r="C632" s="44"/>
    </row>
    <row r="633" spans="2:3" s="45" customFormat="1">
      <c r="B633" s="49"/>
      <c r="C633" s="44"/>
    </row>
    <row r="634" spans="2:3" s="45" customFormat="1">
      <c r="B634" s="49"/>
      <c r="C634" s="44"/>
    </row>
    <row r="635" spans="2:3" s="45" customFormat="1">
      <c r="B635" s="49"/>
      <c r="C635" s="44"/>
    </row>
    <row r="636" spans="2:3" s="45" customFormat="1">
      <c r="B636" s="49"/>
      <c r="C636" s="44"/>
    </row>
    <row r="637" spans="2:3" s="45" customFormat="1">
      <c r="B637" s="49"/>
      <c r="C637" s="44"/>
    </row>
    <row r="638" spans="2:3" s="45" customFormat="1">
      <c r="B638" s="49"/>
      <c r="C638" s="44"/>
    </row>
    <row r="639" spans="2:3" s="45" customFormat="1">
      <c r="B639" s="49"/>
      <c r="C639" s="44"/>
    </row>
    <row r="640" spans="2:3" s="45" customFormat="1">
      <c r="B640" s="49"/>
      <c r="C640" s="44"/>
    </row>
    <row r="641" spans="2:3" s="45" customFormat="1">
      <c r="B641" s="49"/>
      <c r="C641" s="44"/>
    </row>
    <row r="642" spans="2:3" s="45" customFormat="1">
      <c r="B642" s="49"/>
      <c r="C642" s="44"/>
    </row>
    <row r="643" spans="2:3" s="45" customFormat="1">
      <c r="B643" s="49"/>
      <c r="C643" s="44"/>
    </row>
    <row r="644" spans="2:3" s="45" customFormat="1">
      <c r="B644" s="49"/>
      <c r="C644" s="44"/>
    </row>
    <row r="645" spans="2:3" s="45" customFormat="1">
      <c r="B645" s="49"/>
      <c r="C645" s="44"/>
    </row>
    <row r="646" spans="2:3" s="45" customFormat="1">
      <c r="B646" s="49"/>
      <c r="C646" s="44"/>
    </row>
    <row r="647" spans="2:3" s="45" customFormat="1">
      <c r="B647" s="49"/>
      <c r="C647" s="44"/>
    </row>
    <row r="648" spans="2:3" s="45" customFormat="1">
      <c r="B648" s="49"/>
      <c r="C648" s="44"/>
    </row>
    <row r="649" spans="2:3" s="45" customFormat="1">
      <c r="B649" s="49"/>
      <c r="C649" s="44"/>
    </row>
    <row r="650" spans="2:3" s="45" customFormat="1">
      <c r="B650" s="49"/>
      <c r="C650" s="44"/>
    </row>
    <row r="651" spans="2:3" s="45" customFormat="1">
      <c r="B651" s="49"/>
      <c r="C651" s="44"/>
    </row>
    <row r="652" spans="2:3" s="45" customFormat="1">
      <c r="B652" s="49"/>
      <c r="C652" s="44"/>
    </row>
    <row r="653" spans="2:3" s="45" customFormat="1">
      <c r="B653" s="49"/>
      <c r="C653" s="44"/>
    </row>
    <row r="654" spans="2:3" s="45" customFormat="1">
      <c r="B654" s="49"/>
      <c r="C654" s="44"/>
    </row>
    <row r="655" spans="2:3" s="45" customFormat="1">
      <c r="B655" s="49"/>
      <c r="C655" s="44"/>
    </row>
    <row r="656" spans="2:3" s="45" customFormat="1">
      <c r="B656" s="49"/>
      <c r="C656" s="44"/>
    </row>
    <row r="657" spans="2:3" s="45" customFormat="1">
      <c r="B657" s="49"/>
      <c r="C657" s="44"/>
    </row>
    <row r="658" spans="2:3" s="45" customFormat="1">
      <c r="B658" s="49"/>
      <c r="C658" s="44"/>
    </row>
    <row r="659" spans="2:3" s="45" customFormat="1">
      <c r="B659" s="49"/>
      <c r="C659" s="44"/>
    </row>
    <row r="660" spans="2:3" s="45" customFormat="1">
      <c r="B660" s="49"/>
      <c r="C660" s="44"/>
    </row>
    <row r="661" spans="2:3" s="45" customFormat="1">
      <c r="B661" s="49"/>
      <c r="C661" s="44"/>
    </row>
    <row r="662" spans="2:3" s="45" customFormat="1">
      <c r="B662" s="49"/>
      <c r="C662" s="44"/>
    </row>
    <row r="663" spans="2:3" s="45" customFormat="1">
      <c r="B663" s="49"/>
      <c r="C663" s="44"/>
    </row>
    <row r="664" spans="2:3" s="45" customFormat="1">
      <c r="B664" s="49"/>
      <c r="C664" s="44"/>
    </row>
    <row r="665" spans="2:3" s="45" customFormat="1">
      <c r="B665" s="49"/>
      <c r="C665" s="44"/>
    </row>
    <row r="666" spans="2:3" s="45" customFormat="1">
      <c r="B666" s="49"/>
      <c r="C666" s="44"/>
    </row>
    <row r="667" spans="2:3" s="45" customFormat="1">
      <c r="B667" s="49"/>
      <c r="C667" s="44"/>
    </row>
    <row r="668" spans="2:3" s="45" customFormat="1">
      <c r="B668" s="49"/>
      <c r="C668" s="44"/>
    </row>
    <row r="669" spans="2:3" s="45" customFormat="1">
      <c r="B669" s="49"/>
      <c r="C669" s="44"/>
    </row>
    <row r="670" spans="2:3" s="45" customFormat="1">
      <c r="B670" s="49"/>
      <c r="C670" s="44"/>
    </row>
    <row r="671" spans="2:3" s="45" customFormat="1">
      <c r="B671" s="49"/>
      <c r="C671" s="44"/>
    </row>
    <row r="672" spans="2:3" s="45" customFormat="1">
      <c r="B672" s="49"/>
      <c r="C672" s="44"/>
    </row>
    <row r="673" spans="2:3" s="45" customFormat="1">
      <c r="B673" s="49"/>
      <c r="C673" s="44"/>
    </row>
    <row r="674" spans="2:3" s="45" customFormat="1">
      <c r="B674" s="49"/>
      <c r="C674" s="44"/>
    </row>
    <row r="675" spans="2:3" s="45" customFormat="1">
      <c r="B675" s="49"/>
      <c r="C675" s="44"/>
    </row>
    <row r="676" spans="2:3" s="45" customFormat="1">
      <c r="B676" s="49"/>
      <c r="C676" s="44"/>
    </row>
    <row r="677" spans="2:3" s="45" customFormat="1">
      <c r="B677" s="49"/>
      <c r="C677" s="44"/>
    </row>
    <row r="678" spans="2:3" s="45" customFormat="1">
      <c r="B678" s="49"/>
      <c r="C678" s="44"/>
    </row>
    <row r="679" spans="2:3" s="45" customFormat="1">
      <c r="B679" s="49"/>
      <c r="C679" s="44"/>
    </row>
    <row r="680" spans="2:3" s="45" customFormat="1">
      <c r="B680" s="49"/>
      <c r="C680" s="44"/>
    </row>
    <row r="681" spans="2:3" s="45" customFormat="1">
      <c r="B681" s="49"/>
      <c r="C681" s="44"/>
    </row>
    <row r="682" spans="2:3" s="45" customFormat="1">
      <c r="B682" s="49"/>
      <c r="C682" s="44"/>
    </row>
    <row r="683" spans="2:3" s="45" customFormat="1">
      <c r="B683" s="49"/>
      <c r="C683" s="44"/>
    </row>
    <row r="684" spans="2:3" s="45" customFormat="1">
      <c r="B684" s="49"/>
      <c r="C684" s="44"/>
    </row>
    <row r="685" spans="2:3" s="45" customFormat="1">
      <c r="B685" s="49"/>
      <c r="C685" s="44"/>
    </row>
    <row r="686" spans="2:3" s="45" customFormat="1">
      <c r="B686" s="49"/>
      <c r="C686" s="44"/>
    </row>
    <row r="687" spans="2:3" s="45" customFormat="1">
      <c r="B687" s="49"/>
      <c r="C687" s="44"/>
    </row>
    <row r="688" spans="2:3" s="45" customFormat="1">
      <c r="B688" s="49"/>
      <c r="C688" s="44"/>
    </row>
    <row r="689" spans="2:3" s="45" customFormat="1">
      <c r="B689" s="49"/>
      <c r="C689" s="44"/>
    </row>
    <row r="690" spans="2:3" s="45" customFormat="1">
      <c r="B690" s="49"/>
      <c r="C690" s="44"/>
    </row>
    <row r="691" spans="2:3" s="45" customFormat="1">
      <c r="B691" s="49"/>
      <c r="C691" s="44"/>
    </row>
    <row r="692" spans="2:3" s="45" customFormat="1">
      <c r="B692" s="49"/>
      <c r="C692" s="44"/>
    </row>
    <row r="693" spans="2:3" s="45" customFormat="1">
      <c r="B693" s="49"/>
      <c r="C693" s="44"/>
    </row>
    <row r="694" spans="2:3" s="45" customFormat="1">
      <c r="B694" s="49"/>
      <c r="C694" s="44"/>
    </row>
    <row r="695" spans="2:3" s="45" customFormat="1">
      <c r="B695" s="49"/>
      <c r="C695" s="44"/>
    </row>
    <row r="696" spans="2:3" s="45" customFormat="1">
      <c r="B696" s="49"/>
      <c r="C696" s="44"/>
    </row>
    <row r="697" spans="2:3" s="45" customFormat="1">
      <c r="B697" s="49"/>
      <c r="C697" s="44"/>
    </row>
    <row r="698" spans="2:3" s="45" customFormat="1">
      <c r="B698" s="49"/>
      <c r="C698" s="44"/>
    </row>
    <row r="699" spans="2:3" s="45" customFormat="1">
      <c r="B699" s="49"/>
      <c r="C699" s="44"/>
    </row>
    <row r="700" spans="2:3" s="45" customFormat="1">
      <c r="B700" s="49"/>
      <c r="C700" s="44"/>
    </row>
    <row r="701" spans="2:3" s="45" customFormat="1">
      <c r="B701" s="49"/>
      <c r="C701" s="44"/>
    </row>
    <row r="702" spans="2:3" s="45" customFormat="1">
      <c r="B702" s="49"/>
      <c r="C702" s="44"/>
    </row>
    <row r="703" spans="2:3" s="45" customFormat="1">
      <c r="B703" s="49"/>
      <c r="C703" s="44"/>
    </row>
    <row r="704" spans="2:3" s="45" customFormat="1">
      <c r="B704" s="49"/>
      <c r="C704" s="44"/>
    </row>
    <row r="705" spans="2:3" s="45" customFormat="1">
      <c r="B705" s="49"/>
      <c r="C705" s="44"/>
    </row>
    <row r="706" spans="2:3" s="45" customFormat="1">
      <c r="B706" s="49"/>
      <c r="C706" s="44"/>
    </row>
    <row r="707" spans="2:3" s="45" customFormat="1">
      <c r="B707" s="49"/>
      <c r="C707" s="44"/>
    </row>
    <row r="708" spans="2:3" s="45" customFormat="1">
      <c r="B708" s="49"/>
      <c r="C708" s="44"/>
    </row>
    <row r="709" spans="2:3" s="45" customFormat="1">
      <c r="B709" s="49"/>
      <c r="C709" s="44"/>
    </row>
    <row r="710" spans="2:3" s="45" customFormat="1">
      <c r="B710" s="49"/>
      <c r="C710" s="44"/>
    </row>
    <row r="711" spans="2:3" s="45" customFormat="1">
      <c r="B711" s="49"/>
      <c r="C711" s="44"/>
    </row>
    <row r="712" spans="2:3" s="45" customFormat="1">
      <c r="B712" s="49"/>
      <c r="C712" s="44"/>
    </row>
    <row r="713" spans="2:3" s="45" customFormat="1">
      <c r="B713" s="49"/>
      <c r="C713" s="44"/>
    </row>
    <row r="714" spans="2:3" s="45" customFormat="1">
      <c r="B714" s="49"/>
      <c r="C714" s="44"/>
    </row>
    <row r="715" spans="2:3" s="45" customFormat="1">
      <c r="B715" s="49"/>
      <c r="C715" s="44"/>
    </row>
    <row r="716" spans="2:3" s="45" customFormat="1">
      <c r="B716" s="49"/>
      <c r="C716" s="44"/>
    </row>
    <row r="717" spans="2:3" s="45" customFormat="1">
      <c r="B717" s="49"/>
      <c r="C717" s="44"/>
    </row>
    <row r="718" spans="2:3" s="45" customFormat="1">
      <c r="B718" s="49"/>
      <c r="C718" s="44"/>
    </row>
    <row r="719" spans="2:3" s="45" customFormat="1">
      <c r="B719" s="49"/>
      <c r="C719" s="44"/>
    </row>
    <row r="720" spans="2:3" s="45" customFormat="1">
      <c r="B720" s="49"/>
      <c r="C720" s="44"/>
    </row>
    <row r="721" spans="2:3" s="45" customFormat="1">
      <c r="B721" s="49"/>
      <c r="C721" s="44"/>
    </row>
    <row r="722" spans="2:3" s="45" customFormat="1">
      <c r="B722" s="49"/>
      <c r="C722" s="44"/>
    </row>
    <row r="723" spans="2:3" s="45" customFormat="1">
      <c r="B723" s="49"/>
      <c r="C723" s="44"/>
    </row>
    <row r="724" spans="2:3" s="45" customFormat="1">
      <c r="B724" s="49"/>
      <c r="C724" s="44"/>
    </row>
    <row r="725" spans="2:3" s="45" customFormat="1">
      <c r="B725" s="49"/>
      <c r="C725" s="44"/>
    </row>
    <row r="726" spans="2:3" s="45" customFormat="1">
      <c r="B726" s="49"/>
      <c r="C726" s="44"/>
    </row>
    <row r="727" spans="2:3" s="45" customFormat="1">
      <c r="B727" s="49"/>
      <c r="C727" s="44"/>
    </row>
    <row r="728" spans="2:3" s="45" customFormat="1">
      <c r="B728" s="49"/>
      <c r="C728" s="44"/>
    </row>
    <row r="729" spans="2:3" s="45" customFormat="1">
      <c r="B729" s="49"/>
      <c r="C729" s="44"/>
    </row>
    <row r="730" spans="2:3" s="45" customFormat="1">
      <c r="B730" s="49"/>
      <c r="C730" s="44"/>
    </row>
    <row r="731" spans="2:3" s="45" customFormat="1">
      <c r="B731" s="49"/>
      <c r="C731" s="44"/>
    </row>
    <row r="732" spans="2:3" s="45" customFormat="1">
      <c r="B732" s="49"/>
      <c r="C732" s="44"/>
    </row>
    <row r="733" spans="2:3" s="45" customFormat="1">
      <c r="B733" s="49"/>
      <c r="C733" s="44"/>
    </row>
    <row r="734" spans="2:3" s="45" customFormat="1">
      <c r="B734" s="49"/>
      <c r="C734" s="44"/>
    </row>
    <row r="735" spans="2:3" s="45" customFormat="1">
      <c r="B735" s="49"/>
      <c r="C735" s="44"/>
    </row>
    <row r="736" spans="2:3" s="45" customFormat="1">
      <c r="B736" s="49"/>
      <c r="C736" s="44"/>
    </row>
    <row r="737" spans="2:3" s="45" customFormat="1">
      <c r="B737" s="49"/>
      <c r="C737" s="44"/>
    </row>
    <row r="738" spans="2:3" s="45" customFormat="1">
      <c r="B738" s="49"/>
      <c r="C738" s="44"/>
    </row>
    <row r="739" spans="2:3" s="45" customFormat="1">
      <c r="B739" s="49"/>
      <c r="C739" s="44"/>
    </row>
    <row r="740" spans="2:3" s="45" customFormat="1">
      <c r="B740" s="49"/>
      <c r="C740" s="44"/>
    </row>
    <row r="741" spans="2:3" s="45" customFormat="1">
      <c r="B741" s="49"/>
      <c r="C741" s="44"/>
    </row>
    <row r="742" spans="2:3" s="45" customFormat="1">
      <c r="B742" s="49"/>
      <c r="C742" s="44"/>
    </row>
    <row r="743" spans="2:3" s="45" customFormat="1">
      <c r="B743" s="49"/>
      <c r="C743" s="44"/>
    </row>
    <row r="744" spans="2:3" s="45" customFormat="1">
      <c r="B744" s="49"/>
      <c r="C744" s="44"/>
    </row>
    <row r="745" spans="2:3" s="45" customFormat="1">
      <c r="B745" s="49"/>
      <c r="C745" s="44"/>
    </row>
    <row r="746" spans="2:3" s="45" customFormat="1">
      <c r="B746" s="49"/>
      <c r="C746" s="44"/>
    </row>
    <row r="747" spans="2:3" s="45" customFormat="1">
      <c r="B747" s="49"/>
      <c r="C747" s="44"/>
    </row>
    <row r="748" spans="2:3" s="45" customFormat="1">
      <c r="B748" s="49"/>
      <c r="C748" s="44"/>
    </row>
    <row r="749" spans="2:3" s="45" customFormat="1">
      <c r="B749" s="49"/>
      <c r="C749" s="44"/>
    </row>
    <row r="750" spans="2:3" s="45" customFormat="1">
      <c r="B750" s="49"/>
      <c r="C750" s="44"/>
    </row>
    <row r="751" spans="2:3" s="45" customFormat="1">
      <c r="B751" s="49"/>
      <c r="C751" s="44"/>
    </row>
    <row r="752" spans="2:3" s="45" customFormat="1">
      <c r="B752" s="49"/>
      <c r="C752" s="44"/>
    </row>
    <row r="753" spans="2:3" s="45" customFormat="1">
      <c r="B753" s="49"/>
      <c r="C753" s="44"/>
    </row>
    <row r="754" spans="2:3" s="45" customFormat="1">
      <c r="B754" s="49"/>
      <c r="C754" s="44"/>
    </row>
    <row r="755" spans="2:3" s="45" customFormat="1">
      <c r="B755" s="49"/>
      <c r="C755" s="44"/>
    </row>
    <row r="756" spans="2:3" s="45" customFormat="1">
      <c r="B756" s="49"/>
      <c r="C756" s="44"/>
    </row>
    <row r="757" spans="2:3" s="45" customFormat="1">
      <c r="B757" s="49"/>
      <c r="C757" s="44"/>
    </row>
    <row r="758" spans="2:3" s="45" customFormat="1">
      <c r="B758" s="49"/>
      <c r="C758" s="44"/>
    </row>
    <row r="759" spans="2:3" s="45" customFormat="1">
      <c r="B759" s="49"/>
      <c r="C759" s="44"/>
    </row>
    <row r="760" spans="2:3" s="45" customFormat="1">
      <c r="B760" s="49"/>
      <c r="C760" s="44"/>
    </row>
    <row r="761" spans="2:3" s="45" customFormat="1">
      <c r="B761" s="49"/>
      <c r="C761" s="44"/>
    </row>
    <row r="762" spans="2:3" s="45" customFormat="1">
      <c r="B762" s="49"/>
      <c r="C762" s="44"/>
    </row>
    <row r="763" spans="2:3" s="45" customFormat="1">
      <c r="B763" s="49"/>
      <c r="C763" s="44"/>
    </row>
    <row r="764" spans="2:3" s="45" customFormat="1">
      <c r="B764" s="49"/>
      <c r="C764" s="44"/>
    </row>
    <row r="765" spans="2:3" s="45" customFormat="1">
      <c r="B765" s="49"/>
      <c r="C765" s="44"/>
    </row>
    <row r="766" spans="2:3" s="45" customFormat="1">
      <c r="B766" s="49"/>
      <c r="C766" s="44"/>
    </row>
    <row r="767" spans="2:3" s="45" customFormat="1">
      <c r="B767" s="49"/>
      <c r="C767" s="44"/>
    </row>
    <row r="768" spans="2:3" s="45" customFormat="1">
      <c r="B768" s="49"/>
      <c r="C768" s="44"/>
    </row>
    <row r="769" spans="2:3" s="45" customFormat="1">
      <c r="B769" s="49"/>
      <c r="C769" s="44"/>
    </row>
    <row r="770" spans="2:3" s="45" customFormat="1">
      <c r="B770" s="49"/>
      <c r="C770" s="44"/>
    </row>
    <row r="771" spans="2:3" s="45" customFormat="1">
      <c r="B771" s="49"/>
      <c r="C771" s="44"/>
    </row>
    <row r="772" spans="2:3" s="45" customFormat="1">
      <c r="B772" s="49"/>
      <c r="C772" s="44"/>
    </row>
    <row r="773" spans="2:3" s="45" customFormat="1">
      <c r="B773" s="49"/>
      <c r="C773" s="44"/>
    </row>
    <row r="774" spans="2:3" s="45" customFormat="1">
      <c r="B774" s="49"/>
      <c r="C774" s="44"/>
    </row>
    <row r="775" spans="2:3" s="45" customFormat="1">
      <c r="B775" s="49"/>
      <c r="C775" s="44"/>
    </row>
    <row r="776" spans="2:3" s="45" customFormat="1">
      <c r="B776" s="49"/>
      <c r="C776" s="44"/>
    </row>
    <row r="777" spans="2:3" s="45" customFormat="1">
      <c r="B777" s="49"/>
      <c r="C777" s="44"/>
    </row>
    <row r="778" spans="2:3" s="45" customFormat="1">
      <c r="B778" s="49"/>
      <c r="C778" s="44"/>
    </row>
    <row r="779" spans="2:3" s="45" customFormat="1">
      <c r="B779" s="49"/>
      <c r="C779" s="44"/>
    </row>
    <row r="780" spans="2:3" s="45" customFormat="1">
      <c r="B780" s="49"/>
      <c r="C780" s="44"/>
    </row>
    <row r="781" spans="2:3" s="45" customFormat="1">
      <c r="B781" s="49"/>
      <c r="C781" s="44"/>
    </row>
    <row r="782" spans="2:3" s="45" customFormat="1">
      <c r="B782" s="49"/>
      <c r="C782" s="44"/>
    </row>
    <row r="783" spans="2:3" s="45" customFormat="1">
      <c r="B783" s="49"/>
      <c r="C783" s="44"/>
    </row>
    <row r="784" spans="2:3" s="45" customFormat="1">
      <c r="B784" s="49"/>
      <c r="C784" s="44"/>
    </row>
    <row r="785" spans="2:3" s="45" customFormat="1">
      <c r="B785" s="49"/>
      <c r="C785" s="44"/>
    </row>
    <row r="786" spans="2:3" s="45" customFormat="1">
      <c r="B786" s="49"/>
      <c r="C786" s="44"/>
    </row>
    <row r="787" spans="2:3" s="45" customFormat="1">
      <c r="B787" s="49"/>
      <c r="C787" s="44"/>
    </row>
    <row r="788" spans="2:3" s="45" customFormat="1">
      <c r="B788" s="49"/>
      <c r="C788" s="44"/>
    </row>
    <row r="789" spans="2:3" s="45" customFormat="1">
      <c r="B789" s="49"/>
      <c r="C789" s="44"/>
    </row>
    <row r="790" spans="2:3" s="45" customFormat="1">
      <c r="B790" s="49"/>
      <c r="C790" s="44"/>
    </row>
    <row r="791" spans="2:3" s="45" customFormat="1">
      <c r="B791" s="49"/>
      <c r="C791" s="44"/>
    </row>
    <row r="792" spans="2:3" s="45" customFormat="1">
      <c r="B792" s="49"/>
      <c r="C792" s="44"/>
    </row>
    <row r="793" spans="2:3" s="45" customFormat="1">
      <c r="B793" s="49"/>
      <c r="C793" s="44"/>
    </row>
    <row r="794" spans="2:3" s="45" customFormat="1">
      <c r="B794" s="49"/>
      <c r="C794" s="44"/>
    </row>
    <row r="795" spans="2:3" s="45" customFormat="1">
      <c r="B795" s="49"/>
      <c r="C795" s="44"/>
    </row>
    <row r="796" spans="2:3" s="45" customFormat="1">
      <c r="B796" s="49"/>
      <c r="C796" s="44"/>
    </row>
    <row r="797" spans="2:3" s="45" customFormat="1">
      <c r="B797" s="49"/>
      <c r="C797" s="44"/>
    </row>
    <row r="798" spans="2:3" s="45" customFormat="1">
      <c r="B798" s="49"/>
      <c r="C798" s="44"/>
    </row>
    <row r="799" spans="2:3" s="45" customFormat="1">
      <c r="B799" s="49"/>
      <c r="C799" s="44"/>
    </row>
    <row r="800" spans="2:3" s="45" customFormat="1">
      <c r="B800" s="49"/>
      <c r="C800" s="44"/>
    </row>
    <row r="801" spans="2:3" s="45" customFormat="1">
      <c r="B801" s="49"/>
      <c r="C801" s="44"/>
    </row>
    <row r="802" spans="2:3" s="45" customFormat="1">
      <c r="B802" s="49"/>
      <c r="C802" s="44"/>
    </row>
    <row r="803" spans="2:3" s="45" customFormat="1">
      <c r="B803" s="49"/>
      <c r="C803" s="44"/>
    </row>
    <row r="804" spans="2:3" s="45" customFormat="1">
      <c r="B804" s="49"/>
      <c r="C804" s="44"/>
    </row>
    <row r="805" spans="2:3" s="45" customFormat="1">
      <c r="B805" s="49"/>
      <c r="C805" s="44"/>
    </row>
    <row r="806" spans="2:3" s="45" customFormat="1">
      <c r="B806" s="49"/>
      <c r="C806" s="44"/>
    </row>
    <row r="807" spans="2:3" s="45" customFormat="1">
      <c r="B807" s="49"/>
      <c r="C807" s="44"/>
    </row>
    <row r="808" spans="2:3" s="45" customFormat="1">
      <c r="B808" s="49"/>
      <c r="C808" s="44"/>
    </row>
    <row r="809" spans="2:3" s="45" customFormat="1">
      <c r="B809" s="49"/>
      <c r="C809" s="44"/>
    </row>
    <row r="810" spans="2:3" s="45" customFormat="1">
      <c r="B810" s="49"/>
      <c r="C810" s="44"/>
    </row>
    <row r="811" spans="2:3" s="45" customFormat="1">
      <c r="B811" s="49"/>
      <c r="C811" s="44"/>
    </row>
    <row r="812" spans="2:3" s="45" customFormat="1">
      <c r="B812" s="49"/>
      <c r="C812" s="44"/>
    </row>
    <row r="813" spans="2:3" s="45" customFormat="1">
      <c r="B813" s="49"/>
      <c r="C813" s="44"/>
    </row>
    <row r="814" spans="2:3" s="45" customFormat="1">
      <c r="B814" s="49"/>
      <c r="C814" s="44"/>
    </row>
    <row r="815" spans="2:3" s="45" customFormat="1">
      <c r="B815" s="49"/>
      <c r="C815" s="44"/>
    </row>
    <row r="816" spans="2:3" s="45" customFormat="1">
      <c r="B816" s="49"/>
      <c r="C816" s="44"/>
    </row>
    <row r="817" spans="2:3" s="45" customFormat="1">
      <c r="B817" s="49"/>
      <c r="C817" s="44"/>
    </row>
    <row r="818" spans="2:3" s="45" customFormat="1">
      <c r="B818" s="49"/>
      <c r="C818" s="44"/>
    </row>
    <row r="819" spans="2:3" s="45" customFormat="1">
      <c r="B819" s="49"/>
      <c r="C819" s="44"/>
    </row>
    <row r="820" spans="2:3" s="45" customFormat="1">
      <c r="B820" s="49"/>
      <c r="C820" s="44"/>
    </row>
    <row r="821" spans="2:3" s="45" customFormat="1">
      <c r="B821" s="49"/>
      <c r="C821" s="44"/>
    </row>
    <row r="822" spans="2:3" s="45" customFormat="1">
      <c r="B822" s="49"/>
      <c r="C822" s="44"/>
    </row>
    <row r="823" spans="2:3" s="45" customFormat="1">
      <c r="B823" s="49"/>
      <c r="C823" s="44"/>
    </row>
    <row r="824" spans="2:3" s="45" customFormat="1">
      <c r="B824" s="49"/>
      <c r="C824" s="44"/>
    </row>
    <row r="825" spans="2:3" s="45" customFormat="1">
      <c r="B825" s="49"/>
      <c r="C825" s="44"/>
    </row>
    <row r="826" spans="2:3" s="45" customFormat="1">
      <c r="B826" s="49"/>
      <c r="C826" s="44"/>
    </row>
    <row r="827" spans="2:3" s="45" customFormat="1">
      <c r="B827" s="49"/>
      <c r="C827" s="44"/>
    </row>
    <row r="828" spans="2:3" s="45" customFormat="1">
      <c r="B828" s="49"/>
      <c r="C828" s="44"/>
    </row>
    <row r="829" spans="2:3" s="45" customFormat="1">
      <c r="B829" s="49"/>
      <c r="C829" s="44"/>
    </row>
    <row r="830" spans="2:3" s="45" customFormat="1">
      <c r="B830" s="49"/>
      <c r="C830" s="44"/>
    </row>
    <row r="831" spans="2:3" s="45" customFormat="1">
      <c r="B831" s="49"/>
      <c r="C831" s="44"/>
    </row>
    <row r="832" spans="2:3" s="45" customFormat="1">
      <c r="B832" s="49"/>
      <c r="C832" s="44"/>
    </row>
    <row r="833" spans="2:3" s="45" customFormat="1">
      <c r="B833" s="49"/>
      <c r="C833" s="44"/>
    </row>
    <row r="834" spans="2:3" s="45" customFormat="1">
      <c r="B834" s="49"/>
      <c r="C834" s="44"/>
    </row>
    <row r="835" spans="2:3" s="45" customFormat="1">
      <c r="B835" s="49"/>
      <c r="C835" s="44"/>
    </row>
    <row r="836" spans="2:3" s="45" customFormat="1">
      <c r="B836" s="49"/>
      <c r="C836" s="44"/>
    </row>
    <row r="837" spans="2:3" s="45" customFormat="1">
      <c r="B837" s="49"/>
      <c r="C837" s="44"/>
    </row>
    <row r="838" spans="2:3" s="45" customFormat="1">
      <c r="B838" s="49"/>
      <c r="C838" s="44"/>
    </row>
    <row r="839" spans="2:3" s="45" customFormat="1">
      <c r="B839" s="49"/>
      <c r="C839" s="44"/>
    </row>
    <row r="840" spans="2:3" s="45" customFormat="1">
      <c r="B840" s="49"/>
      <c r="C840" s="44"/>
    </row>
    <row r="841" spans="2:3" s="45" customFormat="1">
      <c r="B841" s="49"/>
      <c r="C841" s="44"/>
    </row>
    <row r="842" spans="2:3" s="45" customFormat="1">
      <c r="B842" s="49"/>
      <c r="C842" s="44"/>
    </row>
    <row r="843" spans="2:3" s="45" customFormat="1">
      <c r="B843" s="49"/>
      <c r="C843" s="44"/>
    </row>
    <row r="844" spans="2:3" s="45" customFormat="1">
      <c r="B844" s="49"/>
      <c r="C844" s="44"/>
    </row>
    <row r="845" spans="2:3" s="45" customFormat="1">
      <c r="B845" s="49"/>
      <c r="C845" s="44"/>
    </row>
    <row r="846" spans="2:3" s="45" customFormat="1">
      <c r="B846" s="49"/>
      <c r="C846" s="44"/>
    </row>
    <row r="847" spans="2:3" s="45" customFormat="1">
      <c r="B847" s="49"/>
      <c r="C847" s="44"/>
    </row>
    <row r="848" spans="2:3" s="45" customFormat="1">
      <c r="B848" s="49"/>
      <c r="C848" s="44"/>
    </row>
    <row r="849" spans="2:3" s="45" customFormat="1">
      <c r="B849" s="49"/>
      <c r="C849" s="44"/>
    </row>
    <row r="850" spans="2:3" s="45" customFormat="1">
      <c r="B850" s="49"/>
      <c r="C850" s="44"/>
    </row>
    <row r="851" spans="2:3" s="45" customFormat="1">
      <c r="B851" s="49"/>
      <c r="C851" s="44"/>
    </row>
    <row r="852" spans="2:3" s="45" customFormat="1">
      <c r="B852" s="49"/>
      <c r="C852" s="44"/>
    </row>
    <row r="853" spans="2:3" s="45" customFormat="1">
      <c r="B853" s="49"/>
      <c r="C853" s="44"/>
    </row>
    <row r="854" spans="2:3" s="45" customFormat="1">
      <c r="B854" s="49"/>
      <c r="C854" s="44"/>
    </row>
    <row r="855" spans="2:3" s="45" customFormat="1">
      <c r="B855" s="49"/>
      <c r="C855" s="44"/>
    </row>
    <row r="856" spans="2:3" s="45" customFormat="1">
      <c r="B856" s="49"/>
      <c r="C856" s="44"/>
    </row>
    <row r="857" spans="2:3" s="45" customFormat="1">
      <c r="B857" s="49"/>
      <c r="C857" s="44"/>
    </row>
    <row r="858" spans="2:3" s="45" customFormat="1">
      <c r="B858" s="49"/>
      <c r="C858" s="44"/>
    </row>
    <row r="859" spans="2:3" s="45" customFormat="1">
      <c r="B859" s="49"/>
      <c r="C859" s="44"/>
    </row>
    <row r="860" spans="2:3" s="45" customFormat="1">
      <c r="B860" s="49"/>
      <c r="C860" s="44"/>
    </row>
    <row r="861" spans="2:3" s="45" customFormat="1">
      <c r="B861" s="49"/>
      <c r="C861" s="44"/>
    </row>
    <row r="862" spans="2:3" s="45" customFormat="1">
      <c r="B862" s="49"/>
      <c r="C862" s="44"/>
    </row>
    <row r="863" spans="2:3" s="45" customFormat="1">
      <c r="B863" s="49"/>
      <c r="C863" s="44"/>
    </row>
    <row r="864" spans="2:3" s="45" customFormat="1">
      <c r="B864" s="49"/>
      <c r="C864" s="44"/>
    </row>
    <row r="865" spans="2:3" s="45" customFormat="1">
      <c r="B865" s="49"/>
      <c r="C865" s="44"/>
    </row>
    <row r="866" spans="2:3" s="45" customFormat="1">
      <c r="B866" s="49"/>
      <c r="C866" s="44"/>
    </row>
    <row r="867" spans="2:3" s="45" customFormat="1">
      <c r="B867" s="49"/>
      <c r="C867" s="44"/>
    </row>
    <row r="868" spans="2:3" s="45" customFormat="1">
      <c r="B868" s="49"/>
      <c r="C868" s="44"/>
    </row>
    <row r="869" spans="2:3" s="45" customFormat="1">
      <c r="B869" s="49"/>
      <c r="C869" s="44"/>
    </row>
    <row r="870" spans="2:3" s="45" customFormat="1">
      <c r="B870" s="49"/>
      <c r="C870" s="44"/>
    </row>
    <row r="871" spans="2:3" s="45" customFormat="1">
      <c r="B871" s="49"/>
      <c r="C871" s="44"/>
    </row>
    <row r="872" spans="2:3" s="45" customFormat="1">
      <c r="B872" s="49"/>
      <c r="C872" s="44"/>
    </row>
    <row r="873" spans="2:3" s="45" customFormat="1">
      <c r="B873" s="49"/>
      <c r="C873" s="44"/>
    </row>
    <row r="874" spans="2:3" s="45" customFormat="1">
      <c r="B874" s="49"/>
      <c r="C874" s="44"/>
    </row>
    <row r="875" spans="2:3" s="45" customFormat="1">
      <c r="B875" s="49"/>
      <c r="C875" s="44"/>
    </row>
    <row r="876" spans="2:3" s="45" customFormat="1">
      <c r="B876" s="49"/>
      <c r="C876" s="44"/>
    </row>
    <row r="877" spans="2:3" s="45" customFormat="1">
      <c r="B877" s="49"/>
      <c r="C877" s="44"/>
    </row>
    <row r="878" spans="2:3" s="45" customFormat="1">
      <c r="B878" s="49"/>
      <c r="C878" s="44"/>
    </row>
    <row r="879" spans="2:3" s="45" customFormat="1">
      <c r="B879" s="49"/>
      <c r="C879" s="44"/>
    </row>
    <row r="880" spans="2:3" s="45" customFormat="1">
      <c r="B880" s="49"/>
      <c r="C880" s="44"/>
    </row>
    <row r="881" spans="2:3" s="45" customFormat="1">
      <c r="B881" s="49"/>
      <c r="C881" s="44"/>
    </row>
    <row r="882" spans="2:3" s="45" customFormat="1">
      <c r="B882" s="49"/>
      <c r="C882" s="44"/>
    </row>
    <row r="883" spans="2:3" s="45" customFormat="1">
      <c r="B883" s="49"/>
      <c r="C883" s="44"/>
    </row>
    <row r="884" spans="2:3" s="45" customFormat="1">
      <c r="B884" s="49"/>
      <c r="C884" s="44"/>
    </row>
    <row r="885" spans="2:3" s="45" customFormat="1">
      <c r="B885" s="49"/>
      <c r="C885" s="44"/>
    </row>
    <row r="886" spans="2:3" s="45" customFormat="1">
      <c r="B886" s="49"/>
      <c r="C886" s="44"/>
    </row>
    <row r="887" spans="2:3" s="45" customFormat="1">
      <c r="B887" s="49"/>
      <c r="C887" s="44"/>
    </row>
    <row r="888" spans="2:3" s="45" customFormat="1">
      <c r="B888" s="49"/>
      <c r="C888" s="44"/>
    </row>
    <row r="889" spans="2:3" s="45" customFormat="1">
      <c r="B889" s="49"/>
      <c r="C889" s="44"/>
    </row>
    <row r="890" spans="2:3" s="45" customFormat="1">
      <c r="B890" s="49"/>
      <c r="C890" s="44"/>
    </row>
    <row r="891" spans="2:3" s="45" customFormat="1">
      <c r="B891" s="49"/>
      <c r="C891" s="44"/>
    </row>
    <row r="892" spans="2:3" s="45" customFormat="1">
      <c r="B892" s="49"/>
      <c r="C892" s="44"/>
    </row>
    <row r="893" spans="2:3" s="45" customFormat="1">
      <c r="B893" s="49"/>
      <c r="C893" s="44"/>
    </row>
    <row r="894" spans="2:3" s="45" customFormat="1">
      <c r="B894" s="49"/>
      <c r="C894" s="44"/>
    </row>
    <row r="895" spans="2:3" s="45" customFormat="1">
      <c r="B895" s="49"/>
      <c r="C895" s="44"/>
    </row>
    <row r="896" spans="2:3" s="45" customFormat="1">
      <c r="B896" s="49"/>
      <c r="C896" s="44"/>
    </row>
    <row r="897" spans="2:3" s="45" customFormat="1">
      <c r="B897" s="49"/>
      <c r="C897" s="44"/>
    </row>
    <row r="898" spans="2:3" s="45" customFormat="1">
      <c r="B898" s="49"/>
      <c r="C898" s="44"/>
    </row>
    <row r="899" spans="2:3" s="45" customFormat="1">
      <c r="B899" s="49"/>
      <c r="C899" s="44"/>
    </row>
    <row r="900" spans="2:3" s="45" customFormat="1">
      <c r="B900" s="49"/>
      <c r="C900" s="44"/>
    </row>
    <row r="901" spans="2:3" s="45" customFormat="1">
      <c r="B901" s="49"/>
      <c r="C901" s="44"/>
    </row>
    <row r="902" spans="2:3" s="45" customFormat="1">
      <c r="B902" s="49"/>
      <c r="C902" s="44"/>
    </row>
    <row r="903" spans="2:3" s="45" customFormat="1">
      <c r="B903" s="49"/>
      <c r="C903" s="44"/>
    </row>
    <row r="904" spans="2:3" s="45" customFormat="1">
      <c r="B904" s="49"/>
      <c r="C904" s="44"/>
    </row>
    <row r="905" spans="2:3" s="45" customFormat="1">
      <c r="B905" s="49"/>
      <c r="C905" s="44"/>
    </row>
    <row r="906" spans="2:3" s="45" customFormat="1">
      <c r="B906" s="49"/>
      <c r="C906" s="44"/>
    </row>
    <row r="907" spans="2:3" s="45" customFormat="1">
      <c r="B907" s="49"/>
      <c r="C907" s="44"/>
    </row>
    <row r="908" spans="2:3" s="45" customFormat="1">
      <c r="B908" s="49"/>
      <c r="C908" s="44"/>
    </row>
    <row r="909" spans="2:3" s="45" customFormat="1">
      <c r="B909" s="49"/>
      <c r="C909" s="44"/>
    </row>
    <row r="910" spans="2:3" s="45" customFormat="1">
      <c r="B910" s="49"/>
      <c r="C910" s="44"/>
    </row>
    <row r="911" spans="2:3" s="45" customFormat="1">
      <c r="B911" s="49"/>
      <c r="C911" s="44"/>
    </row>
    <row r="912" spans="2:3" s="45" customFormat="1">
      <c r="B912" s="49"/>
      <c r="C912" s="44"/>
    </row>
    <row r="913" spans="2:3" s="45" customFormat="1">
      <c r="B913" s="49"/>
      <c r="C913" s="44"/>
    </row>
    <row r="914" spans="2:3" s="45" customFormat="1">
      <c r="B914" s="49"/>
      <c r="C914" s="44"/>
    </row>
    <row r="915" spans="2:3" s="45" customFormat="1">
      <c r="B915" s="49"/>
      <c r="C915" s="44"/>
    </row>
    <row r="916" spans="2:3" s="45" customFormat="1">
      <c r="B916" s="49"/>
      <c r="C916" s="44"/>
    </row>
    <row r="917" spans="2:3" s="45" customFormat="1">
      <c r="B917" s="49"/>
      <c r="C917" s="44"/>
    </row>
    <row r="918" spans="2:3" s="45" customFormat="1">
      <c r="B918" s="49"/>
      <c r="C918" s="44"/>
    </row>
    <row r="919" spans="2:3" s="45" customFormat="1">
      <c r="B919" s="49"/>
      <c r="C919" s="44"/>
    </row>
    <row r="920" spans="2:3" s="45" customFormat="1">
      <c r="B920" s="49"/>
      <c r="C920" s="44"/>
    </row>
    <row r="921" spans="2:3" s="45" customFormat="1">
      <c r="B921" s="49"/>
      <c r="C921" s="44"/>
    </row>
    <row r="922" spans="2:3" s="45" customFormat="1">
      <c r="B922" s="49"/>
      <c r="C922" s="44"/>
    </row>
    <row r="923" spans="2:3" s="45" customFormat="1">
      <c r="B923" s="49"/>
      <c r="C923" s="44"/>
    </row>
    <row r="924" spans="2:3" s="45" customFormat="1">
      <c r="B924" s="49"/>
      <c r="C924" s="44"/>
    </row>
    <row r="925" spans="2:3" s="45" customFormat="1">
      <c r="B925" s="49"/>
      <c r="C925" s="44"/>
    </row>
    <row r="926" spans="2:3" s="45" customFormat="1">
      <c r="B926" s="49"/>
      <c r="C926" s="44"/>
    </row>
    <row r="927" spans="2:3" s="45" customFormat="1">
      <c r="B927" s="49"/>
      <c r="C927" s="44"/>
    </row>
    <row r="928" spans="2:3" s="45" customFormat="1">
      <c r="B928" s="49"/>
      <c r="C928" s="44"/>
    </row>
    <row r="929" spans="2:3" s="45" customFormat="1">
      <c r="B929" s="49"/>
      <c r="C929" s="44"/>
    </row>
    <row r="930" spans="2:3" s="45" customFormat="1">
      <c r="B930" s="49"/>
      <c r="C930" s="44"/>
    </row>
    <row r="931" spans="2:3" s="45" customFormat="1">
      <c r="B931" s="49"/>
      <c r="C931" s="44"/>
    </row>
    <row r="932" spans="2:3" s="45" customFormat="1">
      <c r="B932" s="49"/>
      <c r="C932" s="44"/>
    </row>
    <row r="933" spans="2:3" s="45" customFormat="1">
      <c r="B933" s="49"/>
      <c r="C933" s="44"/>
    </row>
    <row r="934" spans="2:3" s="45" customFormat="1">
      <c r="B934" s="49"/>
      <c r="C934" s="44"/>
    </row>
    <row r="935" spans="2:3" s="45" customFormat="1">
      <c r="B935" s="49"/>
      <c r="C935" s="44"/>
    </row>
    <row r="936" spans="2:3" s="45" customFormat="1">
      <c r="B936" s="49"/>
      <c r="C936" s="44"/>
    </row>
    <row r="937" spans="2:3" s="45" customFormat="1">
      <c r="B937" s="49"/>
      <c r="C937" s="44"/>
    </row>
    <row r="938" spans="2:3" s="45" customFormat="1">
      <c r="B938" s="49"/>
      <c r="C938" s="44"/>
    </row>
    <row r="939" spans="2:3" s="45" customFormat="1">
      <c r="B939" s="49"/>
      <c r="C939" s="44"/>
    </row>
    <row r="940" spans="2:3" s="45" customFormat="1">
      <c r="B940" s="49"/>
      <c r="C940" s="44"/>
    </row>
    <row r="941" spans="2:3" s="45" customFormat="1">
      <c r="B941" s="49"/>
      <c r="C941" s="44"/>
    </row>
    <row r="942" spans="2:3" s="45" customFormat="1">
      <c r="B942" s="49"/>
      <c r="C942" s="44"/>
    </row>
    <row r="943" spans="2:3" s="45" customFormat="1">
      <c r="B943" s="49"/>
      <c r="C943" s="44"/>
    </row>
    <row r="944" spans="2:3" s="45" customFormat="1">
      <c r="B944" s="49"/>
      <c r="C944" s="44"/>
    </row>
    <row r="945" spans="2:3" s="45" customFormat="1">
      <c r="B945" s="49"/>
      <c r="C945" s="44"/>
    </row>
    <row r="946" spans="2:3" s="45" customFormat="1">
      <c r="B946" s="49"/>
      <c r="C946" s="44"/>
    </row>
    <row r="947" spans="2:3" s="45" customFormat="1">
      <c r="B947" s="49"/>
      <c r="C947" s="44"/>
    </row>
    <row r="948" spans="2:3" s="45" customFormat="1">
      <c r="B948" s="49"/>
      <c r="C948" s="44"/>
    </row>
    <row r="949" spans="2:3" s="45" customFormat="1">
      <c r="B949" s="49"/>
      <c r="C949" s="44"/>
    </row>
    <row r="950" spans="2:3" s="45" customFormat="1">
      <c r="B950" s="49"/>
      <c r="C950" s="44"/>
    </row>
    <row r="951" spans="2:3" s="45" customFormat="1">
      <c r="B951" s="49"/>
      <c r="C951" s="44"/>
    </row>
    <row r="952" spans="2:3" s="45" customFormat="1">
      <c r="B952" s="49"/>
      <c r="C952" s="44"/>
    </row>
    <row r="953" spans="2:3" s="45" customFormat="1">
      <c r="B953" s="49"/>
      <c r="C953" s="44"/>
    </row>
    <row r="954" spans="2:3" s="45" customFormat="1">
      <c r="B954" s="49"/>
      <c r="C954" s="44"/>
    </row>
    <row r="955" spans="2:3" s="45" customFormat="1">
      <c r="B955" s="49"/>
      <c r="C955" s="44"/>
    </row>
    <row r="956" spans="2:3" s="45" customFormat="1">
      <c r="B956" s="49"/>
      <c r="C956" s="44"/>
    </row>
    <row r="957" spans="2:3" s="45" customFormat="1">
      <c r="B957" s="49"/>
      <c r="C957" s="44"/>
    </row>
    <row r="958" spans="2:3" s="45" customFormat="1">
      <c r="B958" s="49"/>
      <c r="C958" s="44"/>
    </row>
    <row r="959" spans="2:3" s="45" customFormat="1">
      <c r="B959" s="49"/>
      <c r="C959" s="44"/>
    </row>
    <row r="960" spans="2:3" s="45" customFormat="1">
      <c r="B960" s="49"/>
      <c r="C960" s="44"/>
    </row>
    <row r="961" spans="2:3" s="45" customFormat="1">
      <c r="B961" s="49"/>
      <c r="C961" s="44"/>
    </row>
    <row r="962" spans="2:3" s="45" customFormat="1">
      <c r="B962" s="49"/>
      <c r="C962" s="44"/>
    </row>
    <row r="963" spans="2:3" s="45" customFormat="1">
      <c r="B963" s="49"/>
      <c r="C963" s="44"/>
    </row>
    <row r="964" spans="2:3" s="45" customFormat="1">
      <c r="B964" s="49"/>
      <c r="C964" s="44"/>
    </row>
    <row r="965" spans="2:3" s="45" customFormat="1">
      <c r="B965" s="49"/>
      <c r="C965" s="44"/>
    </row>
    <row r="966" spans="2:3" s="45" customFormat="1">
      <c r="B966" s="49"/>
      <c r="C966" s="44"/>
    </row>
    <row r="967" spans="2:3" s="45" customFormat="1">
      <c r="B967" s="49"/>
      <c r="C967" s="44"/>
    </row>
    <row r="968" spans="2:3" s="45" customFormat="1">
      <c r="B968" s="49"/>
      <c r="C968" s="44"/>
    </row>
    <row r="969" spans="2:3" s="45" customFormat="1">
      <c r="B969" s="49"/>
      <c r="C969" s="44"/>
    </row>
    <row r="970" spans="2:3" s="45" customFormat="1">
      <c r="B970" s="49"/>
      <c r="C970" s="44"/>
    </row>
    <row r="971" spans="2:3" s="45" customFormat="1">
      <c r="B971" s="49"/>
      <c r="C971" s="44"/>
    </row>
    <row r="972" spans="2:3" s="45" customFormat="1">
      <c r="B972" s="49"/>
      <c r="C972" s="44"/>
    </row>
    <row r="973" spans="2:3" s="45" customFormat="1">
      <c r="B973" s="49"/>
      <c r="C973" s="44"/>
    </row>
    <row r="974" spans="2:3" s="45" customFormat="1">
      <c r="B974" s="49"/>
      <c r="C974" s="44"/>
    </row>
    <row r="975" spans="2:3" s="45" customFormat="1">
      <c r="B975" s="49"/>
      <c r="C975" s="44"/>
    </row>
    <row r="976" spans="2:3" s="45" customFormat="1">
      <c r="B976" s="49"/>
      <c r="C976" s="44"/>
    </row>
    <row r="977" spans="2:3" s="45" customFormat="1">
      <c r="B977" s="49"/>
      <c r="C977" s="44"/>
    </row>
    <row r="978" spans="2:3" s="45" customFormat="1">
      <c r="B978" s="49"/>
      <c r="C978" s="44"/>
    </row>
    <row r="979" spans="2:3" s="45" customFormat="1">
      <c r="B979" s="49"/>
      <c r="C979" s="44"/>
    </row>
    <row r="980" spans="2:3" s="45" customFormat="1">
      <c r="B980" s="49"/>
      <c r="C980" s="44"/>
    </row>
    <row r="981" spans="2:3" s="45" customFormat="1">
      <c r="B981" s="49"/>
      <c r="C981" s="44"/>
    </row>
    <row r="982" spans="2:3" s="45" customFormat="1">
      <c r="B982" s="49"/>
      <c r="C982" s="44"/>
    </row>
    <row r="983" spans="2:3" s="45" customFormat="1">
      <c r="B983" s="49"/>
      <c r="C983" s="44"/>
    </row>
    <row r="984" spans="2:3" s="45" customFormat="1">
      <c r="B984" s="49"/>
      <c r="C984" s="44"/>
    </row>
    <row r="985" spans="2:3" s="45" customFormat="1">
      <c r="B985" s="49"/>
      <c r="C985" s="44"/>
    </row>
    <row r="986" spans="2:3" s="45" customFormat="1">
      <c r="B986" s="49"/>
      <c r="C986" s="44"/>
    </row>
    <row r="987" spans="2:3" s="45" customFormat="1">
      <c r="B987" s="49"/>
      <c r="C987" s="44"/>
    </row>
    <row r="988" spans="2:3" s="45" customFormat="1">
      <c r="B988" s="49"/>
      <c r="C988" s="44"/>
    </row>
    <row r="989" spans="2:3" s="45" customFormat="1">
      <c r="B989" s="49"/>
      <c r="C989" s="44"/>
    </row>
    <row r="990" spans="2:3" s="45" customFormat="1">
      <c r="B990" s="49"/>
      <c r="C990" s="44"/>
    </row>
    <row r="991" spans="2:3" s="45" customFormat="1">
      <c r="B991" s="49"/>
      <c r="C991" s="44"/>
    </row>
    <row r="992" spans="2:3" s="45" customFormat="1">
      <c r="B992" s="49"/>
      <c r="C992" s="44"/>
    </row>
    <row r="993" spans="2:3" s="45" customFormat="1">
      <c r="B993" s="49"/>
      <c r="C993" s="44"/>
    </row>
    <row r="994" spans="2:3" s="45" customFormat="1">
      <c r="B994" s="49"/>
      <c r="C994" s="44"/>
    </row>
    <row r="995" spans="2:3" s="45" customFormat="1">
      <c r="B995" s="49"/>
      <c r="C995" s="44"/>
    </row>
    <row r="996" spans="2:3" s="45" customFormat="1">
      <c r="B996" s="49"/>
      <c r="C996" s="44"/>
    </row>
    <row r="997" spans="2:3" s="45" customFormat="1">
      <c r="B997" s="49"/>
      <c r="C997" s="44"/>
    </row>
    <row r="998" spans="2:3" s="45" customFormat="1">
      <c r="B998" s="49"/>
      <c r="C998" s="44"/>
    </row>
    <row r="999" spans="2:3" s="45" customFormat="1">
      <c r="B999" s="49"/>
      <c r="C999" s="44"/>
    </row>
    <row r="1000" spans="2:3" s="45" customFormat="1">
      <c r="B1000" s="49"/>
      <c r="C1000" s="44"/>
    </row>
    <row r="1001" spans="2:3" s="45" customFormat="1">
      <c r="B1001" s="49"/>
      <c r="C1001" s="44"/>
    </row>
    <row r="1002" spans="2:3" s="45" customFormat="1">
      <c r="B1002" s="49"/>
      <c r="C1002" s="44"/>
    </row>
    <row r="1003" spans="2:3" s="45" customFormat="1">
      <c r="B1003" s="49"/>
      <c r="C1003" s="44"/>
    </row>
    <row r="1004" spans="2:3" s="45" customFormat="1">
      <c r="B1004" s="49"/>
      <c r="C1004" s="44"/>
    </row>
    <row r="1005" spans="2:3" s="45" customFormat="1">
      <c r="B1005" s="49"/>
      <c r="C1005" s="44"/>
    </row>
    <row r="1006" spans="2:3" s="45" customFormat="1">
      <c r="B1006" s="49"/>
      <c r="C1006" s="44"/>
    </row>
    <row r="1007" spans="2:3" s="45" customFormat="1">
      <c r="B1007" s="49"/>
      <c r="C1007" s="44"/>
    </row>
    <row r="1008" spans="2:3" s="45" customFormat="1">
      <c r="B1008" s="49"/>
      <c r="C1008" s="44"/>
    </row>
    <row r="1009" spans="2:3" s="45" customFormat="1">
      <c r="B1009" s="49"/>
      <c r="C1009" s="44"/>
    </row>
    <row r="1010" spans="2:3" s="45" customFormat="1">
      <c r="B1010" s="49"/>
      <c r="C1010" s="44"/>
    </row>
    <row r="1011" spans="2:3" s="45" customFormat="1">
      <c r="B1011" s="49"/>
      <c r="C1011" s="44"/>
    </row>
    <row r="1012" spans="2:3" s="45" customFormat="1">
      <c r="B1012" s="49"/>
      <c r="C1012" s="44"/>
    </row>
    <row r="1013" spans="2:3" s="45" customFormat="1">
      <c r="B1013" s="49"/>
      <c r="C1013" s="44"/>
    </row>
    <row r="1014" spans="2:3" s="45" customFormat="1">
      <c r="B1014" s="49"/>
      <c r="C1014" s="44"/>
    </row>
    <row r="1015" spans="2:3" s="45" customFormat="1">
      <c r="B1015" s="49"/>
      <c r="C1015" s="44"/>
    </row>
    <row r="1016" spans="2:3" s="45" customFormat="1">
      <c r="B1016" s="49"/>
      <c r="C1016" s="44"/>
    </row>
    <row r="1017" spans="2:3" s="45" customFormat="1">
      <c r="B1017" s="49"/>
      <c r="C1017" s="44"/>
    </row>
    <row r="1018" spans="2:3" s="45" customFormat="1">
      <c r="B1018" s="49"/>
      <c r="C1018" s="44"/>
    </row>
    <row r="1019" spans="2:3" s="45" customFormat="1">
      <c r="B1019" s="49"/>
      <c r="C1019" s="44"/>
    </row>
    <row r="1020" spans="2:3" s="45" customFormat="1">
      <c r="B1020" s="49"/>
      <c r="C1020" s="44"/>
    </row>
    <row r="1021" spans="2:3" s="45" customFormat="1">
      <c r="B1021" s="49"/>
      <c r="C1021" s="44"/>
    </row>
    <row r="1022" spans="2:3" s="45" customFormat="1">
      <c r="B1022" s="49"/>
      <c r="C1022" s="44"/>
    </row>
    <row r="1023" spans="2:3" s="45" customFormat="1">
      <c r="B1023" s="49"/>
      <c r="C1023" s="44"/>
    </row>
    <row r="1024" spans="2:3" s="45" customFormat="1">
      <c r="B1024" s="49"/>
      <c r="C1024" s="44"/>
    </row>
    <row r="1025" spans="2:3" s="45" customFormat="1">
      <c r="B1025" s="49"/>
      <c r="C1025" s="44"/>
    </row>
    <row r="1026" spans="2:3" s="45" customFormat="1">
      <c r="B1026" s="49"/>
      <c r="C1026" s="44"/>
    </row>
    <row r="1027" spans="2:3" s="45" customFormat="1">
      <c r="B1027" s="49"/>
      <c r="C1027" s="44"/>
    </row>
    <row r="1028" spans="2:3" s="45" customFormat="1">
      <c r="B1028" s="49"/>
      <c r="C1028" s="44"/>
    </row>
    <row r="1029" spans="2:3" s="45" customFormat="1">
      <c r="B1029" s="49"/>
      <c r="C1029" s="44"/>
    </row>
    <row r="1030" spans="2:3" s="45" customFormat="1">
      <c r="B1030" s="49"/>
      <c r="C1030" s="44"/>
    </row>
    <row r="1031" spans="2:3" s="45" customFormat="1">
      <c r="B1031" s="49"/>
      <c r="C1031" s="44"/>
    </row>
    <row r="1032" spans="2:3" s="45" customFormat="1">
      <c r="B1032" s="49"/>
      <c r="C1032" s="44"/>
    </row>
    <row r="1033" spans="2:3" s="45" customFormat="1">
      <c r="B1033" s="49"/>
      <c r="C1033" s="44"/>
    </row>
    <row r="1034" spans="2:3" s="45" customFormat="1">
      <c r="B1034" s="49"/>
      <c r="C1034" s="44"/>
    </row>
    <row r="1035" spans="2:3" s="45" customFormat="1">
      <c r="B1035" s="49"/>
      <c r="C1035" s="44"/>
    </row>
    <row r="1036" spans="2:3" s="45" customFormat="1">
      <c r="B1036" s="49"/>
      <c r="C1036" s="44"/>
    </row>
    <row r="1037" spans="2:3" s="45" customFormat="1">
      <c r="B1037" s="49"/>
      <c r="C1037" s="44"/>
    </row>
    <row r="1038" spans="2:3" s="45" customFormat="1">
      <c r="B1038" s="49"/>
      <c r="C1038" s="44"/>
    </row>
    <row r="1039" spans="2:3" s="45" customFormat="1">
      <c r="B1039" s="49"/>
      <c r="C1039" s="44"/>
    </row>
    <row r="1040" spans="2:3" s="45" customFormat="1">
      <c r="B1040" s="49"/>
      <c r="C1040" s="44"/>
    </row>
    <row r="1041" spans="2:3" s="45" customFormat="1">
      <c r="B1041" s="49"/>
      <c r="C1041" s="44"/>
    </row>
    <row r="1042" spans="2:3" s="45" customFormat="1">
      <c r="B1042" s="49"/>
      <c r="C1042" s="44"/>
    </row>
    <row r="1043" spans="2:3" s="45" customFormat="1">
      <c r="B1043" s="49"/>
      <c r="C1043" s="44"/>
    </row>
    <row r="1044" spans="2:3" s="45" customFormat="1">
      <c r="B1044" s="49"/>
      <c r="C1044" s="44"/>
    </row>
    <row r="1045" spans="2:3" s="45" customFormat="1">
      <c r="B1045" s="49"/>
      <c r="C1045" s="44"/>
    </row>
    <row r="1046" spans="2:3" s="45" customFormat="1">
      <c r="B1046" s="49"/>
      <c r="C1046" s="44"/>
    </row>
    <row r="1047" spans="2:3" s="45" customFormat="1">
      <c r="B1047" s="49"/>
      <c r="C1047" s="44"/>
    </row>
    <row r="1048" spans="2:3" s="45" customFormat="1">
      <c r="B1048" s="49"/>
      <c r="C1048" s="44"/>
    </row>
    <row r="1049" spans="2:3" s="45" customFormat="1">
      <c r="B1049" s="49"/>
      <c r="C1049" s="44"/>
    </row>
    <row r="1050" spans="2:3" s="45" customFormat="1">
      <c r="B1050" s="49"/>
      <c r="C1050" s="44"/>
    </row>
    <row r="1051" spans="2:3" s="45" customFormat="1">
      <c r="B1051" s="49"/>
      <c r="C1051" s="44"/>
    </row>
    <row r="1052" spans="2:3" s="45" customFormat="1">
      <c r="B1052" s="49"/>
      <c r="C1052" s="44"/>
    </row>
    <row r="1053" spans="2:3" s="45" customFormat="1">
      <c r="B1053" s="49"/>
      <c r="C1053" s="44"/>
    </row>
    <row r="1054" spans="2:3" s="45" customFormat="1">
      <c r="B1054" s="49"/>
      <c r="C1054" s="44"/>
    </row>
    <row r="1055" spans="2:3" s="45" customFormat="1">
      <c r="B1055" s="49"/>
      <c r="C1055" s="44"/>
    </row>
    <row r="1056" spans="2:3" s="45" customFormat="1">
      <c r="B1056" s="49"/>
      <c r="C1056" s="44"/>
    </row>
    <row r="1057" spans="2:3" s="45" customFormat="1">
      <c r="B1057" s="49"/>
      <c r="C1057" s="44"/>
    </row>
    <row r="1058" spans="2:3" s="45" customFormat="1">
      <c r="B1058" s="49"/>
      <c r="C1058" s="44"/>
    </row>
    <row r="1059" spans="2:3" s="45" customFormat="1">
      <c r="B1059" s="49"/>
      <c r="C1059" s="44"/>
    </row>
    <row r="1060" spans="2:3" s="45" customFormat="1">
      <c r="B1060" s="49"/>
      <c r="C1060" s="44"/>
    </row>
    <row r="1061" spans="2:3" s="45" customFormat="1">
      <c r="B1061" s="49"/>
      <c r="C1061" s="44"/>
    </row>
    <row r="1062" spans="2:3" s="45" customFormat="1">
      <c r="B1062" s="49"/>
      <c r="C1062" s="44"/>
    </row>
    <row r="1063" spans="2:3" s="45" customFormat="1">
      <c r="B1063" s="49"/>
      <c r="C1063" s="44"/>
    </row>
    <row r="1064" spans="2:3" s="45" customFormat="1">
      <c r="B1064" s="49"/>
      <c r="C1064" s="44"/>
    </row>
    <row r="1065" spans="2:3" s="45" customFormat="1">
      <c r="B1065" s="49"/>
      <c r="C1065" s="44"/>
    </row>
    <row r="1066" spans="2:3" s="45" customFormat="1">
      <c r="B1066" s="49"/>
      <c r="C1066" s="44"/>
    </row>
    <row r="1067" spans="2:3" s="45" customFormat="1">
      <c r="B1067" s="49"/>
      <c r="C1067" s="44"/>
    </row>
    <row r="1068" spans="2:3" s="45" customFormat="1">
      <c r="B1068" s="49"/>
      <c r="C1068" s="44"/>
    </row>
    <row r="1069" spans="2:3" s="45" customFormat="1">
      <c r="B1069" s="49"/>
      <c r="C1069" s="44"/>
    </row>
    <row r="1070" spans="2:3" s="45" customFormat="1">
      <c r="B1070" s="49"/>
      <c r="C1070" s="44"/>
    </row>
    <row r="1071" spans="2:3" s="45" customFormat="1">
      <c r="B1071" s="49"/>
      <c r="C1071" s="44"/>
    </row>
    <row r="1072" spans="2:3" s="45" customFormat="1">
      <c r="B1072" s="49"/>
      <c r="C1072" s="44"/>
    </row>
    <row r="1073" spans="2:3" s="45" customFormat="1">
      <c r="B1073" s="49"/>
      <c r="C1073" s="44"/>
    </row>
    <row r="1074" spans="2:3" s="45" customFormat="1">
      <c r="B1074" s="49"/>
      <c r="C1074" s="44"/>
    </row>
    <row r="1075" spans="2:3" s="45" customFormat="1">
      <c r="B1075" s="49"/>
      <c r="C1075" s="44"/>
    </row>
    <row r="1076" spans="2:3" s="45" customFormat="1">
      <c r="B1076" s="49"/>
      <c r="C1076" s="44"/>
    </row>
    <row r="1077" spans="2:3" s="45" customFormat="1">
      <c r="B1077" s="49"/>
      <c r="C1077" s="44"/>
    </row>
    <row r="1078" spans="2:3" s="45" customFormat="1">
      <c r="B1078" s="49"/>
      <c r="C1078" s="44"/>
    </row>
    <row r="1079" spans="2:3" s="45" customFormat="1">
      <c r="B1079" s="49"/>
      <c r="C1079" s="44"/>
    </row>
    <row r="1080" spans="2:3" s="45" customFormat="1">
      <c r="B1080" s="49"/>
      <c r="C1080" s="44"/>
    </row>
    <row r="1081" spans="2:3" s="45" customFormat="1">
      <c r="B1081" s="49"/>
      <c r="C1081" s="44"/>
    </row>
    <row r="1082" spans="2:3" s="45" customFormat="1">
      <c r="B1082" s="49"/>
      <c r="C1082" s="44"/>
    </row>
    <row r="1083" spans="2:3" s="45" customFormat="1">
      <c r="B1083" s="49"/>
      <c r="C1083" s="44"/>
    </row>
    <row r="1084" spans="2:3" s="45" customFormat="1">
      <c r="B1084" s="49"/>
      <c r="C1084" s="44"/>
    </row>
    <row r="1085" spans="2:3" s="45" customFormat="1">
      <c r="B1085" s="49"/>
      <c r="C1085" s="44"/>
    </row>
    <row r="1086" spans="2:3" s="45" customFormat="1">
      <c r="B1086" s="49"/>
      <c r="C1086" s="44"/>
    </row>
    <row r="1087" spans="2:3" s="45" customFormat="1">
      <c r="B1087" s="49"/>
      <c r="C1087" s="44"/>
    </row>
    <row r="1088" spans="2:3" s="45" customFormat="1">
      <c r="B1088" s="49"/>
      <c r="C1088" s="44"/>
    </row>
    <row r="1089" spans="2:3" s="45" customFormat="1">
      <c r="B1089" s="49"/>
      <c r="C1089" s="44"/>
    </row>
    <row r="1090" spans="2:3" s="45" customFormat="1">
      <c r="B1090" s="49"/>
      <c r="C1090" s="44"/>
    </row>
    <row r="1091" spans="2:3" s="45" customFormat="1">
      <c r="B1091" s="49"/>
      <c r="C1091" s="44"/>
    </row>
    <row r="1092" spans="2:3" s="45" customFormat="1">
      <c r="B1092" s="49"/>
      <c r="C1092" s="44"/>
    </row>
    <row r="1093" spans="2:3" s="45" customFormat="1">
      <c r="B1093" s="49"/>
      <c r="C1093" s="44"/>
    </row>
    <row r="1094" spans="2:3" s="45" customFormat="1">
      <c r="B1094" s="49"/>
      <c r="C1094" s="44"/>
    </row>
    <row r="1095" spans="2:3" s="45" customFormat="1">
      <c r="B1095" s="49"/>
      <c r="C1095" s="44"/>
    </row>
    <row r="1096" spans="2:3" s="45" customFormat="1">
      <c r="B1096" s="49"/>
      <c r="C1096" s="44"/>
    </row>
    <row r="1097" spans="2:3" s="45" customFormat="1">
      <c r="B1097" s="49"/>
      <c r="C1097" s="44"/>
    </row>
    <row r="1098" spans="2:3" s="45" customFormat="1">
      <c r="B1098" s="49"/>
      <c r="C1098" s="44"/>
    </row>
    <row r="1099" spans="2:3" s="45" customFormat="1">
      <c r="B1099" s="49"/>
      <c r="C1099" s="44"/>
    </row>
    <row r="1100" spans="2:3" s="45" customFormat="1">
      <c r="B1100" s="49"/>
      <c r="C1100" s="44"/>
    </row>
    <row r="1101" spans="2:3" s="45" customFormat="1">
      <c r="B1101" s="49"/>
      <c r="C1101" s="44"/>
    </row>
    <row r="1102" spans="2:3" s="45" customFormat="1">
      <c r="B1102" s="49"/>
      <c r="C1102" s="44"/>
    </row>
    <row r="1103" spans="2:3" s="45" customFormat="1">
      <c r="B1103" s="49"/>
      <c r="C1103" s="44"/>
    </row>
    <row r="1104" spans="2:3" s="45" customFormat="1">
      <c r="B1104" s="49"/>
      <c r="C1104" s="44"/>
    </row>
    <row r="1105" spans="2:3" s="45" customFormat="1">
      <c r="B1105" s="49"/>
      <c r="C1105" s="44"/>
    </row>
    <row r="1106" spans="2:3" s="45" customFormat="1">
      <c r="B1106" s="49"/>
      <c r="C1106" s="44"/>
    </row>
    <row r="1107" spans="2:3" s="45" customFormat="1">
      <c r="B1107" s="49"/>
      <c r="C1107" s="44"/>
    </row>
    <row r="1108" spans="2:3" s="45" customFormat="1">
      <c r="B1108" s="49"/>
      <c r="C1108" s="44"/>
    </row>
    <row r="1109" spans="2:3" s="45" customFormat="1">
      <c r="B1109" s="49"/>
      <c r="C1109" s="44"/>
    </row>
    <row r="1110" spans="2:3" s="45" customFormat="1">
      <c r="B1110" s="49"/>
      <c r="C1110" s="44"/>
    </row>
    <row r="1111" spans="2:3" s="45" customFormat="1">
      <c r="B1111" s="49"/>
      <c r="C1111" s="44"/>
    </row>
    <row r="1112" spans="2:3" s="45" customFormat="1">
      <c r="B1112" s="49"/>
      <c r="C1112" s="44"/>
    </row>
    <row r="1113" spans="2:3" s="45" customFormat="1">
      <c r="B1113" s="49"/>
      <c r="C1113" s="44"/>
    </row>
    <row r="1114" spans="2:3" s="45" customFormat="1">
      <c r="B1114" s="49"/>
      <c r="C1114" s="44"/>
    </row>
    <row r="1115" spans="2:3" s="45" customFormat="1">
      <c r="B1115" s="49"/>
      <c r="C1115" s="44"/>
    </row>
    <row r="1116" spans="2:3" s="45" customFormat="1">
      <c r="B1116" s="49"/>
      <c r="C1116" s="44"/>
    </row>
    <row r="1117" spans="2:3" s="45" customFormat="1">
      <c r="B1117" s="49"/>
      <c r="C1117" s="44"/>
    </row>
    <row r="1118" spans="2:3" s="45" customFormat="1">
      <c r="B1118" s="49"/>
      <c r="C1118" s="44"/>
    </row>
    <row r="1119" spans="2:3" s="45" customFormat="1">
      <c r="B1119" s="49"/>
      <c r="C1119" s="44"/>
    </row>
    <row r="1120" spans="2:3" s="45" customFormat="1">
      <c r="B1120" s="49"/>
      <c r="C1120" s="44"/>
    </row>
    <row r="1121" spans="2:3" s="45" customFormat="1">
      <c r="B1121" s="49"/>
      <c r="C1121" s="44"/>
    </row>
    <row r="1122" spans="2:3" s="45" customFormat="1">
      <c r="B1122" s="49"/>
      <c r="C1122" s="44"/>
    </row>
    <row r="1123" spans="2:3" s="45" customFormat="1">
      <c r="B1123" s="49"/>
      <c r="C1123" s="44"/>
    </row>
    <row r="1124" spans="2:3" s="45" customFormat="1">
      <c r="B1124" s="49"/>
      <c r="C1124" s="44"/>
    </row>
    <row r="1125" spans="2:3" s="45" customFormat="1">
      <c r="B1125" s="49"/>
      <c r="C1125" s="44"/>
    </row>
    <row r="1126" spans="2:3" s="45" customFormat="1">
      <c r="B1126" s="49"/>
      <c r="C1126" s="44"/>
    </row>
    <row r="1127" spans="2:3" s="45" customFormat="1">
      <c r="B1127" s="49"/>
      <c r="C1127" s="44"/>
    </row>
    <row r="1128" spans="2:3" s="45" customFormat="1">
      <c r="B1128" s="49"/>
      <c r="C1128" s="44"/>
    </row>
    <row r="1129" spans="2:3" s="45" customFormat="1">
      <c r="B1129" s="49"/>
      <c r="C1129" s="44"/>
    </row>
    <row r="1130" spans="2:3" s="45" customFormat="1">
      <c r="B1130" s="49"/>
      <c r="C1130" s="44"/>
    </row>
    <row r="1131" spans="2:3" s="45" customFormat="1">
      <c r="B1131" s="49"/>
      <c r="C1131" s="44"/>
    </row>
    <row r="1132" spans="2:3" s="45" customFormat="1">
      <c r="B1132" s="49"/>
      <c r="C1132" s="44"/>
    </row>
    <row r="1133" spans="2:3" s="45" customFormat="1">
      <c r="B1133" s="49"/>
      <c r="C1133" s="44"/>
    </row>
    <row r="1134" spans="2:3" s="45" customFormat="1">
      <c r="B1134" s="49"/>
      <c r="C1134" s="44"/>
    </row>
    <row r="1135" spans="2:3" s="45" customFormat="1">
      <c r="B1135" s="49"/>
      <c r="C1135" s="44"/>
    </row>
    <row r="1136" spans="2:3" s="45" customFormat="1">
      <c r="B1136" s="49"/>
      <c r="C1136" s="44"/>
    </row>
    <row r="1137" spans="2:3" s="45" customFormat="1">
      <c r="B1137" s="49"/>
      <c r="C1137" s="44"/>
    </row>
    <row r="1138" spans="2:3" s="45" customFormat="1">
      <c r="B1138" s="49"/>
      <c r="C1138" s="44"/>
    </row>
    <row r="1139" spans="2:3" s="45" customFormat="1">
      <c r="B1139" s="49"/>
      <c r="C1139" s="44"/>
    </row>
    <row r="1140" spans="2:3" s="45" customFormat="1">
      <c r="B1140" s="49"/>
      <c r="C1140" s="44"/>
    </row>
    <row r="1141" spans="2:3" s="45" customFormat="1">
      <c r="B1141" s="49"/>
      <c r="C1141" s="44"/>
    </row>
    <row r="1142" spans="2:3" s="45" customFormat="1">
      <c r="B1142" s="49"/>
      <c r="C1142" s="44"/>
    </row>
    <row r="1143" spans="2:3" s="45" customFormat="1">
      <c r="B1143" s="49"/>
      <c r="C1143" s="44"/>
    </row>
    <row r="1144" spans="2:3" s="45" customFormat="1">
      <c r="B1144" s="49"/>
      <c r="C1144" s="44"/>
    </row>
    <row r="1145" spans="2:3" s="45" customFormat="1">
      <c r="B1145" s="49"/>
      <c r="C1145" s="44"/>
    </row>
    <row r="1146" spans="2:3" s="45" customFormat="1">
      <c r="B1146" s="49"/>
      <c r="C1146" s="44"/>
    </row>
    <row r="1147" spans="2:3" s="45" customFormat="1">
      <c r="B1147" s="49"/>
      <c r="C1147" s="44"/>
    </row>
    <row r="1148" spans="2:3" s="45" customFormat="1">
      <c r="B1148" s="49"/>
      <c r="C1148" s="44"/>
    </row>
    <row r="1149" spans="2:3" s="45" customFormat="1">
      <c r="B1149" s="49"/>
      <c r="C1149" s="44"/>
    </row>
    <row r="1150" spans="2:3" s="45" customFormat="1">
      <c r="B1150" s="49"/>
      <c r="C1150" s="44"/>
    </row>
    <row r="1151" spans="2:3" s="45" customFormat="1">
      <c r="B1151" s="49"/>
      <c r="C1151" s="44"/>
    </row>
    <row r="1152" spans="2:3" s="45" customFormat="1">
      <c r="B1152" s="49"/>
      <c r="C1152" s="44"/>
    </row>
    <row r="1153" spans="2:3" s="45" customFormat="1">
      <c r="B1153" s="49"/>
      <c r="C1153" s="44"/>
    </row>
    <row r="1154" spans="2:3" s="45" customFormat="1">
      <c r="B1154" s="49"/>
      <c r="C1154" s="44"/>
    </row>
    <row r="1155" spans="2:3" s="45" customFormat="1">
      <c r="B1155" s="49"/>
      <c r="C1155" s="44"/>
    </row>
    <row r="1156" spans="2:3" s="45" customFormat="1">
      <c r="B1156" s="49"/>
      <c r="C1156" s="44"/>
    </row>
    <row r="1157" spans="2:3" s="45" customFormat="1">
      <c r="B1157" s="49"/>
      <c r="C1157" s="44"/>
    </row>
    <row r="1158" spans="2:3" s="45" customFormat="1">
      <c r="B1158" s="49"/>
      <c r="C1158" s="44"/>
    </row>
    <row r="1159" spans="2:3" s="45" customFormat="1">
      <c r="B1159" s="49"/>
      <c r="C1159" s="44"/>
    </row>
    <row r="1160" spans="2:3" s="45" customFormat="1">
      <c r="B1160" s="49"/>
      <c r="C1160" s="44"/>
    </row>
    <row r="1161" spans="2:3" s="45" customFormat="1">
      <c r="B1161" s="49"/>
      <c r="C1161" s="44"/>
    </row>
    <row r="1162" spans="2:3" s="45" customFormat="1">
      <c r="B1162" s="49"/>
      <c r="C1162" s="44"/>
    </row>
    <row r="1163" spans="2:3" s="45" customFormat="1">
      <c r="B1163" s="49"/>
      <c r="C1163" s="44"/>
    </row>
    <row r="1164" spans="2:3" s="45" customFormat="1">
      <c r="B1164" s="49"/>
      <c r="C1164" s="44"/>
    </row>
    <row r="1165" spans="2:3" s="45" customFormat="1">
      <c r="B1165" s="49"/>
      <c r="C1165" s="44"/>
    </row>
    <row r="1166" spans="2:3" s="45" customFormat="1">
      <c r="B1166" s="49"/>
      <c r="C1166" s="44"/>
    </row>
    <row r="1167" spans="2:3" s="45" customFormat="1">
      <c r="B1167" s="49"/>
      <c r="C1167" s="44"/>
    </row>
    <row r="1168" spans="2:3" s="45" customFormat="1">
      <c r="B1168" s="49"/>
      <c r="C1168" s="44"/>
    </row>
    <row r="1169" spans="2:3" s="45" customFormat="1">
      <c r="B1169" s="49"/>
      <c r="C1169" s="44"/>
    </row>
    <row r="1170" spans="2:3" s="45" customFormat="1">
      <c r="B1170" s="49"/>
      <c r="C1170" s="44"/>
    </row>
    <row r="1171" spans="2:3" s="45" customFormat="1">
      <c r="B1171" s="49"/>
      <c r="C1171" s="44"/>
    </row>
    <row r="1172" spans="2:3" s="45" customFormat="1">
      <c r="B1172" s="49"/>
      <c r="C1172" s="44"/>
    </row>
    <row r="1173" spans="2:3" s="45" customFormat="1">
      <c r="B1173" s="49"/>
      <c r="C1173" s="44"/>
    </row>
    <row r="1174" spans="2:3" s="45" customFormat="1">
      <c r="B1174" s="49"/>
      <c r="C1174" s="44"/>
    </row>
    <row r="1175" spans="2:3" s="45" customFormat="1">
      <c r="B1175" s="49"/>
      <c r="C1175" s="44"/>
    </row>
    <row r="1176" spans="2:3" s="45" customFormat="1">
      <c r="B1176" s="49"/>
      <c r="C1176" s="44"/>
    </row>
    <row r="1177" spans="2:3" s="45" customFormat="1">
      <c r="B1177" s="49"/>
      <c r="C1177" s="44"/>
    </row>
    <row r="1178" spans="2:3" s="45" customFormat="1">
      <c r="B1178" s="49"/>
      <c r="C1178" s="44"/>
    </row>
    <row r="1179" spans="2:3" s="45" customFormat="1">
      <c r="B1179" s="49"/>
      <c r="C1179" s="44"/>
    </row>
    <row r="1180" spans="2:3" s="45" customFormat="1">
      <c r="B1180" s="49"/>
      <c r="C1180" s="44"/>
    </row>
    <row r="1181" spans="2:3" s="45" customFormat="1">
      <c r="B1181" s="49"/>
      <c r="C1181" s="44"/>
    </row>
    <row r="1182" spans="2:3" s="45" customFormat="1">
      <c r="B1182" s="49"/>
      <c r="C1182" s="44"/>
    </row>
    <row r="1183" spans="2:3" s="45" customFormat="1">
      <c r="B1183" s="49"/>
      <c r="C1183" s="44"/>
    </row>
    <row r="1184" spans="2:3" s="45" customFormat="1">
      <c r="B1184" s="49"/>
      <c r="C1184" s="44"/>
    </row>
    <row r="1185" spans="2:3" s="45" customFormat="1">
      <c r="B1185" s="49"/>
      <c r="C1185" s="44"/>
    </row>
    <row r="1186" spans="2:3" s="45" customFormat="1">
      <c r="B1186" s="49"/>
      <c r="C1186" s="44"/>
    </row>
    <row r="1187" spans="2:3" s="45" customFormat="1">
      <c r="B1187" s="49"/>
      <c r="C1187" s="44"/>
    </row>
    <row r="1188" spans="2:3" s="45" customFormat="1">
      <c r="B1188" s="49"/>
      <c r="C1188" s="44"/>
    </row>
    <row r="1189" spans="2:3" s="45" customFormat="1">
      <c r="B1189" s="49"/>
      <c r="C1189" s="44"/>
    </row>
    <row r="1190" spans="2:3" s="45" customFormat="1">
      <c r="B1190" s="49"/>
      <c r="C1190" s="44"/>
    </row>
    <row r="1191" spans="2:3" s="45" customFormat="1">
      <c r="B1191" s="49"/>
      <c r="C1191" s="44"/>
    </row>
    <row r="1192" spans="2:3" s="45" customFormat="1">
      <c r="B1192" s="49"/>
      <c r="C1192" s="44"/>
    </row>
    <row r="1193" spans="2:3" s="45" customFormat="1">
      <c r="B1193" s="49"/>
      <c r="C1193" s="44"/>
    </row>
    <row r="1194" spans="2:3" s="45" customFormat="1">
      <c r="B1194" s="49"/>
      <c r="C1194" s="44"/>
    </row>
    <row r="1195" spans="2:3" s="45" customFormat="1">
      <c r="B1195" s="49"/>
      <c r="C1195" s="44"/>
    </row>
    <row r="1196" spans="2:3" s="45" customFormat="1">
      <c r="B1196" s="49"/>
      <c r="C1196" s="44"/>
    </row>
    <row r="1197" spans="2:3" s="45" customFormat="1">
      <c r="B1197" s="49"/>
      <c r="C1197" s="44"/>
    </row>
    <row r="1198" spans="2:3" s="45" customFormat="1">
      <c r="B1198" s="49"/>
      <c r="C1198" s="44"/>
    </row>
    <row r="1199" spans="2:3" s="45" customFormat="1">
      <c r="B1199" s="49"/>
      <c r="C1199" s="44"/>
    </row>
    <row r="1200" spans="2:3" s="45" customFormat="1">
      <c r="B1200" s="49"/>
      <c r="C1200" s="44"/>
    </row>
    <row r="1201" spans="2:3" s="45" customFormat="1">
      <c r="B1201" s="49"/>
      <c r="C1201" s="44"/>
    </row>
    <row r="1202" spans="2:3" s="45" customFormat="1">
      <c r="B1202" s="49"/>
      <c r="C1202" s="44"/>
    </row>
    <row r="1203" spans="2:3" s="45" customFormat="1">
      <c r="B1203" s="49"/>
      <c r="C1203" s="44"/>
    </row>
    <row r="1204" spans="2:3" s="45" customFormat="1">
      <c r="B1204" s="49"/>
      <c r="C1204" s="44"/>
    </row>
    <row r="1205" spans="2:3" s="45" customFormat="1">
      <c r="B1205" s="49"/>
      <c r="C1205" s="44"/>
    </row>
    <row r="1206" spans="2:3" s="45" customFormat="1">
      <c r="B1206" s="49"/>
      <c r="C1206" s="44"/>
    </row>
    <row r="1207" spans="2:3" s="45" customFormat="1">
      <c r="B1207" s="49"/>
      <c r="C1207" s="44"/>
    </row>
    <row r="1208" spans="2:3" s="45" customFormat="1">
      <c r="B1208" s="49"/>
      <c r="C1208" s="44"/>
    </row>
    <row r="1209" spans="2:3" s="45" customFormat="1">
      <c r="B1209" s="49"/>
      <c r="C1209" s="44"/>
    </row>
    <row r="1210" spans="2:3" s="45" customFormat="1">
      <c r="B1210" s="49"/>
      <c r="C1210" s="44"/>
    </row>
    <row r="1211" spans="2:3" s="45" customFormat="1">
      <c r="B1211" s="49"/>
      <c r="C1211" s="44"/>
    </row>
    <row r="1212" spans="2:3" s="45" customFormat="1">
      <c r="B1212" s="49"/>
      <c r="C1212" s="44"/>
    </row>
    <row r="1213" spans="2:3" s="45" customFormat="1">
      <c r="B1213" s="49"/>
      <c r="C1213" s="44"/>
    </row>
    <row r="1214" spans="2:3" s="45" customFormat="1">
      <c r="B1214" s="49"/>
      <c r="C1214" s="44"/>
    </row>
    <row r="1215" spans="2:3" s="45" customFormat="1">
      <c r="B1215" s="49"/>
      <c r="C1215" s="44"/>
    </row>
    <row r="1216" spans="2:3" s="45" customFormat="1">
      <c r="B1216" s="49"/>
      <c r="C1216" s="44"/>
    </row>
    <row r="1217" spans="2:3" s="45" customFormat="1">
      <c r="B1217" s="49"/>
      <c r="C1217" s="44"/>
    </row>
    <row r="1218" spans="2:3" s="45" customFormat="1">
      <c r="B1218" s="49"/>
      <c r="C1218" s="44"/>
    </row>
    <row r="1219" spans="2:3" s="45" customFormat="1">
      <c r="B1219" s="49"/>
      <c r="C1219" s="44"/>
    </row>
    <row r="1220" spans="2:3" s="45" customFormat="1">
      <c r="B1220" s="49"/>
      <c r="C1220" s="44"/>
    </row>
    <row r="1221" spans="2:3" s="45" customFormat="1">
      <c r="B1221" s="49"/>
      <c r="C1221" s="44"/>
    </row>
    <row r="1222" spans="2:3" s="45" customFormat="1">
      <c r="B1222" s="49"/>
      <c r="C1222" s="44"/>
    </row>
    <row r="1223" spans="2:3" s="45" customFormat="1">
      <c r="B1223" s="49"/>
      <c r="C1223" s="44"/>
    </row>
    <row r="1224" spans="2:3" s="45" customFormat="1">
      <c r="B1224" s="49"/>
      <c r="C1224" s="44"/>
    </row>
    <row r="1225" spans="2:3" s="45" customFormat="1">
      <c r="B1225" s="49"/>
      <c r="C1225" s="44"/>
    </row>
    <row r="1226" spans="2:3" s="45" customFormat="1">
      <c r="B1226" s="49"/>
      <c r="C1226" s="44"/>
    </row>
    <row r="1227" spans="2:3" s="45" customFormat="1">
      <c r="B1227" s="49"/>
      <c r="C1227" s="44"/>
    </row>
    <row r="1228" spans="2:3" s="45" customFormat="1">
      <c r="B1228" s="49"/>
      <c r="C1228" s="44"/>
    </row>
    <row r="1229" spans="2:3" s="45" customFormat="1">
      <c r="B1229" s="49"/>
      <c r="C1229" s="44"/>
    </row>
    <row r="1230" spans="2:3" s="45" customFormat="1">
      <c r="B1230" s="49"/>
      <c r="C1230" s="44"/>
    </row>
    <row r="1231" spans="2:3" s="45" customFormat="1">
      <c r="B1231" s="49"/>
      <c r="C1231" s="44"/>
    </row>
    <row r="1232" spans="2:3" s="45" customFormat="1">
      <c r="B1232" s="49"/>
      <c r="C1232" s="44"/>
    </row>
    <row r="1233" spans="2:3" s="45" customFormat="1">
      <c r="B1233" s="49"/>
      <c r="C1233" s="44"/>
    </row>
    <row r="1234" spans="2:3" s="45" customFormat="1">
      <c r="B1234" s="49"/>
      <c r="C1234" s="44"/>
    </row>
    <row r="1235" spans="2:3" s="45" customFormat="1">
      <c r="B1235" s="49"/>
      <c r="C1235" s="44"/>
    </row>
    <row r="1236" spans="2:3" s="45" customFormat="1">
      <c r="B1236" s="49"/>
      <c r="C1236" s="44"/>
    </row>
    <row r="1237" spans="2:3" s="45" customFormat="1">
      <c r="B1237" s="49"/>
      <c r="C1237" s="44"/>
    </row>
    <row r="1238" spans="2:3" s="45" customFormat="1">
      <c r="B1238" s="49"/>
      <c r="C1238" s="44"/>
    </row>
    <row r="1239" spans="2:3" s="45" customFormat="1">
      <c r="B1239" s="49"/>
      <c r="C1239" s="44"/>
    </row>
    <row r="1240" spans="2:3" s="45" customFormat="1">
      <c r="B1240" s="49"/>
      <c r="C1240" s="44"/>
    </row>
    <row r="1241" spans="2:3" s="45" customFormat="1">
      <c r="B1241" s="49"/>
      <c r="C1241" s="44"/>
    </row>
    <row r="1242" spans="2:3" s="45" customFormat="1">
      <c r="B1242" s="49"/>
      <c r="C1242" s="44"/>
    </row>
    <row r="1243" spans="2:3" s="45" customFormat="1">
      <c r="B1243" s="49"/>
      <c r="C1243" s="44"/>
    </row>
    <row r="1244" spans="2:3" s="45" customFormat="1">
      <c r="B1244" s="49"/>
      <c r="C1244" s="44"/>
    </row>
    <row r="1245" spans="2:3" s="45" customFormat="1">
      <c r="B1245" s="49"/>
      <c r="C1245" s="44"/>
    </row>
    <row r="1246" spans="2:3" s="45" customFormat="1">
      <c r="B1246" s="49"/>
      <c r="C1246" s="44"/>
    </row>
    <row r="1247" spans="2:3" s="45" customFormat="1">
      <c r="B1247" s="49"/>
      <c r="C1247" s="44"/>
    </row>
    <row r="1248" spans="2:3" s="45" customFormat="1">
      <c r="B1248" s="49"/>
      <c r="C1248" s="44"/>
    </row>
    <row r="1249" spans="2:3" s="45" customFormat="1">
      <c r="B1249" s="49"/>
      <c r="C1249" s="44"/>
    </row>
    <row r="1250" spans="2:3" s="45" customFormat="1">
      <c r="B1250" s="49"/>
      <c r="C1250" s="44"/>
    </row>
    <row r="1251" spans="2:3" s="45" customFormat="1">
      <c r="B1251" s="49"/>
      <c r="C1251" s="44"/>
    </row>
    <row r="1252" spans="2:3" s="45" customFormat="1">
      <c r="B1252" s="49"/>
      <c r="C1252" s="44"/>
    </row>
    <row r="1253" spans="2:3" s="45" customFormat="1">
      <c r="B1253" s="49"/>
      <c r="C1253" s="44"/>
    </row>
    <row r="1254" spans="2:3" s="45" customFormat="1">
      <c r="B1254" s="49"/>
      <c r="C1254" s="44"/>
    </row>
    <row r="1255" spans="2:3" s="45" customFormat="1">
      <c r="B1255" s="49"/>
      <c r="C1255" s="44"/>
    </row>
    <row r="1256" spans="2:3" s="45" customFormat="1">
      <c r="B1256" s="49"/>
      <c r="C1256" s="44"/>
    </row>
    <row r="1257" spans="2:3" s="45" customFormat="1">
      <c r="B1257" s="49"/>
      <c r="C1257" s="44"/>
    </row>
    <row r="1258" spans="2:3" s="45" customFormat="1">
      <c r="B1258" s="49"/>
      <c r="C1258" s="44"/>
    </row>
    <row r="1259" spans="2:3" s="45" customFormat="1">
      <c r="B1259" s="49"/>
      <c r="C1259" s="44"/>
    </row>
    <row r="1260" spans="2:3" s="45" customFormat="1">
      <c r="B1260" s="49"/>
      <c r="C1260" s="44"/>
    </row>
    <row r="1261" spans="2:3" s="45" customFormat="1">
      <c r="B1261" s="49"/>
      <c r="C1261" s="44"/>
    </row>
    <row r="1262" spans="2:3" s="45" customFormat="1">
      <c r="B1262" s="49"/>
      <c r="C1262" s="44"/>
    </row>
    <row r="1263" spans="2:3" s="45" customFormat="1">
      <c r="B1263" s="49"/>
      <c r="C1263" s="44"/>
    </row>
    <row r="1264" spans="2:3" s="45" customFormat="1">
      <c r="B1264" s="49"/>
      <c r="C1264" s="44"/>
    </row>
    <row r="1265" spans="2:3" s="45" customFormat="1">
      <c r="B1265" s="49"/>
      <c r="C1265" s="44"/>
    </row>
    <row r="1266" spans="2:3" s="45" customFormat="1">
      <c r="B1266" s="49"/>
      <c r="C1266" s="44"/>
    </row>
    <row r="1267" spans="2:3" s="45" customFormat="1">
      <c r="B1267" s="49"/>
      <c r="C1267" s="44"/>
    </row>
    <row r="1268" spans="2:3" s="45" customFormat="1">
      <c r="B1268" s="49"/>
      <c r="C1268" s="44"/>
    </row>
    <row r="1269" spans="2:3" s="45" customFormat="1">
      <c r="B1269" s="49"/>
      <c r="C1269" s="44"/>
    </row>
    <row r="1270" spans="2:3" s="45" customFormat="1">
      <c r="B1270" s="49"/>
      <c r="C1270" s="44"/>
    </row>
    <row r="1271" spans="2:3" s="45" customFormat="1">
      <c r="B1271" s="49"/>
      <c r="C1271" s="44"/>
    </row>
    <row r="1272" spans="2:3" s="45" customFormat="1">
      <c r="B1272" s="49"/>
      <c r="C1272" s="44"/>
    </row>
    <row r="1273" spans="2:3" s="45" customFormat="1">
      <c r="B1273" s="49"/>
      <c r="C1273" s="44"/>
    </row>
    <row r="1274" spans="2:3" s="45" customFormat="1">
      <c r="B1274" s="49"/>
      <c r="C1274" s="44"/>
    </row>
    <row r="1275" spans="2:3" s="45" customFormat="1">
      <c r="B1275" s="49"/>
      <c r="C1275" s="44"/>
    </row>
    <row r="1276" spans="2:3" s="45" customFormat="1">
      <c r="B1276" s="49"/>
      <c r="C1276" s="44"/>
    </row>
    <row r="1277" spans="2:3" s="45" customFormat="1">
      <c r="B1277" s="49"/>
      <c r="C1277" s="44"/>
    </row>
    <row r="1278" spans="2:3" s="45" customFormat="1">
      <c r="B1278" s="49"/>
      <c r="C1278" s="44"/>
    </row>
    <row r="1279" spans="2:3" s="45" customFormat="1">
      <c r="B1279" s="49"/>
      <c r="C1279" s="44"/>
    </row>
    <row r="1280" spans="2:3" s="45" customFormat="1">
      <c r="B1280" s="49"/>
      <c r="C1280" s="44"/>
    </row>
    <row r="1281" spans="2:3" s="45" customFormat="1">
      <c r="B1281" s="49"/>
      <c r="C1281" s="44"/>
    </row>
    <row r="1282" spans="2:3" s="45" customFormat="1">
      <c r="B1282" s="49"/>
      <c r="C1282" s="44"/>
    </row>
    <row r="1283" spans="2:3" s="45" customFormat="1">
      <c r="B1283" s="49"/>
      <c r="C1283" s="44"/>
    </row>
    <row r="1284" spans="2:3" s="45" customFormat="1">
      <c r="B1284" s="49"/>
      <c r="C1284" s="44"/>
    </row>
    <row r="1285" spans="2:3" s="45" customFormat="1">
      <c r="B1285" s="49"/>
      <c r="C1285" s="44"/>
    </row>
    <row r="1286" spans="2:3" s="45" customFormat="1">
      <c r="B1286" s="49"/>
      <c r="C1286" s="44"/>
    </row>
    <row r="1287" spans="2:3" s="45" customFormat="1">
      <c r="B1287" s="49"/>
      <c r="C1287" s="44"/>
    </row>
    <row r="1288" spans="2:3" s="45" customFormat="1">
      <c r="B1288" s="49"/>
      <c r="C1288" s="44"/>
    </row>
    <row r="1289" spans="2:3" s="45" customFormat="1">
      <c r="B1289" s="49"/>
      <c r="C1289" s="44"/>
    </row>
    <row r="1290" spans="2:3" s="45" customFormat="1">
      <c r="B1290" s="49"/>
      <c r="C1290" s="44"/>
    </row>
    <row r="1291" spans="2:3" s="45" customFormat="1">
      <c r="B1291" s="49"/>
      <c r="C1291" s="44"/>
    </row>
    <row r="1292" spans="2:3" s="45" customFormat="1">
      <c r="B1292" s="49"/>
      <c r="C1292" s="44"/>
    </row>
    <row r="1293" spans="2:3" s="45" customFormat="1">
      <c r="B1293" s="49"/>
      <c r="C1293" s="44"/>
    </row>
    <row r="1294" spans="2:3" s="45" customFormat="1">
      <c r="B1294" s="49"/>
      <c r="C1294" s="44"/>
    </row>
    <row r="1295" spans="2:3" s="45" customFormat="1">
      <c r="B1295" s="49"/>
      <c r="C1295" s="44"/>
    </row>
    <row r="1296" spans="2:3" s="45" customFormat="1">
      <c r="B1296" s="49"/>
      <c r="C1296" s="44"/>
    </row>
    <row r="1297" spans="2:3" s="45" customFormat="1">
      <c r="B1297" s="49"/>
      <c r="C1297" s="44"/>
    </row>
    <row r="1298" spans="2:3" s="45" customFormat="1">
      <c r="B1298" s="49"/>
      <c r="C1298" s="44"/>
    </row>
    <row r="1299" spans="2:3" s="45" customFormat="1">
      <c r="B1299" s="49"/>
      <c r="C1299" s="44"/>
    </row>
    <row r="1300" spans="2:3" s="45" customFormat="1">
      <c r="B1300" s="49"/>
      <c r="C1300" s="44"/>
    </row>
    <row r="1301" spans="2:3" s="45" customFormat="1">
      <c r="B1301" s="49"/>
      <c r="C1301" s="44"/>
    </row>
    <row r="1302" spans="2:3" s="45" customFormat="1">
      <c r="B1302" s="49"/>
      <c r="C1302" s="44"/>
    </row>
    <row r="1303" spans="2:3" s="45" customFormat="1">
      <c r="B1303" s="49"/>
      <c r="C1303" s="44"/>
    </row>
    <row r="1304" spans="2:3" s="45" customFormat="1">
      <c r="B1304" s="49"/>
      <c r="C1304" s="44"/>
    </row>
    <row r="1305" spans="2:3" s="45" customFormat="1">
      <c r="B1305" s="49"/>
      <c r="C1305" s="44"/>
    </row>
    <row r="1306" spans="2:3" s="45" customFormat="1">
      <c r="B1306" s="49"/>
      <c r="C1306" s="44"/>
    </row>
    <row r="1307" spans="2:3" s="45" customFormat="1">
      <c r="B1307" s="49"/>
      <c r="C1307" s="44"/>
    </row>
    <row r="1308" spans="2:3" s="45" customFormat="1">
      <c r="B1308" s="49"/>
      <c r="C1308" s="44"/>
    </row>
    <row r="1309" spans="2:3" s="45" customFormat="1">
      <c r="B1309" s="49"/>
      <c r="C1309" s="44"/>
    </row>
    <row r="1310" spans="2:3" s="45" customFormat="1">
      <c r="B1310" s="49"/>
      <c r="C1310" s="44"/>
    </row>
    <row r="1311" spans="2:3" s="45" customFormat="1">
      <c r="B1311" s="49"/>
      <c r="C1311" s="44"/>
    </row>
    <row r="1312" spans="2:3" s="45" customFormat="1">
      <c r="B1312" s="49"/>
      <c r="C1312" s="44"/>
    </row>
    <row r="1313" spans="2:3" s="45" customFormat="1">
      <c r="B1313" s="49"/>
      <c r="C1313" s="44"/>
    </row>
    <row r="1314" spans="2:3" s="45" customFormat="1">
      <c r="B1314" s="49"/>
      <c r="C1314" s="44"/>
    </row>
    <row r="1315" spans="2:3" s="45" customFormat="1">
      <c r="B1315" s="49"/>
      <c r="C1315" s="44"/>
    </row>
    <row r="1316" spans="2:3" s="45" customFormat="1">
      <c r="B1316" s="49"/>
      <c r="C1316" s="44"/>
    </row>
    <row r="1317" spans="2:3" s="45" customFormat="1">
      <c r="B1317" s="49"/>
      <c r="C1317" s="44"/>
    </row>
    <row r="1318" spans="2:3" s="45" customFormat="1">
      <c r="B1318" s="49"/>
      <c r="C1318" s="44"/>
    </row>
    <row r="1319" spans="2:3" s="45" customFormat="1">
      <c r="B1319" s="49"/>
      <c r="C1319" s="44"/>
    </row>
    <row r="1320" spans="2:3" s="45" customFormat="1">
      <c r="B1320" s="49"/>
      <c r="C1320" s="44"/>
    </row>
    <row r="1321" spans="2:3" s="45" customFormat="1">
      <c r="B1321" s="49"/>
      <c r="C1321" s="44"/>
    </row>
    <row r="1322" spans="2:3" s="45" customFormat="1">
      <c r="B1322" s="49"/>
      <c r="C1322" s="44"/>
    </row>
    <row r="1323" spans="2:3" s="45" customFormat="1">
      <c r="B1323" s="49"/>
      <c r="C1323" s="44"/>
    </row>
    <row r="1324" spans="2:3" s="45" customFormat="1">
      <c r="B1324" s="49"/>
      <c r="C1324" s="44"/>
    </row>
    <row r="1325" spans="2:3" s="45" customFormat="1">
      <c r="B1325" s="49"/>
      <c r="C1325" s="44"/>
    </row>
    <row r="1326" spans="2:3" s="45" customFormat="1">
      <c r="B1326" s="49"/>
      <c r="C1326" s="44"/>
    </row>
    <row r="1327" spans="2:3" s="45" customFormat="1">
      <c r="B1327" s="49"/>
      <c r="C1327" s="44"/>
    </row>
    <row r="1328" spans="2:3" s="45" customFormat="1">
      <c r="B1328" s="49"/>
      <c r="C1328" s="44"/>
    </row>
    <row r="1329" spans="2:3" s="45" customFormat="1">
      <c r="B1329" s="49"/>
      <c r="C1329" s="44"/>
    </row>
    <row r="1330" spans="2:3" s="45" customFormat="1">
      <c r="B1330" s="49"/>
      <c r="C1330" s="44"/>
    </row>
    <row r="1331" spans="2:3" s="45" customFormat="1">
      <c r="B1331" s="49"/>
      <c r="C1331" s="44"/>
    </row>
    <row r="1332" spans="2:3" s="45" customFormat="1">
      <c r="B1332" s="49"/>
      <c r="C1332" s="44"/>
    </row>
    <row r="1333" spans="2:3" s="45" customFormat="1">
      <c r="B1333" s="49"/>
      <c r="C1333" s="44"/>
    </row>
    <row r="1334" spans="2:3" s="45" customFormat="1">
      <c r="B1334" s="49"/>
      <c r="C1334" s="44"/>
    </row>
    <row r="1335" spans="2:3" s="45" customFormat="1">
      <c r="B1335" s="49"/>
      <c r="C1335" s="44"/>
    </row>
    <row r="1336" spans="2:3" s="45" customFormat="1">
      <c r="B1336" s="49"/>
      <c r="C1336" s="44"/>
    </row>
    <row r="1337" spans="2:3" s="45" customFormat="1">
      <c r="B1337" s="49"/>
      <c r="C1337" s="44"/>
    </row>
    <row r="1338" spans="2:3" s="45" customFormat="1">
      <c r="B1338" s="49"/>
      <c r="C1338" s="44"/>
    </row>
    <row r="1339" spans="2:3" s="45" customFormat="1">
      <c r="B1339" s="49"/>
      <c r="C1339" s="44"/>
    </row>
    <row r="1340" spans="2:3" s="45" customFormat="1">
      <c r="B1340" s="49"/>
      <c r="C1340" s="44"/>
    </row>
    <row r="1341" spans="2:3" s="45" customFormat="1">
      <c r="B1341" s="49"/>
      <c r="C1341" s="44"/>
    </row>
    <row r="1342" spans="2:3" s="45" customFormat="1">
      <c r="B1342" s="49"/>
      <c r="C1342" s="44"/>
    </row>
    <row r="1343" spans="2:3" s="45" customFormat="1">
      <c r="B1343" s="49"/>
      <c r="C1343" s="44"/>
    </row>
    <row r="1344" spans="2:3" s="45" customFormat="1">
      <c r="B1344" s="49"/>
      <c r="C1344" s="44"/>
    </row>
    <row r="1345" spans="2:3" s="45" customFormat="1">
      <c r="B1345" s="49"/>
      <c r="C1345" s="44"/>
    </row>
    <row r="1346" spans="2:3" s="45" customFormat="1">
      <c r="B1346" s="49"/>
      <c r="C1346" s="44"/>
    </row>
    <row r="1347" spans="2:3" s="45" customFormat="1">
      <c r="B1347" s="49"/>
      <c r="C1347" s="44"/>
    </row>
    <row r="1348" spans="2:3" s="45" customFormat="1">
      <c r="B1348" s="49"/>
      <c r="C1348" s="44"/>
    </row>
    <row r="1349" spans="2:3" s="45" customFormat="1">
      <c r="B1349" s="49"/>
      <c r="C1349" s="44"/>
    </row>
    <row r="1350" spans="2:3" s="45" customFormat="1">
      <c r="B1350" s="49"/>
      <c r="C1350" s="44"/>
    </row>
    <row r="1351" spans="2:3" s="45" customFormat="1">
      <c r="B1351" s="49"/>
      <c r="C1351" s="44"/>
    </row>
    <row r="1352" spans="2:3" s="45" customFormat="1">
      <c r="B1352" s="49"/>
      <c r="C1352" s="44"/>
    </row>
    <row r="1353" spans="2:3" s="45" customFormat="1">
      <c r="B1353" s="49"/>
      <c r="C1353" s="44"/>
    </row>
    <row r="1354" spans="2:3" s="45" customFormat="1">
      <c r="B1354" s="49"/>
      <c r="C1354" s="44"/>
    </row>
    <row r="1355" spans="2:3" s="45" customFormat="1">
      <c r="B1355" s="49"/>
      <c r="C1355" s="44"/>
    </row>
    <row r="1356" spans="2:3" s="45" customFormat="1">
      <c r="B1356" s="49"/>
      <c r="C1356" s="44"/>
    </row>
    <row r="1357" spans="2:3" s="45" customFormat="1">
      <c r="B1357" s="49"/>
      <c r="C1357" s="44"/>
    </row>
    <row r="1358" spans="2:3" s="45" customFormat="1">
      <c r="B1358" s="49"/>
      <c r="C1358" s="44"/>
    </row>
    <row r="1359" spans="2:3" s="45" customFormat="1">
      <c r="B1359" s="49"/>
      <c r="C1359" s="44"/>
    </row>
    <row r="1360" spans="2:3" s="45" customFormat="1">
      <c r="B1360" s="49"/>
      <c r="C1360" s="44"/>
    </row>
    <row r="1361" spans="2:3" s="45" customFormat="1">
      <c r="B1361" s="49"/>
      <c r="C1361" s="44"/>
    </row>
    <row r="1362" spans="2:3" s="45" customFormat="1">
      <c r="B1362" s="49"/>
      <c r="C1362" s="44"/>
    </row>
    <row r="1363" spans="2:3" s="45" customFormat="1">
      <c r="B1363" s="49"/>
      <c r="C1363" s="44"/>
    </row>
    <row r="1364" spans="2:3" s="45" customFormat="1">
      <c r="B1364" s="49"/>
      <c r="C1364" s="44"/>
    </row>
    <row r="1365" spans="2:3" s="45" customFormat="1">
      <c r="B1365" s="49"/>
      <c r="C1365" s="44"/>
    </row>
    <row r="1366" spans="2:3" s="45" customFormat="1">
      <c r="B1366" s="49"/>
      <c r="C1366" s="44"/>
    </row>
    <row r="1367" spans="2:3" s="45" customFormat="1">
      <c r="B1367" s="49"/>
      <c r="C1367" s="44"/>
    </row>
    <row r="1368" spans="2:3" s="45" customFormat="1">
      <c r="B1368" s="49"/>
      <c r="C1368" s="44"/>
    </row>
    <row r="1369" spans="2:3" s="45" customFormat="1">
      <c r="B1369" s="49"/>
      <c r="C1369" s="44"/>
    </row>
    <row r="1370" spans="2:3" s="45" customFormat="1">
      <c r="B1370" s="49"/>
      <c r="C1370" s="44"/>
    </row>
    <row r="1371" spans="2:3" s="45" customFormat="1">
      <c r="B1371" s="49"/>
      <c r="C1371" s="44"/>
    </row>
    <row r="1372" spans="2:3" s="45" customFormat="1">
      <c r="B1372" s="49"/>
      <c r="C1372" s="44"/>
    </row>
    <row r="1373" spans="2:3" s="45" customFormat="1">
      <c r="B1373" s="49"/>
      <c r="C1373" s="44"/>
    </row>
    <row r="1374" spans="2:3" s="45" customFormat="1">
      <c r="B1374" s="49"/>
      <c r="C1374" s="44"/>
    </row>
    <row r="1375" spans="2:3" s="45" customFormat="1">
      <c r="B1375" s="49"/>
      <c r="C1375" s="44"/>
    </row>
    <row r="1376" spans="2:3" s="45" customFormat="1">
      <c r="B1376" s="49"/>
      <c r="C1376" s="44"/>
    </row>
    <row r="1377" spans="2:3" s="45" customFormat="1">
      <c r="B1377" s="49"/>
      <c r="C1377" s="44"/>
    </row>
    <row r="1378" spans="2:3" s="45" customFormat="1">
      <c r="B1378" s="49"/>
      <c r="C1378" s="44"/>
    </row>
    <row r="1379" spans="2:3" s="45" customFormat="1">
      <c r="B1379" s="49"/>
      <c r="C1379" s="44"/>
    </row>
    <row r="1380" spans="2:3" s="45" customFormat="1">
      <c r="B1380" s="49"/>
      <c r="C1380" s="44"/>
    </row>
    <row r="1381" spans="2:3" s="45" customFormat="1">
      <c r="B1381" s="49"/>
      <c r="C1381" s="44"/>
    </row>
    <row r="1382" spans="2:3" s="45" customFormat="1">
      <c r="B1382" s="49"/>
      <c r="C1382" s="44"/>
    </row>
    <row r="1383" spans="2:3" s="45" customFormat="1">
      <c r="B1383" s="49"/>
      <c r="C1383" s="44"/>
    </row>
    <row r="1384" spans="2:3" s="45" customFormat="1">
      <c r="B1384" s="49"/>
      <c r="C1384" s="44"/>
    </row>
    <row r="1385" spans="2:3" s="45" customFormat="1">
      <c r="B1385" s="49"/>
      <c r="C1385" s="44"/>
    </row>
    <row r="1386" spans="2:3" s="45" customFormat="1">
      <c r="B1386" s="49"/>
      <c r="C1386" s="44"/>
    </row>
    <row r="1387" spans="2:3" s="45" customFormat="1">
      <c r="B1387" s="49"/>
      <c r="C1387" s="44"/>
    </row>
    <row r="1388" spans="2:3" s="45" customFormat="1">
      <c r="B1388" s="49"/>
      <c r="C1388" s="44"/>
    </row>
    <row r="1389" spans="2:3" s="45" customFormat="1">
      <c r="B1389" s="49"/>
      <c r="C1389" s="44"/>
    </row>
    <row r="1390" spans="2:3" s="45" customFormat="1">
      <c r="B1390" s="49"/>
      <c r="C1390" s="44"/>
    </row>
    <row r="1391" spans="2:3" s="45" customFormat="1">
      <c r="B1391" s="49"/>
      <c r="C1391" s="44"/>
    </row>
    <row r="1392" spans="2:3" s="45" customFormat="1">
      <c r="B1392" s="49"/>
      <c r="C1392" s="44"/>
    </row>
    <row r="1393" spans="2:3" s="45" customFormat="1">
      <c r="B1393" s="49"/>
      <c r="C1393" s="44"/>
    </row>
    <row r="1394" spans="2:3" s="45" customFormat="1">
      <c r="B1394" s="49"/>
      <c r="C1394" s="44"/>
    </row>
    <row r="1395" spans="2:3" s="45" customFormat="1">
      <c r="B1395" s="49"/>
      <c r="C1395" s="44"/>
    </row>
    <row r="1396" spans="2:3" s="45" customFormat="1">
      <c r="B1396" s="49"/>
      <c r="C1396" s="44"/>
    </row>
    <row r="1397" spans="2:3" s="45" customFormat="1">
      <c r="B1397" s="49"/>
      <c r="C1397" s="44"/>
    </row>
    <row r="1398" spans="2:3" s="45" customFormat="1">
      <c r="B1398" s="49"/>
      <c r="C1398" s="44"/>
    </row>
    <row r="1399" spans="2:3" s="45" customFormat="1">
      <c r="B1399" s="49"/>
      <c r="C1399" s="44"/>
    </row>
    <row r="1400" spans="2:3" s="45" customFormat="1">
      <c r="B1400" s="49"/>
      <c r="C1400" s="44"/>
    </row>
    <row r="1401" spans="2:3" s="45" customFormat="1">
      <c r="B1401" s="49"/>
      <c r="C1401" s="44"/>
    </row>
    <row r="1402" spans="2:3" s="45" customFormat="1">
      <c r="B1402" s="49"/>
      <c r="C1402" s="44"/>
    </row>
    <row r="1403" spans="2:3" s="45" customFormat="1">
      <c r="B1403" s="49"/>
      <c r="C1403" s="44"/>
    </row>
    <row r="1404" spans="2:3" s="45" customFormat="1">
      <c r="B1404" s="49"/>
      <c r="C1404" s="44"/>
    </row>
    <row r="1405" spans="2:3" s="45" customFormat="1">
      <c r="B1405" s="49"/>
      <c r="C1405" s="44"/>
    </row>
    <row r="1406" spans="2:3" s="45" customFormat="1">
      <c r="B1406" s="49"/>
      <c r="C1406" s="44"/>
    </row>
    <row r="1407" spans="2:3" s="45" customFormat="1">
      <c r="B1407" s="49"/>
      <c r="C1407" s="44"/>
    </row>
    <row r="1408" spans="2:3" s="45" customFormat="1">
      <c r="B1408" s="49"/>
      <c r="C1408" s="44"/>
    </row>
    <row r="1409" spans="2:3" s="45" customFormat="1">
      <c r="B1409" s="49"/>
      <c r="C1409" s="44"/>
    </row>
    <row r="1410" spans="2:3" s="45" customFormat="1">
      <c r="B1410" s="49"/>
      <c r="C1410" s="44"/>
    </row>
    <row r="1411" spans="2:3" s="45" customFormat="1">
      <c r="B1411" s="49"/>
      <c r="C1411" s="44"/>
    </row>
    <row r="1412" spans="2:3" s="45" customFormat="1">
      <c r="B1412" s="49"/>
      <c r="C1412" s="44"/>
    </row>
    <row r="1413" spans="2:3" s="45" customFormat="1">
      <c r="B1413" s="49"/>
      <c r="C1413" s="44"/>
    </row>
    <row r="1414" spans="2:3" s="45" customFormat="1">
      <c r="B1414" s="49"/>
      <c r="C1414" s="44"/>
    </row>
    <row r="1415" spans="2:3" s="45" customFormat="1">
      <c r="B1415" s="49"/>
      <c r="C1415" s="44"/>
    </row>
    <row r="1416" spans="2:3" s="45" customFormat="1">
      <c r="B1416" s="49"/>
      <c r="C1416" s="44"/>
    </row>
    <row r="1417" spans="2:3" s="45" customFormat="1">
      <c r="B1417" s="49"/>
      <c r="C1417" s="44"/>
    </row>
    <row r="1418" spans="2:3" s="45" customFormat="1">
      <c r="B1418" s="49"/>
      <c r="C1418" s="44"/>
    </row>
    <row r="1419" spans="2:3" s="45" customFormat="1">
      <c r="B1419" s="49"/>
      <c r="C1419" s="44"/>
    </row>
    <row r="1420" spans="2:3" s="45" customFormat="1">
      <c r="B1420" s="49"/>
      <c r="C1420" s="44"/>
    </row>
    <row r="1421" spans="2:3" s="45" customFormat="1">
      <c r="B1421" s="49"/>
      <c r="C1421" s="44"/>
    </row>
    <row r="1422" spans="2:3" s="45" customFormat="1">
      <c r="B1422" s="49"/>
      <c r="C1422" s="44"/>
    </row>
    <row r="1423" spans="2:3" s="45" customFormat="1">
      <c r="B1423" s="49"/>
      <c r="C1423" s="44"/>
    </row>
    <row r="1424" spans="2:3" s="45" customFormat="1">
      <c r="B1424" s="49"/>
      <c r="C1424" s="44"/>
    </row>
    <row r="1425" spans="2:3" s="45" customFormat="1">
      <c r="B1425" s="49"/>
      <c r="C1425" s="44"/>
    </row>
    <row r="1426" spans="2:3" s="45" customFormat="1">
      <c r="B1426" s="49"/>
      <c r="C1426" s="44"/>
    </row>
    <row r="1427" spans="2:3" s="45" customFormat="1">
      <c r="B1427" s="49"/>
      <c r="C1427" s="44"/>
    </row>
    <row r="1428" spans="2:3" s="45" customFormat="1">
      <c r="B1428" s="49"/>
      <c r="C1428" s="44"/>
    </row>
    <row r="1429" spans="2:3" s="45" customFormat="1">
      <c r="B1429" s="49"/>
      <c r="C1429" s="44"/>
    </row>
    <row r="1430" spans="2:3" s="45" customFormat="1">
      <c r="B1430" s="49"/>
      <c r="C1430" s="44"/>
    </row>
    <row r="1431" spans="2:3" s="45" customFormat="1">
      <c r="B1431" s="49"/>
      <c r="C1431" s="44"/>
    </row>
    <row r="1432" spans="2:3" s="45" customFormat="1">
      <c r="B1432" s="49"/>
      <c r="C1432" s="44"/>
    </row>
    <row r="1433" spans="2:3" s="45" customFormat="1">
      <c r="B1433" s="49"/>
      <c r="C1433" s="44"/>
    </row>
    <row r="1434" spans="2:3" s="45" customFormat="1">
      <c r="B1434" s="49"/>
      <c r="C1434" s="44"/>
    </row>
    <row r="1435" spans="2:3" s="45" customFormat="1">
      <c r="B1435" s="49"/>
      <c r="C1435" s="44"/>
    </row>
    <row r="1436" spans="2:3" s="45" customFormat="1">
      <c r="B1436" s="49"/>
      <c r="C1436" s="44"/>
    </row>
    <row r="1437" spans="2:3" s="45" customFormat="1">
      <c r="B1437" s="49"/>
      <c r="C1437" s="44"/>
    </row>
    <row r="1438" spans="2:3" s="45" customFormat="1">
      <c r="B1438" s="49"/>
      <c r="C1438" s="44"/>
    </row>
    <row r="1439" spans="2:3" s="45" customFormat="1">
      <c r="B1439" s="49"/>
      <c r="C1439" s="44"/>
    </row>
    <row r="1440" spans="2:3" s="45" customFormat="1">
      <c r="B1440" s="49"/>
      <c r="C1440" s="44"/>
    </row>
    <row r="1441" spans="2:3" s="45" customFormat="1">
      <c r="B1441" s="49"/>
      <c r="C1441" s="44"/>
    </row>
    <row r="1442" spans="2:3" s="45" customFormat="1">
      <c r="B1442" s="49"/>
      <c r="C1442" s="44"/>
    </row>
    <row r="1443" spans="2:3" s="45" customFormat="1">
      <c r="B1443" s="49"/>
      <c r="C1443" s="44"/>
    </row>
    <row r="1444" spans="2:3" s="45" customFormat="1">
      <c r="B1444" s="49"/>
      <c r="C1444" s="44"/>
    </row>
    <row r="1445" spans="2:3" s="45" customFormat="1">
      <c r="B1445" s="49"/>
      <c r="C1445" s="44"/>
    </row>
    <row r="1446" spans="2:3" s="45" customFormat="1">
      <c r="B1446" s="49"/>
      <c r="C1446" s="44"/>
    </row>
    <row r="1447" spans="2:3" s="45" customFormat="1">
      <c r="B1447" s="49"/>
      <c r="C1447" s="44"/>
    </row>
    <row r="1448" spans="2:3" s="45" customFormat="1">
      <c r="B1448" s="49"/>
      <c r="C1448" s="44"/>
    </row>
    <row r="1449" spans="2:3" s="45" customFormat="1">
      <c r="B1449" s="49"/>
      <c r="C1449" s="44"/>
    </row>
    <row r="1450" spans="2:3" s="45" customFormat="1">
      <c r="B1450" s="49"/>
      <c r="C1450" s="44"/>
    </row>
    <row r="1451" spans="2:3" s="45" customFormat="1">
      <c r="B1451" s="49"/>
      <c r="C1451" s="44"/>
    </row>
    <row r="1452" spans="2:3" s="45" customFormat="1">
      <c r="B1452" s="49"/>
      <c r="C1452" s="44"/>
    </row>
    <row r="1453" spans="2:3" s="45" customFormat="1">
      <c r="B1453" s="49"/>
      <c r="C1453" s="44"/>
    </row>
    <row r="1454" spans="2:3" s="45" customFormat="1">
      <c r="B1454" s="49"/>
      <c r="C1454" s="44"/>
    </row>
    <row r="1455" spans="2:3" s="45" customFormat="1">
      <c r="B1455" s="49"/>
      <c r="C1455" s="44"/>
    </row>
    <row r="1456" spans="2:3" s="45" customFormat="1">
      <c r="B1456" s="49"/>
      <c r="C1456" s="44"/>
    </row>
    <row r="1457" spans="2:3" s="45" customFormat="1">
      <c r="B1457" s="49"/>
      <c r="C1457" s="44"/>
    </row>
    <row r="1458" spans="2:3" s="45" customFormat="1">
      <c r="B1458" s="49"/>
      <c r="C1458" s="44"/>
    </row>
    <row r="1459" spans="2:3" s="45" customFormat="1">
      <c r="B1459" s="49"/>
      <c r="C1459" s="44"/>
    </row>
    <row r="1460" spans="2:3" s="45" customFormat="1">
      <c r="B1460" s="49"/>
      <c r="C1460" s="44"/>
    </row>
    <row r="1461" spans="2:3" s="45" customFormat="1">
      <c r="B1461" s="49"/>
      <c r="C1461" s="44"/>
    </row>
    <row r="1462" spans="2:3" s="45" customFormat="1">
      <c r="B1462" s="49"/>
      <c r="C1462" s="44"/>
    </row>
    <row r="1463" spans="2:3" s="45" customFormat="1">
      <c r="B1463" s="49"/>
      <c r="C1463" s="44"/>
    </row>
    <row r="1464" spans="2:3" s="45" customFormat="1">
      <c r="B1464" s="49"/>
      <c r="C1464" s="44"/>
    </row>
    <row r="1465" spans="2:3" s="45" customFormat="1">
      <c r="B1465" s="49"/>
      <c r="C1465" s="44"/>
    </row>
    <row r="1466" spans="2:3" s="45" customFormat="1">
      <c r="B1466" s="49"/>
      <c r="C1466" s="44"/>
    </row>
    <row r="1467" spans="2:3" s="45" customFormat="1">
      <c r="B1467" s="49"/>
      <c r="C1467" s="44"/>
    </row>
    <row r="1468" spans="2:3" s="45" customFormat="1">
      <c r="B1468" s="49"/>
      <c r="C1468" s="44"/>
    </row>
    <row r="1469" spans="2:3" s="45" customFormat="1">
      <c r="B1469" s="49"/>
      <c r="C1469" s="44"/>
    </row>
    <row r="1470" spans="2:3" s="45" customFormat="1">
      <c r="B1470" s="49"/>
      <c r="C1470" s="44"/>
    </row>
    <row r="1471" spans="2:3" s="45" customFormat="1">
      <c r="B1471" s="49"/>
      <c r="C1471" s="44"/>
    </row>
    <row r="1472" spans="2:3" s="45" customFormat="1">
      <c r="B1472" s="49"/>
      <c r="C1472" s="44"/>
    </row>
    <row r="1473" spans="2:3" s="45" customFormat="1">
      <c r="B1473" s="49"/>
      <c r="C1473" s="44"/>
    </row>
    <row r="1474" spans="2:3" s="45" customFormat="1">
      <c r="B1474" s="49"/>
      <c r="C1474" s="44"/>
    </row>
    <row r="1475" spans="2:3" s="45" customFormat="1">
      <c r="B1475" s="49"/>
      <c r="C1475" s="44"/>
    </row>
    <row r="1476" spans="2:3" s="45" customFormat="1">
      <c r="B1476" s="49"/>
      <c r="C1476" s="44"/>
    </row>
    <row r="1477" spans="2:3" s="45" customFormat="1">
      <c r="B1477" s="49"/>
      <c r="C1477" s="44"/>
    </row>
    <row r="1478" spans="2:3" s="45" customFormat="1">
      <c r="B1478" s="49"/>
      <c r="C1478" s="44"/>
    </row>
    <row r="1479" spans="2:3" s="45" customFormat="1">
      <c r="B1479" s="49"/>
      <c r="C1479" s="44"/>
    </row>
    <row r="1480" spans="2:3" s="45" customFormat="1">
      <c r="B1480" s="49"/>
      <c r="C1480" s="44"/>
    </row>
    <row r="1481" spans="2:3" s="45" customFormat="1">
      <c r="B1481" s="49"/>
      <c r="C1481" s="44"/>
    </row>
    <row r="1482" spans="2:3" s="45" customFormat="1">
      <c r="B1482" s="49"/>
      <c r="C1482" s="44"/>
    </row>
    <row r="1483" spans="2:3" s="45" customFormat="1">
      <c r="B1483" s="49"/>
      <c r="C1483" s="44"/>
    </row>
    <row r="1484" spans="2:3" s="45" customFormat="1">
      <c r="B1484" s="49"/>
      <c r="C1484" s="44"/>
    </row>
    <row r="1485" spans="2:3" s="45" customFormat="1">
      <c r="B1485" s="49"/>
      <c r="C1485" s="44"/>
    </row>
    <row r="1486" spans="2:3" s="45" customFormat="1">
      <c r="B1486" s="49"/>
      <c r="C1486" s="44"/>
    </row>
    <row r="1487" spans="2:3" s="45" customFormat="1">
      <c r="B1487" s="49"/>
      <c r="C1487" s="44"/>
    </row>
    <row r="1488" spans="2:3" s="45" customFormat="1">
      <c r="B1488" s="49"/>
      <c r="C1488" s="44"/>
    </row>
    <row r="1489" spans="2:3" s="45" customFormat="1">
      <c r="B1489" s="49"/>
      <c r="C1489" s="44"/>
    </row>
    <row r="1490" spans="2:3" s="45" customFormat="1">
      <c r="B1490" s="49"/>
      <c r="C1490" s="44"/>
    </row>
    <row r="1491" spans="2:3" s="45" customFormat="1">
      <c r="B1491" s="49"/>
      <c r="C1491" s="44"/>
    </row>
    <row r="1492" spans="2:3" s="45" customFormat="1">
      <c r="B1492" s="49"/>
      <c r="C1492" s="44"/>
    </row>
    <row r="1493" spans="2:3" s="45" customFormat="1">
      <c r="B1493" s="49"/>
      <c r="C1493" s="44"/>
    </row>
    <row r="1494" spans="2:3" s="45" customFormat="1">
      <c r="B1494" s="49"/>
      <c r="C1494" s="44"/>
    </row>
    <row r="1495" spans="2:3" s="45" customFormat="1">
      <c r="B1495" s="49"/>
      <c r="C1495" s="44"/>
    </row>
    <row r="1496" spans="2:3" s="45" customFormat="1">
      <c r="B1496" s="49"/>
      <c r="C1496" s="44"/>
    </row>
    <row r="1497" spans="2:3" s="45" customFormat="1">
      <c r="B1497" s="49"/>
      <c r="C1497" s="44"/>
    </row>
    <row r="1498" spans="2:3" s="45" customFormat="1">
      <c r="B1498" s="49"/>
      <c r="C1498" s="44"/>
    </row>
    <row r="1499" spans="2:3" s="45" customFormat="1">
      <c r="B1499" s="49"/>
      <c r="C1499" s="44"/>
    </row>
    <row r="1500" spans="2:3" s="45" customFormat="1">
      <c r="B1500" s="49"/>
      <c r="C1500" s="44"/>
    </row>
    <row r="1501" spans="2:3" s="45" customFormat="1">
      <c r="B1501" s="49"/>
      <c r="C1501" s="44"/>
    </row>
    <row r="1502" spans="2:3" s="45" customFormat="1">
      <c r="B1502" s="49"/>
      <c r="C1502" s="44"/>
    </row>
    <row r="1503" spans="2:3" s="45" customFormat="1">
      <c r="B1503" s="49"/>
      <c r="C1503" s="44"/>
    </row>
    <row r="1504" spans="2:3" s="45" customFormat="1">
      <c r="B1504" s="49"/>
      <c r="C1504" s="44"/>
    </row>
    <row r="1505" spans="2:3" s="45" customFormat="1">
      <c r="B1505" s="49"/>
      <c r="C1505" s="44"/>
    </row>
    <row r="1506" spans="2:3" s="45" customFormat="1">
      <c r="B1506" s="49"/>
      <c r="C1506" s="44"/>
    </row>
    <row r="1507" spans="2:3" s="45" customFormat="1">
      <c r="B1507" s="49"/>
      <c r="C1507" s="44"/>
    </row>
    <row r="1508" spans="2:3" s="45" customFormat="1">
      <c r="B1508" s="49"/>
      <c r="C1508" s="44"/>
    </row>
    <row r="1509" spans="2:3" s="45" customFormat="1">
      <c r="B1509" s="49"/>
      <c r="C1509" s="44"/>
    </row>
    <row r="1510" spans="2:3" s="45" customFormat="1">
      <c r="B1510" s="49"/>
      <c r="C1510" s="44"/>
    </row>
    <row r="1511" spans="2:3" s="45" customFormat="1">
      <c r="B1511" s="49"/>
      <c r="C1511" s="44"/>
    </row>
    <row r="1512" spans="2:3" s="45" customFormat="1">
      <c r="B1512" s="49"/>
      <c r="C1512" s="44"/>
    </row>
    <row r="1513" spans="2:3" s="45" customFormat="1">
      <c r="B1513" s="49"/>
      <c r="C1513" s="44"/>
    </row>
    <row r="1514" spans="2:3" s="45" customFormat="1">
      <c r="B1514" s="49"/>
      <c r="C1514" s="44"/>
    </row>
    <row r="1515" spans="2:3" s="45" customFormat="1">
      <c r="B1515" s="49"/>
      <c r="C1515" s="44"/>
    </row>
    <row r="1516" spans="2:3" s="45" customFormat="1">
      <c r="B1516" s="49"/>
      <c r="C1516" s="44"/>
    </row>
    <row r="1517" spans="2:3" s="45" customFormat="1">
      <c r="B1517" s="49"/>
      <c r="C1517" s="44"/>
    </row>
    <row r="1518" spans="2:3" s="45" customFormat="1">
      <c r="B1518" s="49"/>
      <c r="C1518" s="44"/>
    </row>
    <row r="1519" spans="2:3" s="45" customFormat="1">
      <c r="B1519" s="49"/>
      <c r="C1519" s="44"/>
    </row>
    <row r="1520" spans="2:3" s="45" customFormat="1">
      <c r="B1520" s="49"/>
      <c r="C1520" s="44"/>
    </row>
    <row r="1521" spans="2:3" s="45" customFormat="1">
      <c r="B1521" s="49"/>
      <c r="C1521" s="44"/>
    </row>
    <row r="1522" spans="2:3" s="45" customFormat="1">
      <c r="B1522" s="49"/>
      <c r="C1522" s="44"/>
    </row>
    <row r="1523" spans="2:3" s="45" customFormat="1">
      <c r="B1523" s="49"/>
      <c r="C1523" s="44"/>
    </row>
    <row r="1524" spans="2:3" s="45" customFormat="1">
      <c r="B1524" s="49"/>
      <c r="C1524" s="44"/>
    </row>
    <row r="1525" spans="2:3" s="45" customFormat="1">
      <c r="B1525" s="49"/>
      <c r="C1525" s="44"/>
    </row>
    <row r="1526" spans="2:3" s="45" customFormat="1">
      <c r="B1526" s="49"/>
      <c r="C1526" s="44"/>
    </row>
    <row r="1527" spans="2:3" s="45" customFormat="1">
      <c r="B1527" s="49"/>
      <c r="C1527" s="44"/>
    </row>
    <row r="1528" spans="2:3" s="45" customFormat="1">
      <c r="B1528" s="49"/>
      <c r="C1528" s="44"/>
    </row>
    <row r="1529" spans="2:3" s="45" customFormat="1">
      <c r="B1529" s="49"/>
      <c r="C1529" s="44"/>
    </row>
    <row r="1530" spans="2:3" s="45" customFormat="1">
      <c r="B1530" s="49"/>
      <c r="C1530" s="44"/>
    </row>
    <row r="1531" spans="2:3" s="45" customFormat="1">
      <c r="B1531" s="49"/>
      <c r="C1531" s="44"/>
    </row>
    <row r="1532" spans="2:3" s="45" customFormat="1">
      <c r="B1532" s="49"/>
      <c r="C1532" s="44"/>
    </row>
    <row r="1533" spans="2:3" s="45" customFormat="1">
      <c r="B1533" s="49"/>
      <c r="C1533" s="44"/>
    </row>
    <row r="1534" spans="2:3" s="45" customFormat="1">
      <c r="B1534" s="49"/>
      <c r="C1534" s="44"/>
    </row>
    <row r="1535" spans="2:3" s="45" customFormat="1">
      <c r="B1535" s="49"/>
      <c r="C1535" s="44"/>
    </row>
    <row r="1536" spans="2:3" s="45" customFormat="1">
      <c r="B1536" s="49"/>
      <c r="C1536" s="44"/>
    </row>
    <row r="1537" spans="2:3" s="45" customFormat="1">
      <c r="B1537" s="49"/>
      <c r="C1537" s="44"/>
    </row>
    <row r="1538" spans="2:3" s="45" customFormat="1">
      <c r="B1538" s="49"/>
      <c r="C1538" s="44"/>
    </row>
    <row r="1539" spans="2:3" s="45" customFormat="1">
      <c r="B1539" s="49"/>
      <c r="C1539" s="44"/>
    </row>
    <row r="1540" spans="2:3" s="45" customFormat="1">
      <c r="B1540" s="49"/>
      <c r="C1540" s="44"/>
    </row>
    <row r="1541" spans="2:3" s="45" customFormat="1">
      <c r="B1541" s="49"/>
      <c r="C1541" s="44"/>
    </row>
    <row r="1542" spans="2:3" s="45" customFormat="1">
      <c r="B1542" s="49"/>
      <c r="C1542" s="44"/>
    </row>
    <row r="1543" spans="2:3" s="45" customFormat="1">
      <c r="B1543" s="49"/>
      <c r="C1543" s="44"/>
    </row>
    <row r="1544" spans="2:3" s="45" customFormat="1">
      <c r="B1544" s="49"/>
      <c r="C1544" s="44"/>
    </row>
    <row r="1545" spans="2:3" s="45" customFormat="1">
      <c r="B1545" s="49"/>
      <c r="C1545" s="44"/>
    </row>
    <row r="1546" spans="2:3" s="45" customFormat="1">
      <c r="B1546" s="49"/>
      <c r="C1546" s="44"/>
    </row>
    <row r="1547" spans="2:3" s="45" customFormat="1">
      <c r="B1547" s="49"/>
      <c r="C1547" s="44"/>
    </row>
    <row r="1548" spans="2:3" s="45" customFormat="1">
      <c r="B1548" s="49"/>
      <c r="C1548" s="44"/>
    </row>
    <row r="1549" spans="2:3" s="45" customFormat="1">
      <c r="B1549" s="49"/>
      <c r="C1549" s="44"/>
    </row>
    <row r="1550" spans="2:3" s="45" customFormat="1">
      <c r="B1550" s="49"/>
      <c r="C1550" s="44"/>
    </row>
    <row r="1551" spans="2:3" s="45" customFormat="1">
      <c r="B1551" s="49"/>
      <c r="C1551" s="44"/>
    </row>
    <row r="1552" spans="2:3" s="45" customFormat="1">
      <c r="B1552" s="49"/>
      <c r="C1552" s="44"/>
    </row>
    <row r="1553" spans="2:3" s="45" customFormat="1">
      <c r="B1553" s="49"/>
      <c r="C1553" s="44"/>
    </row>
    <row r="1554" spans="2:3" s="45" customFormat="1">
      <c r="B1554" s="49"/>
      <c r="C1554" s="44"/>
    </row>
    <row r="1555" spans="2:3" s="45" customFormat="1">
      <c r="B1555" s="49"/>
      <c r="C1555" s="44"/>
    </row>
    <row r="1556" spans="2:3" s="45" customFormat="1">
      <c r="B1556" s="49"/>
      <c r="C1556" s="44"/>
    </row>
    <row r="1557" spans="2:3" s="45" customFormat="1">
      <c r="B1557" s="49"/>
      <c r="C1557" s="44"/>
    </row>
    <row r="1558" spans="2:3" s="45" customFormat="1">
      <c r="B1558" s="49"/>
      <c r="C1558" s="44"/>
    </row>
    <row r="1559" spans="2:3" s="45" customFormat="1">
      <c r="B1559" s="49"/>
      <c r="C1559" s="44"/>
    </row>
    <row r="1560" spans="2:3" s="45" customFormat="1">
      <c r="B1560" s="49"/>
      <c r="C1560" s="44"/>
    </row>
    <row r="1561" spans="2:3" s="45" customFormat="1">
      <c r="B1561" s="49"/>
      <c r="C1561" s="44"/>
    </row>
    <row r="1562" spans="2:3" s="45" customFormat="1">
      <c r="B1562" s="49"/>
      <c r="C1562" s="44"/>
    </row>
    <row r="1563" spans="2:3" s="45" customFormat="1">
      <c r="B1563" s="49"/>
      <c r="C1563" s="44"/>
    </row>
    <row r="1564" spans="2:3" s="45" customFormat="1">
      <c r="B1564" s="49"/>
      <c r="C1564" s="44"/>
    </row>
    <row r="1565" spans="2:3" s="45" customFormat="1">
      <c r="B1565" s="49"/>
      <c r="C1565" s="44"/>
    </row>
    <row r="1566" spans="2:3" s="45" customFormat="1">
      <c r="B1566" s="49"/>
      <c r="C1566" s="44"/>
    </row>
    <row r="1567" spans="2:3" s="45" customFormat="1">
      <c r="B1567" s="49"/>
      <c r="C1567" s="44"/>
    </row>
    <row r="1568" spans="2:3" s="45" customFormat="1">
      <c r="B1568" s="49"/>
      <c r="C1568" s="44"/>
    </row>
    <row r="1569" spans="2:3" s="45" customFormat="1">
      <c r="B1569" s="49"/>
      <c r="C1569" s="44"/>
    </row>
    <row r="1570" spans="2:3" s="45" customFormat="1">
      <c r="B1570" s="49"/>
      <c r="C1570" s="44"/>
    </row>
    <row r="1571" spans="2:3" s="45" customFormat="1">
      <c r="B1571" s="49"/>
      <c r="C1571" s="44"/>
    </row>
    <row r="1572" spans="2:3" s="45" customFormat="1">
      <c r="B1572" s="49"/>
      <c r="C1572" s="44"/>
    </row>
    <row r="1573" spans="2:3" s="45" customFormat="1">
      <c r="B1573" s="49"/>
      <c r="C1573" s="44"/>
    </row>
    <row r="1574" spans="2:3" s="45" customFormat="1">
      <c r="B1574" s="49"/>
      <c r="C1574" s="44"/>
    </row>
    <row r="1575" spans="2:3" s="45" customFormat="1">
      <c r="B1575" s="49"/>
      <c r="C1575" s="44"/>
    </row>
    <row r="1576" spans="2:3" s="45" customFormat="1">
      <c r="B1576" s="49"/>
      <c r="C1576" s="44"/>
    </row>
    <row r="1577" spans="2:3" s="45" customFormat="1">
      <c r="B1577" s="49"/>
      <c r="C1577" s="44"/>
    </row>
    <row r="1578" spans="2:3" s="45" customFormat="1">
      <c r="B1578" s="49"/>
      <c r="C1578" s="44"/>
    </row>
    <row r="1579" spans="2:3" s="45" customFormat="1">
      <c r="B1579" s="49"/>
      <c r="C1579" s="44"/>
    </row>
    <row r="1580" spans="2:3" s="45" customFormat="1">
      <c r="B1580" s="49"/>
      <c r="C1580" s="44"/>
    </row>
    <row r="1581" spans="2:3" s="45" customFormat="1">
      <c r="B1581" s="49"/>
      <c r="C1581" s="44"/>
    </row>
    <row r="1582" spans="2:3" s="45" customFormat="1">
      <c r="B1582" s="49"/>
      <c r="C1582" s="44"/>
    </row>
    <row r="1583" spans="2:3" s="45" customFormat="1">
      <c r="B1583" s="49"/>
      <c r="C1583" s="44"/>
    </row>
    <row r="1584" spans="2:3" s="45" customFormat="1">
      <c r="B1584" s="49"/>
      <c r="C1584" s="44"/>
    </row>
    <row r="1585" spans="2:3" s="45" customFormat="1">
      <c r="B1585" s="49"/>
      <c r="C1585" s="44"/>
    </row>
    <row r="1586" spans="2:3" s="45" customFormat="1">
      <c r="B1586" s="49"/>
      <c r="C1586" s="44"/>
    </row>
    <row r="1587" spans="2:3" s="45" customFormat="1">
      <c r="B1587" s="49"/>
      <c r="C1587" s="44"/>
    </row>
    <row r="1588" spans="2:3" s="45" customFormat="1">
      <c r="B1588" s="49"/>
      <c r="C1588" s="44"/>
    </row>
    <row r="1589" spans="2:3" s="45" customFormat="1">
      <c r="B1589" s="49"/>
      <c r="C1589" s="44"/>
    </row>
    <row r="1590" spans="2:3" s="45" customFormat="1">
      <c r="B1590" s="49"/>
      <c r="C1590" s="44"/>
    </row>
    <row r="1591" spans="2:3" s="45" customFormat="1">
      <c r="B1591" s="49"/>
      <c r="C1591" s="44"/>
    </row>
    <row r="1592" spans="2:3" s="45" customFormat="1">
      <c r="B1592" s="49"/>
      <c r="C1592" s="44"/>
    </row>
    <row r="1593" spans="2:3" s="45" customFormat="1">
      <c r="B1593" s="49"/>
      <c r="C1593" s="44"/>
    </row>
    <row r="1594" spans="2:3" s="45" customFormat="1">
      <c r="B1594" s="49"/>
      <c r="C1594" s="44"/>
    </row>
    <row r="1595" spans="2:3" s="45" customFormat="1">
      <c r="B1595" s="49"/>
      <c r="C1595" s="44"/>
    </row>
    <row r="1596" spans="2:3" s="45" customFormat="1">
      <c r="B1596" s="49"/>
      <c r="C1596" s="44"/>
    </row>
    <row r="1597" spans="2:3" s="45" customFormat="1">
      <c r="B1597" s="49"/>
      <c r="C1597" s="44"/>
    </row>
    <row r="1598" spans="2:3" s="45" customFormat="1">
      <c r="B1598" s="49"/>
      <c r="C1598" s="44"/>
    </row>
    <row r="1599" spans="2:3" s="45" customFormat="1">
      <c r="B1599" s="49"/>
      <c r="C1599" s="44"/>
    </row>
    <row r="1600" spans="2:3" s="45" customFormat="1">
      <c r="B1600" s="49"/>
      <c r="C1600" s="44"/>
    </row>
    <row r="1601" spans="2:3" s="45" customFormat="1">
      <c r="B1601" s="49"/>
      <c r="C1601" s="44"/>
    </row>
    <row r="1602" spans="2:3" s="45" customFormat="1">
      <c r="B1602" s="49"/>
      <c r="C1602" s="44"/>
    </row>
    <row r="1603" spans="2:3" s="45" customFormat="1">
      <c r="B1603" s="49"/>
      <c r="C1603" s="44"/>
    </row>
    <row r="1604" spans="2:3" s="45" customFormat="1">
      <c r="B1604" s="49"/>
      <c r="C1604" s="44"/>
    </row>
    <row r="1605" spans="2:3" s="45" customFormat="1">
      <c r="B1605" s="49"/>
      <c r="C1605" s="44"/>
    </row>
    <row r="1606" spans="2:3" s="45" customFormat="1">
      <c r="B1606" s="49"/>
      <c r="C1606" s="44"/>
    </row>
    <row r="1607" spans="2:3" s="45" customFormat="1">
      <c r="B1607" s="49"/>
      <c r="C1607" s="44"/>
    </row>
    <row r="1608" spans="2:3" s="45" customFormat="1">
      <c r="B1608" s="49"/>
      <c r="C1608" s="44"/>
    </row>
    <row r="1609" spans="2:3" s="45" customFormat="1">
      <c r="B1609" s="49"/>
      <c r="C1609" s="44"/>
    </row>
    <row r="1610" spans="2:3" s="45" customFormat="1">
      <c r="B1610" s="49"/>
      <c r="C1610" s="44"/>
    </row>
    <row r="1611" spans="2:3" s="45" customFormat="1">
      <c r="B1611" s="49"/>
      <c r="C1611" s="44"/>
    </row>
    <row r="1612" spans="2:3" s="45" customFormat="1">
      <c r="B1612" s="49"/>
      <c r="C1612" s="44"/>
    </row>
    <row r="1613" spans="2:3" s="45" customFormat="1">
      <c r="B1613" s="49"/>
      <c r="C1613" s="44"/>
    </row>
    <row r="1614" spans="2:3" s="45" customFormat="1">
      <c r="B1614" s="49"/>
      <c r="C1614" s="44"/>
    </row>
    <row r="1615" spans="2:3" s="45" customFormat="1">
      <c r="B1615" s="49"/>
      <c r="C1615" s="44"/>
    </row>
    <row r="1616" spans="2:3" s="45" customFormat="1">
      <c r="B1616" s="49"/>
      <c r="C1616" s="44"/>
    </row>
    <row r="1617" spans="2:3" s="45" customFormat="1">
      <c r="B1617" s="49"/>
      <c r="C1617" s="44"/>
    </row>
    <row r="1618" spans="2:3" s="45" customFormat="1">
      <c r="B1618" s="49"/>
      <c r="C1618" s="44"/>
    </row>
    <row r="1619" spans="2:3" s="45" customFormat="1">
      <c r="B1619" s="49"/>
      <c r="C1619" s="44"/>
    </row>
    <row r="1620" spans="2:3" s="45" customFormat="1">
      <c r="B1620" s="49"/>
      <c r="C1620" s="44"/>
    </row>
    <row r="1621" spans="2:3" s="45" customFormat="1">
      <c r="B1621" s="49"/>
      <c r="C1621" s="44"/>
    </row>
    <row r="1622" spans="2:3" s="45" customFormat="1">
      <c r="B1622" s="49"/>
      <c r="C1622" s="44"/>
    </row>
    <row r="1623" spans="2:3" s="45" customFormat="1">
      <c r="B1623" s="49"/>
      <c r="C1623" s="44"/>
    </row>
    <row r="1624" spans="2:3" s="45" customFormat="1">
      <c r="B1624" s="49"/>
      <c r="C1624" s="44"/>
    </row>
    <row r="1625" spans="2:3" s="45" customFormat="1">
      <c r="B1625" s="49"/>
      <c r="C1625" s="44"/>
    </row>
    <row r="1626" spans="2:3" s="45" customFormat="1">
      <c r="B1626" s="49"/>
      <c r="C1626" s="44"/>
    </row>
    <row r="1627" spans="2:3" s="45" customFormat="1">
      <c r="B1627" s="49"/>
      <c r="C1627" s="44"/>
    </row>
    <row r="1628" spans="2:3" s="45" customFormat="1">
      <c r="B1628" s="49"/>
      <c r="C1628" s="44"/>
    </row>
    <row r="1629" spans="2:3" s="45" customFormat="1">
      <c r="B1629" s="49"/>
      <c r="C1629" s="44"/>
    </row>
    <row r="1630" spans="2:3" s="45" customFormat="1">
      <c r="B1630" s="49"/>
      <c r="C1630" s="44"/>
    </row>
    <row r="1631" spans="2:3" s="45" customFormat="1">
      <c r="B1631" s="49"/>
      <c r="C1631" s="44"/>
    </row>
    <row r="1632" spans="2:3" s="45" customFormat="1">
      <c r="B1632" s="49"/>
      <c r="C1632" s="44"/>
    </row>
    <row r="1633" spans="2:3" s="45" customFormat="1">
      <c r="B1633" s="49"/>
      <c r="C1633" s="44"/>
    </row>
    <row r="1634" spans="2:3" s="45" customFormat="1">
      <c r="B1634" s="49"/>
      <c r="C1634" s="44"/>
    </row>
    <row r="1635" spans="2:3" s="45" customFormat="1">
      <c r="B1635" s="49"/>
      <c r="C1635" s="44"/>
    </row>
    <row r="1636" spans="2:3" s="45" customFormat="1">
      <c r="B1636" s="49"/>
      <c r="C1636" s="44"/>
    </row>
    <row r="1637" spans="2:3" s="45" customFormat="1">
      <c r="B1637" s="49"/>
      <c r="C1637" s="44"/>
    </row>
    <row r="1638" spans="2:3" s="45" customFormat="1">
      <c r="B1638" s="49"/>
      <c r="C1638" s="44"/>
    </row>
    <row r="1639" spans="2:3" s="45" customFormat="1">
      <c r="B1639" s="49"/>
      <c r="C1639" s="44"/>
    </row>
    <row r="1640" spans="2:3" s="45" customFormat="1">
      <c r="B1640" s="49"/>
      <c r="C1640" s="44"/>
    </row>
    <row r="1641" spans="2:3" s="45" customFormat="1">
      <c r="B1641" s="49"/>
      <c r="C1641" s="44"/>
    </row>
    <row r="1642" spans="2:3" s="45" customFormat="1">
      <c r="B1642" s="49"/>
      <c r="C1642" s="44"/>
    </row>
    <row r="1643" spans="2:3" s="45" customFormat="1">
      <c r="B1643" s="49"/>
      <c r="C1643" s="44"/>
    </row>
    <row r="1644" spans="2:3" s="45" customFormat="1">
      <c r="B1644" s="49"/>
      <c r="C1644" s="44"/>
    </row>
    <row r="1645" spans="2:3" s="45" customFormat="1">
      <c r="B1645" s="49"/>
      <c r="C1645" s="44"/>
    </row>
    <row r="1646" spans="2:3" s="45" customFormat="1">
      <c r="B1646" s="49"/>
      <c r="C1646" s="44"/>
    </row>
    <row r="1647" spans="2:3" s="45" customFormat="1">
      <c r="B1647" s="49"/>
      <c r="C1647" s="44"/>
    </row>
    <row r="1648" spans="2:3" s="45" customFormat="1">
      <c r="B1648" s="49"/>
      <c r="C1648" s="44"/>
    </row>
    <row r="1649" spans="2:3" s="45" customFormat="1">
      <c r="B1649" s="49"/>
      <c r="C1649" s="44"/>
    </row>
    <row r="1650" spans="2:3" s="45" customFormat="1">
      <c r="B1650" s="49"/>
      <c r="C1650" s="44"/>
    </row>
    <row r="1651" spans="2:3" s="45" customFormat="1">
      <c r="B1651" s="49"/>
      <c r="C1651" s="44"/>
    </row>
    <row r="1652" spans="2:3" s="45" customFormat="1">
      <c r="B1652" s="49"/>
      <c r="C1652" s="44"/>
    </row>
    <row r="1653" spans="2:3" s="45" customFormat="1">
      <c r="B1653" s="49"/>
      <c r="C1653" s="44"/>
    </row>
    <row r="1654" spans="2:3" s="45" customFormat="1">
      <c r="B1654" s="49"/>
      <c r="C1654" s="44"/>
    </row>
    <row r="1655" spans="2:3" s="45" customFormat="1">
      <c r="B1655" s="49"/>
      <c r="C1655" s="44"/>
    </row>
    <row r="1656" spans="2:3" s="45" customFormat="1">
      <c r="B1656" s="49"/>
      <c r="C1656" s="44"/>
    </row>
    <row r="1657" spans="2:3" s="45" customFormat="1">
      <c r="B1657" s="49"/>
      <c r="C1657" s="44"/>
    </row>
    <row r="1658" spans="2:3" s="45" customFormat="1">
      <c r="B1658" s="49"/>
      <c r="C1658" s="44"/>
    </row>
    <row r="1659" spans="2:3" s="45" customFormat="1">
      <c r="B1659" s="49"/>
      <c r="C1659" s="44"/>
    </row>
    <row r="1660" spans="2:3" s="45" customFormat="1">
      <c r="B1660" s="49"/>
      <c r="C1660" s="44"/>
    </row>
    <row r="1661" spans="2:3" s="45" customFormat="1">
      <c r="B1661" s="49"/>
      <c r="C1661" s="44"/>
    </row>
    <row r="1662" spans="2:3" s="45" customFormat="1">
      <c r="B1662" s="49"/>
      <c r="C1662" s="44"/>
    </row>
    <row r="1663" spans="2:3" s="45" customFormat="1">
      <c r="B1663" s="49"/>
      <c r="C1663" s="44"/>
    </row>
    <row r="1664" spans="2:3" s="45" customFormat="1">
      <c r="B1664" s="49"/>
      <c r="C1664" s="44"/>
    </row>
    <row r="1665" spans="2:3" s="45" customFormat="1">
      <c r="B1665" s="49"/>
      <c r="C1665" s="44"/>
    </row>
    <row r="1666" spans="2:3" s="45" customFormat="1">
      <c r="B1666" s="49"/>
      <c r="C1666" s="44"/>
    </row>
    <row r="1667" spans="2:3" s="45" customFormat="1">
      <c r="B1667" s="49"/>
      <c r="C1667" s="44"/>
    </row>
    <row r="1668" spans="2:3" s="45" customFormat="1">
      <c r="B1668" s="49"/>
      <c r="C1668" s="44"/>
    </row>
    <row r="1669" spans="2:3" s="45" customFormat="1">
      <c r="B1669" s="49"/>
      <c r="C1669" s="44"/>
    </row>
    <row r="1670" spans="2:3" s="45" customFormat="1">
      <c r="B1670" s="49"/>
      <c r="C1670" s="44"/>
    </row>
    <row r="1671" spans="2:3" s="45" customFormat="1">
      <c r="B1671" s="49"/>
      <c r="C1671" s="44"/>
    </row>
    <row r="1672" spans="2:3" s="45" customFormat="1">
      <c r="B1672" s="49"/>
      <c r="C1672" s="44"/>
    </row>
    <row r="1673" spans="2:3" s="45" customFormat="1">
      <c r="B1673" s="49"/>
      <c r="C1673" s="44"/>
    </row>
    <row r="1674" spans="2:3" s="45" customFormat="1">
      <c r="B1674" s="49"/>
      <c r="C1674" s="44"/>
    </row>
    <row r="1675" spans="2:3" s="45" customFormat="1">
      <c r="B1675" s="49"/>
      <c r="C1675" s="44"/>
    </row>
    <row r="1676" spans="2:3" s="45" customFormat="1">
      <c r="B1676" s="49"/>
      <c r="C1676" s="44"/>
    </row>
    <row r="1677" spans="2:3" s="45" customFormat="1">
      <c r="B1677" s="49"/>
      <c r="C1677" s="44"/>
    </row>
    <row r="1678" spans="2:3" s="45" customFormat="1">
      <c r="B1678" s="49"/>
      <c r="C1678" s="44"/>
    </row>
    <row r="1679" spans="2:3" s="45" customFormat="1">
      <c r="B1679" s="49"/>
      <c r="C1679" s="44"/>
    </row>
    <row r="1680" spans="2:3" s="45" customFormat="1">
      <c r="B1680" s="49"/>
      <c r="C1680" s="44"/>
    </row>
    <row r="1681" spans="2:3" s="45" customFormat="1">
      <c r="B1681" s="49"/>
      <c r="C1681" s="44"/>
    </row>
    <row r="1682" spans="2:3" s="45" customFormat="1">
      <c r="B1682" s="49"/>
      <c r="C1682" s="44"/>
    </row>
    <row r="1683" spans="2:3" s="45" customFormat="1">
      <c r="B1683" s="49"/>
      <c r="C1683" s="44"/>
    </row>
    <row r="1684" spans="2:3" s="45" customFormat="1">
      <c r="B1684" s="49"/>
      <c r="C1684" s="44"/>
    </row>
    <row r="1685" spans="2:3" s="45" customFormat="1">
      <c r="B1685" s="49"/>
      <c r="C1685" s="44"/>
    </row>
    <row r="1686" spans="2:3" s="45" customFormat="1">
      <c r="B1686" s="49"/>
      <c r="C1686" s="44"/>
    </row>
    <row r="1687" spans="2:3" s="45" customFormat="1">
      <c r="B1687" s="49"/>
      <c r="C1687" s="44"/>
    </row>
    <row r="1688" spans="2:3" s="45" customFormat="1">
      <c r="B1688" s="49"/>
      <c r="C1688" s="44"/>
    </row>
    <row r="1689" spans="2:3" s="45" customFormat="1">
      <c r="B1689" s="49"/>
      <c r="C1689" s="44"/>
    </row>
    <row r="1690" spans="2:3" s="45" customFormat="1">
      <c r="B1690" s="49"/>
      <c r="C1690" s="44"/>
    </row>
    <row r="1691" spans="2:3" s="45" customFormat="1">
      <c r="B1691" s="49"/>
      <c r="C1691" s="44"/>
    </row>
    <row r="1692" spans="2:3" s="45" customFormat="1">
      <c r="B1692" s="49"/>
      <c r="C1692" s="44"/>
    </row>
    <row r="1693" spans="2:3" s="45" customFormat="1">
      <c r="B1693" s="49"/>
      <c r="C1693" s="44"/>
    </row>
    <row r="1694" spans="2:3" s="45" customFormat="1">
      <c r="B1694" s="49"/>
      <c r="C1694" s="44"/>
    </row>
    <row r="1695" spans="2:3" s="45" customFormat="1">
      <c r="B1695" s="49"/>
      <c r="C1695" s="44"/>
    </row>
    <row r="1696" spans="2:3" s="45" customFormat="1">
      <c r="B1696" s="49"/>
      <c r="C1696" s="44"/>
    </row>
    <row r="1697" spans="2:3" s="45" customFormat="1">
      <c r="B1697" s="49"/>
      <c r="C1697" s="44"/>
    </row>
    <row r="1698" spans="2:3" s="45" customFormat="1">
      <c r="B1698" s="49"/>
      <c r="C1698" s="44"/>
    </row>
    <row r="1699" spans="2:3" s="45" customFormat="1">
      <c r="B1699" s="49"/>
      <c r="C1699" s="44"/>
    </row>
    <row r="1700" spans="2:3" s="45" customFormat="1">
      <c r="B1700" s="49"/>
      <c r="C1700" s="44"/>
    </row>
    <row r="1701" spans="2:3" s="45" customFormat="1">
      <c r="B1701" s="49"/>
      <c r="C1701" s="44"/>
    </row>
    <row r="1702" spans="2:3" s="45" customFormat="1">
      <c r="B1702" s="49"/>
      <c r="C1702" s="44"/>
    </row>
    <row r="1703" spans="2:3" s="45" customFormat="1">
      <c r="B1703" s="49"/>
      <c r="C1703" s="44"/>
    </row>
    <row r="1704" spans="2:3" s="45" customFormat="1">
      <c r="B1704" s="49"/>
      <c r="C1704" s="44"/>
    </row>
    <row r="1705" spans="2:3" s="45" customFormat="1">
      <c r="B1705" s="49"/>
      <c r="C1705" s="44"/>
    </row>
    <row r="1706" spans="2:3" s="45" customFormat="1">
      <c r="B1706" s="49"/>
      <c r="C1706" s="44"/>
    </row>
    <row r="1707" spans="2:3" s="45" customFormat="1">
      <c r="B1707" s="49"/>
      <c r="C1707" s="44"/>
    </row>
    <row r="1708" spans="2:3" s="45" customFormat="1">
      <c r="B1708" s="49"/>
      <c r="C1708" s="44"/>
    </row>
    <row r="1709" spans="2:3" s="45" customFormat="1">
      <c r="B1709" s="49"/>
      <c r="C1709" s="44"/>
    </row>
    <row r="1710" spans="2:3" s="45" customFormat="1">
      <c r="B1710" s="49"/>
      <c r="C1710" s="44"/>
    </row>
    <row r="1711" spans="2:3" s="45" customFormat="1">
      <c r="B1711" s="49"/>
      <c r="C1711" s="44"/>
    </row>
    <row r="1712" spans="2:3" s="45" customFormat="1">
      <c r="B1712" s="49"/>
      <c r="C1712" s="44"/>
    </row>
    <row r="1713" spans="2:3" s="45" customFormat="1">
      <c r="B1713" s="49"/>
      <c r="C1713" s="44"/>
    </row>
    <row r="1714" spans="2:3" s="45" customFormat="1">
      <c r="B1714" s="49"/>
      <c r="C1714" s="44"/>
    </row>
    <row r="1715" spans="2:3" s="45" customFormat="1">
      <c r="B1715" s="49"/>
      <c r="C1715" s="44"/>
    </row>
    <row r="1716" spans="2:3" s="45" customFormat="1">
      <c r="B1716" s="49"/>
      <c r="C1716" s="44"/>
    </row>
    <row r="1717" spans="2:3" s="45" customFormat="1">
      <c r="B1717" s="49"/>
      <c r="C1717" s="44"/>
    </row>
    <row r="1718" spans="2:3" s="45" customFormat="1">
      <c r="B1718" s="49"/>
      <c r="C1718" s="44"/>
    </row>
    <row r="1719" spans="2:3" s="45" customFormat="1">
      <c r="B1719" s="49"/>
      <c r="C1719" s="44"/>
    </row>
    <row r="1720" spans="2:3" s="45" customFormat="1">
      <c r="B1720" s="49"/>
      <c r="C1720" s="44"/>
    </row>
    <row r="1721" spans="2:3" s="45" customFormat="1">
      <c r="B1721" s="49"/>
      <c r="C1721" s="44"/>
    </row>
    <row r="1722" spans="2:3" s="45" customFormat="1">
      <c r="B1722" s="49"/>
      <c r="C1722" s="44"/>
    </row>
    <row r="1723" spans="2:3" s="45" customFormat="1">
      <c r="B1723" s="49"/>
      <c r="C1723" s="44"/>
    </row>
    <row r="1724" spans="2:3" s="45" customFormat="1">
      <c r="B1724" s="49"/>
      <c r="C1724" s="44"/>
    </row>
    <row r="1725" spans="2:3" s="45" customFormat="1">
      <c r="B1725" s="49"/>
      <c r="C1725" s="44"/>
    </row>
    <row r="1726" spans="2:3" s="45" customFormat="1">
      <c r="B1726" s="49"/>
      <c r="C1726" s="44"/>
    </row>
    <row r="1727" spans="2:3" s="45" customFormat="1">
      <c r="B1727" s="49"/>
      <c r="C1727" s="44"/>
    </row>
    <row r="1728" spans="2:3" s="45" customFormat="1">
      <c r="B1728" s="49"/>
      <c r="C1728" s="44"/>
    </row>
    <row r="1729" spans="2:3" s="45" customFormat="1">
      <c r="B1729" s="49"/>
      <c r="C1729" s="44"/>
    </row>
    <row r="1730" spans="2:3" s="45" customFormat="1">
      <c r="B1730" s="49"/>
      <c r="C1730" s="44"/>
    </row>
    <row r="1731" spans="2:3" s="45" customFormat="1">
      <c r="B1731" s="49"/>
      <c r="C1731" s="44"/>
    </row>
    <row r="1732" spans="2:3" s="45" customFormat="1">
      <c r="B1732" s="49"/>
      <c r="C1732" s="44"/>
    </row>
    <row r="1733" spans="2:3" s="45" customFormat="1">
      <c r="B1733" s="49"/>
      <c r="C1733" s="44"/>
    </row>
    <row r="1734" spans="2:3" s="45" customFormat="1">
      <c r="B1734" s="49"/>
      <c r="C1734" s="44"/>
    </row>
    <row r="1735" spans="2:3" s="45" customFormat="1">
      <c r="B1735" s="49"/>
      <c r="C1735" s="44"/>
    </row>
    <row r="1736" spans="2:3" s="45" customFormat="1">
      <c r="B1736" s="49"/>
      <c r="C1736" s="44"/>
    </row>
    <row r="1737" spans="2:3" s="45" customFormat="1">
      <c r="B1737" s="49"/>
      <c r="C1737" s="44"/>
    </row>
    <row r="1738" spans="2:3" s="45" customFormat="1">
      <c r="B1738" s="49"/>
      <c r="C1738" s="44"/>
    </row>
    <row r="1739" spans="2:3" s="45" customFormat="1">
      <c r="B1739" s="49"/>
      <c r="C1739" s="44"/>
    </row>
    <row r="1740" spans="2:3" s="45" customFormat="1">
      <c r="B1740" s="49"/>
      <c r="C1740" s="44"/>
    </row>
    <row r="1741" spans="2:3" s="45" customFormat="1">
      <c r="B1741" s="49"/>
      <c r="C1741" s="44"/>
    </row>
    <row r="1742" spans="2:3" s="45" customFormat="1">
      <c r="B1742" s="49"/>
      <c r="C1742" s="44"/>
    </row>
    <row r="1743" spans="2:3" s="45" customFormat="1">
      <c r="B1743" s="49"/>
      <c r="C1743" s="44"/>
    </row>
    <row r="1744" spans="2:3" s="45" customFormat="1">
      <c r="B1744" s="49"/>
      <c r="C1744" s="44"/>
    </row>
    <row r="1745" spans="2:3" s="45" customFormat="1">
      <c r="B1745" s="49"/>
      <c r="C1745" s="44"/>
    </row>
    <row r="1746" spans="2:3" s="45" customFormat="1">
      <c r="B1746" s="49"/>
      <c r="C1746" s="44"/>
    </row>
    <row r="1747" spans="2:3" s="45" customFormat="1">
      <c r="B1747" s="49"/>
      <c r="C1747" s="44"/>
    </row>
    <row r="1748" spans="2:3" s="45" customFormat="1">
      <c r="B1748" s="49"/>
      <c r="C1748" s="44"/>
    </row>
    <row r="1749" spans="2:3" s="45" customFormat="1">
      <c r="B1749" s="49"/>
      <c r="C1749" s="44"/>
    </row>
    <row r="1750" spans="2:3" s="45" customFormat="1">
      <c r="B1750" s="49"/>
      <c r="C1750" s="44"/>
    </row>
    <row r="1751" spans="2:3" s="45" customFormat="1">
      <c r="B1751" s="49"/>
      <c r="C1751" s="44"/>
    </row>
    <row r="1752" spans="2:3" s="45" customFormat="1">
      <c r="B1752" s="49"/>
      <c r="C1752" s="44"/>
    </row>
    <row r="1753" spans="2:3" s="45" customFormat="1">
      <c r="B1753" s="49"/>
      <c r="C1753" s="44"/>
    </row>
    <row r="1754" spans="2:3" s="45" customFormat="1">
      <c r="B1754" s="49"/>
      <c r="C1754" s="44"/>
    </row>
    <row r="1755" spans="2:3" s="45" customFormat="1">
      <c r="B1755" s="49"/>
      <c r="C1755" s="44"/>
    </row>
    <row r="1756" spans="2:3" s="45" customFormat="1">
      <c r="B1756" s="49"/>
      <c r="C1756" s="44"/>
    </row>
    <row r="1757" spans="2:3" s="45" customFormat="1">
      <c r="B1757" s="49"/>
      <c r="C1757" s="44"/>
    </row>
    <row r="1758" spans="2:3" s="45" customFormat="1">
      <c r="B1758" s="49"/>
      <c r="C1758" s="44"/>
    </row>
    <row r="1759" spans="2:3" s="45" customFormat="1">
      <c r="B1759" s="49"/>
      <c r="C1759" s="44"/>
    </row>
    <row r="1760" spans="2:3" s="45" customFormat="1">
      <c r="B1760" s="49"/>
      <c r="C1760" s="44"/>
    </row>
    <row r="1761" spans="2:3" s="45" customFormat="1">
      <c r="B1761" s="49"/>
      <c r="C1761" s="44"/>
    </row>
    <row r="1762" spans="2:3" s="45" customFormat="1">
      <c r="B1762" s="49"/>
      <c r="C1762" s="44"/>
    </row>
    <row r="1763" spans="2:3" s="45" customFormat="1">
      <c r="B1763" s="49"/>
      <c r="C1763" s="44"/>
    </row>
    <row r="1764" spans="2:3" s="45" customFormat="1">
      <c r="B1764" s="49"/>
      <c r="C1764" s="44"/>
    </row>
    <row r="1765" spans="2:3" s="45" customFormat="1">
      <c r="B1765" s="49"/>
      <c r="C1765" s="44"/>
    </row>
    <row r="1766" spans="2:3" s="45" customFormat="1">
      <c r="B1766" s="49"/>
      <c r="C1766" s="44"/>
    </row>
    <row r="1767" spans="2:3" s="45" customFormat="1">
      <c r="B1767" s="49"/>
      <c r="C1767" s="44"/>
    </row>
    <row r="1768" spans="2:3" s="45" customFormat="1">
      <c r="B1768" s="49"/>
      <c r="C1768" s="44"/>
    </row>
    <row r="1769" spans="2:3" s="45" customFormat="1">
      <c r="B1769" s="49"/>
      <c r="C1769" s="44"/>
    </row>
    <row r="1770" spans="2:3" s="45" customFormat="1">
      <c r="B1770" s="49"/>
      <c r="C1770" s="44"/>
    </row>
    <row r="1771" spans="2:3" s="45" customFormat="1">
      <c r="B1771" s="49"/>
      <c r="C1771" s="44"/>
    </row>
    <row r="1772" spans="2:3" s="45" customFormat="1">
      <c r="B1772" s="49"/>
      <c r="C1772" s="44"/>
    </row>
    <row r="1773" spans="2:3" s="45" customFormat="1">
      <c r="B1773" s="49"/>
      <c r="C1773" s="44"/>
    </row>
    <row r="1774" spans="2:3" s="45" customFormat="1">
      <c r="B1774" s="49"/>
      <c r="C1774" s="44"/>
    </row>
    <row r="1775" spans="2:3" s="45" customFormat="1">
      <c r="B1775" s="49"/>
      <c r="C1775" s="44"/>
    </row>
    <row r="1776" spans="2:3" s="45" customFormat="1">
      <c r="B1776" s="49"/>
      <c r="C1776" s="44"/>
    </row>
    <row r="1777" spans="2:3" s="45" customFormat="1">
      <c r="B1777" s="49"/>
      <c r="C1777" s="44"/>
    </row>
    <row r="1778" spans="2:3" s="45" customFormat="1">
      <c r="B1778" s="49"/>
      <c r="C1778" s="44"/>
    </row>
    <row r="1779" spans="2:3" s="45" customFormat="1">
      <c r="B1779" s="49"/>
      <c r="C1779" s="44"/>
    </row>
    <row r="1780" spans="2:3" s="45" customFormat="1">
      <c r="B1780" s="49"/>
      <c r="C1780" s="44"/>
    </row>
    <row r="1781" spans="2:3" s="45" customFormat="1">
      <c r="B1781" s="49"/>
      <c r="C1781" s="44"/>
    </row>
    <row r="1782" spans="2:3" s="45" customFormat="1">
      <c r="B1782" s="49"/>
      <c r="C1782" s="44"/>
    </row>
    <row r="1783" spans="2:3" s="45" customFormat="1">
      <c r="B1783" s="49"/>
      <c r="C1783" s="44"/>
    </row>
    <row r="1784" spans="2:3" s="45" customFormat="1">
      <c r="B1784" s="49"/>
      <c r="C1784" s="44"/>
    </row>
    <row r="1785" spans="2:3" s="45" customFormat="1">
      <c r="B1785" s="49"/>
      <c r="C1785" s="44"/>
    </row>
    <row r="1786" spans="2:3" s="45" customFormat="1">
      <c r="B1786" s="49"/>
      <c r="C1786" s="44"/>
    </row>
    <row r="1787" spans="2:3" s="45" customFormat="1">
      <c r="B1787" s="49"/>
      <c r="C1787" s="44"/>
    </row>
    <row r="1788" spans="2:3" s="45" customFormat="1">
      <c r="B1788" s="49"/>
      <c r="C1788" s="44"/>
    </row>
    <row r="1789" spans="2:3" s="45" customFormat="1">
      <c r="B1789" s="49"/>
      <c r="C1789" s="44"/>
    </row>
    <row r="1790" spans="2:3" s="45" customFormat="1">
      <c r="B1790" s="49"/>
      <c r="C1790" s="44"/>
    </row>
    <row r="1791" spans="2:3" s="45" customFormat="1">
      <c r="B1791" s="49"/>
      <c r="C1791" s="44"/>
    </row>
    <row r="1792" spans="2:3" s="45" customFormat="1">
      <c r="B1792" s="49"/>
      <c r="C1792" s="44"/>
    </row>
    <row r="1793" spans="2:3" s="45" customFormat="1">
      <c r="B1793" s="49"/>
      <c r="C1793" s="44"/>
    </row>
    <row r="1794" spans="2:3" s="45" customFormat="1">
      <c r="B1794" s="49"/>
      <c r="C1794" s="44"/>
    </row>
    <row r="1795" spans="2:3" s="45" customFormat="1">
      <c r="B1795" s="49"/>
      <c r="C1795" s="44"/>
    </row>
    <row r="1796" spans="2:3" s="45" customFormat="1">
      <c r="B1796" s="49"/>
      <c r="C1796" s="44"/>
    </row>
    <row r="1797" spans="2:3" s="45" customFormat="1">
      <c r="B1797" s="49"/>
      <c r="C1797" s="44"/>
    </row>
    <row r="1798" spans="2:3" s="45" customFormat="1">
      <c r="B1798" s="49"/>
      <c r="C1798" s="44"/>
    </row>
    <row r="1799" spans="2:3" s="45" customFormat="1">
      <c r="B1799" s="49"/>
      <c r="C1799" s="44"/>
    </row>
    <row r="1800" spans="2:3" s="45" customFormat="1">
      <c r="B1800" s="49"/>
      <c r="C1800" s="44"/>
    </row>
    <row r="1801" spans="2:3" s="45" customFormat="1">
      <c r="B1801" s="49"/>
      <c r="C1801" s="44"/>
    </row>
    <row r="1802" spans="2:3" s="45" customFormat="1">
      <c r="B1802" s="49"/>
      <c r="C1802" s="44"/>
    </row>
    <row r="1803" spans="2:3" s="45" customFormat="1">
      <c r="B1803" s="49"/>
      <c r="C1803" s="44"/>
    </row>
    <row r="1804" spans="2:3" s="45" customFormat="1">
      <c r="B1804" s="49"/>
      <c r="C1804" s="44"/>
    </row>
    <row r="1805" spans="2:3" s="45" customFormat="1">
      <c r="B1805" s="49"/>
      <c r="C1805" s="44"/>
    </row>
    <row r="1806" spans="2:3" s="45" customFormat="1">
      <c r="B1806" s="49"/>
      <c r="C1806" s="44"/>
    </row>
    <row r="1807" spans="2:3" s="45" customFormat="1">
      <c r="B1807" s="49"/>
      <c r="C1807" s="44"/>
    </row>
    <row r="1808" spans="2:3" s="45" customFormat="1">
      <c r="B1808" s="49"/>
      <c r="C1808" s="44"/>
    </row>
    <row r="1809" spans="2:3" s="45" customFormat="1">
      <c r="B1809" s="49"/>
      <c r="C1809" s="44"/>
    </row>
    <row r="1810" spans="2:3" s="45" customFormat="1">
      <c r="B1810" s="49"/>
      <c r="C1810" s="44"/>
    </row>
    <row r="1811" spans="2:3" s="45" customFormat="1">
      <c r="B1811" s="49"/>
      <c r="C1811" s="44"/>
    </row>
    <row r="1812" spans="2:3" s="45" customFormat="1">
      <c r="B1812" s="49"/>
      <c r="C1812" s="44"/>
    </row>
    <row r="1813" spans="2:3" s="45" customFormat="1">
      <c r="B1813" s="49"/>
      <c r="C1813" s="44"/>
    </row>
    <row r="1814" spans="2:3" s="45" customFormat="1">
      <c r="B1814" s="49"/>
      <c r="C1814" s="44"/>
    </row>
    <row r="1815" spans="2:3" s="45" customFormat="1">
      <c r="B1815" s="49"/>
      <c r="C1815" s="44"/>
    </row>
    <row r="1816" spans="2:3" s="45" customFormat="1">
      <c r="B1816" s="49"/>
      <c r="C1816" s="44"/>
    </row>
    <row r="1817" spans="2:3" s="45" customFormat="1">
      <c r="B1817" s="49"/>
      <c r="C1817" s="44"/>
    </row>
    <row r="1818" spans="2:3" s="45" customFormat="1">
      <c r="B1818" s="49"/>
      <c r="C1818" s="44"/>
    </row>
    <row r="1819" spans="2:3" s="45" customFormat="1">
      <c r="B1819" s="49"/>
      <c r="C1819" s="44"/>
    </row>
    <row r="1820" spans="2:3" s="45" customFormat="1">
      <c r="B1820" s="49"/>
      <c r="C1820" s="44"/>
    </row>
    <row r="1821" spans="2:3" s="45" customFormat="1">
      <c r="B1821" s="49"/>
      <c r="C1821" s="44"/>
    </row>
    <row r="1822" spans="2:3" s="45" customFormat="1">
      <c r="B1822" s="49"/>
      <c r="C1822" s="44"/>
    </row>
    <row r="1823" spans="2:3" s="45" customFormat="1">
      <c r="B1823" s="49"/>
      <c r="C1823" s="44"/>
    </row>
    <row r="1824" spans="2:3" s="45" customFormat="1">
      <c r="B1824" s="49"/>
      <c r="C1824" s="44"/>
    </row>
    <row r="1825" spans="2:3" s="45" customFormat="1">
      <c r="B1825" s="49"/>
      <c r="C1825" s="44"/>
    </row>
    <row r="1826" spans="2:3" s="45" customFormat="1">
      <c r="B1826" s="49"/>
      <c r="C1826" s="44"/>
    </row>
    <row r="1827" spans="2:3" s="45" customFormat="1">
      <c r="B1827" s="49"/>
      <c r="C1827" s="44"/>
    </row>
    <row r="1828" spans="2:3" s="45" customFormat="1">
      <c r="B1828" s="49"/>
      <c r="C1828" s="44"/>
    </row>
    <row r="1829" spans="2:3" s="45" customFormat="1">
      <c r="B1829" s="49"/>
      <c r="C1829" s="44"/>
    </row>
    <row r="1830" spans="2:3" s="45" customFormat="1">
      <c r="B1830" s="49"/>
      <c r="C1830" s="44"/>
    </row>
    <row r="1831" spans="2:3" s="45" customFormat="1">
      <c r="B1831" s="49"/>
      <c r="C1831" s="44"/>
    </row>
    <row r="1832" spans="2:3" s="45" customFormat="1">
      <c r="B1832" s="49"/>
      <c r="C1832" s="44"/>
    </row>
    <row r="1833" spans="2:3" s="45" customFormat="1">
      <c r="B1833" s="49"/>
      <c r="C1833" s="44"/>
    </row>
    <row r="1834" spans="2:3" s="45" customFormat="1">
      <c r="B1834" s="49"/>
      <c r="C1834" s="44"/>
    </row>
    <row r="1835" spans="2:3" s="45" customFormat="1">
      <c r="B1835" s="49"/>
      <c r="C1835" s="44"/>
    </row>
    <row r="1836" spans="2:3" s="45" customFormat="1">
      <c r="B1836" s="49"/>
      <c r="C1836" s="44"/>
    </row>
    <row r="1837" spans="2:3" s="45" customFormat="1">
      <c r="B1837" s="49"/>
      <c r="C1837" s="44"/>
    </row>
    <row r="1838" spans="2:3" s="45" customFormat="1">
      <c r="B1838" s="49"/>
      <c r="C1838" s="44"/>
    </row>
    <row r="1839" spans="2:3" s="45" customFormat="1">
      <c r="B1839" s="49"/>
      <c r="C1839" s="44"/>
    </row>
    <row r="1840" spans="2:3" s="45" customFormat="1">
      <c r="B1840" s="49"/>
      <c r="C1840" s="44"/>
    </row>
    <row r="1841" spans="2:3" s="45" customFormat="1">
      <c r="B1841" s="49"/>
      <c r="C1841" s="44"/>
    </row>
    <row r="1842" spans="2:3" s="45" customFormat="1">
      <c r="B1842" s="49"/>
      <c r="C1842" s="44"/>
    </row>
    <row r="1843" spans="2:3" s="45" customFormat="1">
      <c r="B1843" s="49"/>
      <c r="C1843" s="44"/>
    </row>
    <row r="1844" spans="2:3" s="45" customFormat="1">
      <c r="B1844" s="49"/>
      <c r="C1844" s="44"/>
    </row>
    <row r="1845" spans="2:3" s="45" customFormat="1">
      <c r="B1845" s="49"/>
      <c r="C1845" s="44"/>
    </row>
    <row r="1846" spans="2:3" s="45" customFormat="1">
      <c r="B1846" s="49"/>
      <c r="C1846" s="44"/>
    </row>
    <row r="1847" spans="2:3" s="45" customFormat="1">
      <c r="B1847" s="49"/>
      <c r="C1847" s="44"/>
    </row>
    <row r="1848" spans="2:3" s="45" customFormat="1">
      <c r="B1848" s="49"/>
      <c r="C1848" s="44"/>
    </row>
    <row r="1849" spans="2:3" s="45" customFormat="1">
      <c r="B1849" s="49"/>
      <c r="C1849" s="44"/>
    </row>
    <row r="1850" spans="2:3" s="45" customFormat="1">
      <c r="B1850" s="49"/>
      <c r="C1850" s="44"/>
    </row>
    <row r="1851" spans="2:3" s="45" customFormat="1">
      <c r="B1851" s="49"/>
      <c r="C1851" s="44"/>
    </row>
    <row r="1852" spans="2:3" s="45" customFormat="1">
      <c r="B1852" s="49"/>
      <c r="C1852" s="44"/>
    </row>
    <row r="1853" spans="2:3" s="45" customFormat="1">
      <c r="B1853" s="49"/>
      <c r="C1853" s="44"/>
    </row>
    <row r="1854" spans="2:3" s="45" customFormat="1">
      <c r="B1854" s="49"/>
      <c r="C1854" s="44"/>
    </row>
    <row r="1855" spans="2:3" s="45" customFormat="1">
      <c r="B1855" s="49"/>
      <c r="C1855" s="44"/>
    </row>
    <row r="1856" spans="2:3" s="45" customFormat="1">
      <c r="B1856" s="49"/>
      <c r="C1856" s="44"/>
    </row>
    <row r="1857" spans="2:3" s="45" customFormat="1">
      <c r="B1857" s="49"/>
      <c r="C1857" s="44"/>
    </row>
    <row r="1858" spans="2:3" s="45" customFormat="1">
      <c r="B1858" s="49"/>
      <c r="C1858" s="44"/>
    </row>
    <row r="1859" spans="2:3" s="45" customFormat="1">
      <c r="B1859" s="49"/>
      <c r="C1859" s="44"/>
    </row>
    <row r="1860" spans="2:3" s="45" customFormat="1">
      <c r="B1860" s="49"/>
      <c r="C1860" s="44"/>
    </row>
    <row r="1861" spans="2:3" s="45" customFormat="1">
      <c r="B1861" s="49"/>
      <c r="C1861" s="44"/>
    </row>
    <row r="1862" spans="2:3" s="45" customFormat="1">
      <c r="B1862" s="49"/>
      <c r="C1862" s="44"/>
    </row>
    <row r="1863" spans="2:3" s="45" customFormat="1">
      <c r="B1863" s="49"/>
      <c r="C1863" s="44"/>
    </row>
    <row r="1864" spans="2:3" s="45" customFormat="1">
      <c r="B1864" s="49"/>
      <c r="C1864" s="44"/>
    </row>
    <row r="1865" spans="2:3" s="45" customFormat="1">
      <c r="B1865" s="49"/>
      <c r="C1865" s="44"/>
    </row>
    <row r="1866" spans="2:3" s="45" customFormat="1">
      <c r="B1866" s="49"/>
      <c r="C1866" s="44"/>
    </row>
    <row r="1867" spans="2:3" s="45" customFormat="1">
      <c r="B1867" s="49"/>
      <c r="C1867" s="44"/>
    </row>
    <row r="1868" spans="2:3" s="45" customFormat="1">
      <c r="B1868" s="49"/>
      <c r="C1868" s="44"/>
    </row>
    <row r="1869" spans="2:3" s="45" customFormat="1">
      <c r="B1869" s="49"/>
      <c r="C1869" s="44"/>
    </row>
    <row r="1870" spans="2:3" s="45" customFormat="1">
      <c r="B1870" s="49"/>
      <c r="C1870" s="44"/>
    </row>
    <row r="1871" spans="2:3" s="45" customFormat="1">
      <c r="B1871" s="49"/>
      <c r="C1871" s="44"/>
    </row>
    <row r="1872" spans="2:3" s="45" customFormat="1">
      <c r="B1872" s="49"/>
      <c r="C1872" s="44"/>
    </row>
    <row r="1873" spans="2:3" s="45" customFormat="1">
      <c r="B1873" s="49"/>
      <c r="C1873" s="44"/>
    </row>
    <row r="1874" spans="2:3" s="45" customFormat="1">
      <c r="B1874" s="49"/>
      <c r="C1874" s="44"/>
    </row>
    <row r="1875" spans="2:3" s="45" customFormat="1">
      <c r="B1875" s="49"/>
      <c r="C1875" s="44"/>
    </row>
    <row r="1876" spans="2:3" s="45" customFormat="1">
      <c r="B1876" s="49"/>
      <c r="C1876" s="44"/>
    </row>
    <row r="1877" spans="2:3" s="45" customFormat="1">
      <c r="B1877" s="49"/>
      <c r="C1877" s="44"/>
    </row>
    <row r="1878" spans="2:3" s="45" customFormat="1">
      <c r="B1878" s="49"/>
      <c r="C1878" s="44"/>
    </row>
    <row r="1879" spans="2:3" s="45" customFormat="1">
      <c r="B1879" s="49"/>
      <c r="C1879" s="44"/>
    </row>
    <row r="1880" spans="2:3" s="45" customFormat="1">
      <c r="B1880" s="49"/>
      <c r="C1880" s="44"/>
    </row>
    <row r="1881" spans="2:3" s="45" customFormat="1">
      <c r="B1881" s="49"/>
      <c r="C1881" s="44"/>
    </row>
    <row r="1882" spans="2:3" s="45" customFormat="1">
      <c r="B1882" s="49"/>
      <c r="C1882" s="44"/>
    </row>
    <row r="1883" spans="2:3" s="45" customFormat="1">
      <c r="B1883" s="49"/>
      <c r="C1883" s="44"/>
    </row>
    <row r="1884" spans="2:3" s="45" customFormat="1">
      <c r="B1884" s="49"/>
      <c r="C1884" s="44"/>
    </row>
    <row r="1885" spans="2:3" s="45" customFormat="1">
      <c r="B1885" s="49"/>
      <c r="C1885" s="44"/>
    </row>
    <row r="1886" spans="2:3" s="45" customFormat="1">
      <c r="B1886" s="49"/>
      <c r="C1886" s="44"/>
    </row>
    <row r="1887" spans="2:3" s="45" customFormat="1">
      <c r="B1887" s="49"/>
      <c r="C1887" s="44"/>
    </row>
    <row r="1888" spans="2:3" s="45" customFormat="1">
      <c r="B1888" s="49"/>
      <c r="C1888" s="44"/>
    </row>
    <row r="1889" spans="2:3" s="45" customFormat="1">
      <c r="B1889" s="49"/>
      <c r="C1889" s="44"/>
    </row>
    <row r="1890" spans="2:3" s="45" customFormat="1">
      <c r="B1890" s="49"/>
      <c r="C1890" s="44"/>
    </row>
    <row r="1891" spans="2:3" s="45" customFormat="1">
      <c r="B1891" s="49"/>
      <c r="C1891" s="44"/>
    </row>
    <row r="1892" spans="2:3" s="45" customFormat="1">
      <c r="B1892" s="49"/>
      <c r="C1892" s="44"/>
    </row>
    <row r="1893" spans="2:3" s="45" customFormat="1">
      <c r="B1893" s="49"/>
      <c r="C1893" s="44"/>
    </row>
    <row r="1894" spans="2:3" s="45" customFormat="1">
      <c r="B1894" s="49"/>
      <c r="C1894" s="44"/>
    </row>
    <row r="1895" spans="2:3" s="45" customFormat="1">
      <c r="B1895" s="49"/>
      <c r="C1895" s="44"/>
    </row>
    <row r="1896" spans="2:3" s="45" customFormat="1">
      <c r="B1896" s="49"/>
      <c r="C1896" s="44"/>
    </row>
    <row r="1897" spans="2:3" s="45" customFormat="1">
      <c r="B1897" s="49"/>
      <c r="C1897" s="44"/>
    </row>
    <row r="1898" spans="2:3" s="45" customFormat="1">
      <c r="B1898" s="49"/>
      <c r="C1898" s="44"/>
    </row>
    <row r="1899" spans="2:3" s="45" customFormat="1">
      <c r="B1899" s="49"/>
      <c r="C1899" s="44"/>
    </row>
    <row r="1900" spans="2:3" s="45" customFormat="1">
      <c r="B1900" s="49"/>
      <c r="C1900" s="44"/>
    </row>
    <row r="1901" spans="2:3" s="45" customFormat="1">
      <c r="B1901" s="49"/>
      <c r="C1901" s="44"/>
    </row>
    <row r="1902" spans="2:3" s="45" customFormat="1">
      <c r="B1902" s="49"/>
      <c r="C1902" s="44"/>
    </row>
    <row r="1903" spans="2:3" s="45" customFormat="1">
      <c r="B1903" s="49"/>
      <c r="C1903" s="44"/>
    </row>
    <row r="1904" spans="2:3" s="45" customFormat="1">
      <c r="B1904" s="49"/>
      <c r="C1904" s="44"/>
    </row>
    <row r="1905" spans="2:3" s="45" customFormat="1">
      <c r="B1905" s="49"/>
      <c r="C1905" s="44"/>
    </row>
    <row r="1906" spans="2:3" s="45" customFormat="1">
      <c r="B1906" s="49"/>
      <c r="C1906" s="44"/>
    </row>
    <row r="1907" spans="2:3" s="45" customFormat="1">
      <c r="B1907" s="49"/>
      <c r="C1907" s="44"/>
    </row>
    <row r="1908" spans="2:3" s="45" customFormat="1">
      <c r="B1908" s="49"/>
      <c r="C1908" s="44"/>
    </row>
    <row r="1909" spans="2:3" s="45" customFormat="1">
      <c r="B1909" s="49"/>
      <c r="C1909" s="44"/>
    </row>
    <row r="1910" spans="2:3" s="45" customFormat="1">
      <c r="B1910" s="49"/>
      <c r="C1910" s="44"/>
    </row>
    <row r="1911" spans="2:3" s="45" customFormat="1">
      <c r="B1911" s="49"/>
      <c r="C1911" s="44"/>
    </row>
    <row r="1912" spans="2:3" s="45" customFormat="1">
      <c r="B1912" s="49"/>
      <c r="C1912" s="44"/>
    </row>
    <row r="1913" spans="2:3" s="45" customFormat="1">
      <c r="B1913" s="49"/>
      <c r="C1913" s="44"/>
    </row>
    <row r="1914" spans="2:3" s="45" customFormat="1">
      <c r="B1914" s="49"/>
      <c r="C1914" s="44"/>
    </row>
    <row r="1915" spans="2:3" s="45" customFormat="1">
      <c r="B1915" s="49"/>
      <c r="C1915" s="44"/>
    </row>
    <row r="1916" spans="2:3" s="45" customFormat="1">
      <c r="B1916" s="49"/>
      <c r="C1916" s="44"/>
    </row>
    <row r="1917" spans="2:3" s="45" customFormat="1">
      <c r="B1917" s="49"/>
      <c r="C1917" s="44"/>
    </row>
    <row r="1918" spans="2:3" s="45" customFormat="1">
      <c r="B1918" s="49"/>
      <c r="C1918" s="44"/>
    </row>
    <row r="1919" spans="2:3" s="45" customFormat="1">
      <c r="B1919" s="49"/>
      <c r="C1919" s="44"/>
    </row>
    <row r="1920" spans="2:3" s="45" customFormat="1">
      <c r="B1920" s="49"/>
      <c r="C1920" s="44"/>
    </row>
    <row r="1921" spans="2:3" s="45" customFormat="1">
      <c r="B1921" s="49"/>
      <c r="C1921" s="44"/>
    </row>
    <row r="1922" spans="2:3" s="45" customFormat="1">
      <c r="B1922" s="49"/>
      <c r="C1922" s="44"/>
    </row>
    <row r="1923" spans="2:3" s="45" customFormat="1">
      <c r="B1923" s="49"/>
      <c r="C1923" s="44"/>
    </row>
    <row r="1924" spans="2:3" s="45" customFormat="1">
      <c r="B1924" s="49"/>
      <c r="C1924" s="44"/>
    </row>
    <row r="1925" spans="2:3" s="45" customFormat="1">
      <c r="B1925" s="49"/>
      <c r="C1925" s="44"/>
    </row>
    <row r="1926" spans="2:3" s="45" customFormat="1">
      <c r="B1926" s="49"/>
      <c r="C1926" s="44"/>
    </row>
    <row r="1927" spans="2:3" s="45" customFormat="1">
      <c r="B1927" s="49"/>
      <c r="C1927" s="44"/>
    </row>
    <row r="1928" spans="2:3" s="45" customFormat="1">
      <c r="B1928" s="49"/>
      <c r="C1928" s="44"/>
    </row>
    <row r="1929" spans="2:3" s="45" customFormat="1">
      <c r="B1929" s="49"/>
      <c r="C1929" s="44"/>
    </row>
    <row r="1930" spans="2:3" s="45" customFormat="1">
      <c r="B1930" s="49"/>
      <c r="C1930" s="44"/>
    </row>
    <row r="1931" spans="2:3" s="45" customFormat="1">
      <c r="B1931" s="49"/>
      <c r="C1931" s="44"/>
    </row>
    <row r="1932" spans="2:3" s="45" customFormat="1">
      <c r="B1932" s="49"/>
      <c r="C1932" s="44"/>
    </row>
    <row r="1933" spans="2:3" s="45" customFormat="1">
      <c r="B1933" s="49"/>
      <c r="C1933" s="44"/>
    </row>
    <row r="1934" spans="2:3" s="45" customFormat="1">
      <c r="B1934" s="49"/>
      <c r="C1934" s="44"/>
    </row>
    <row r="1935" spans="2:3" s="45" customFormat="1">
      <c r="B1935" s="49"/>
      <c r="C1935" s="44"/>
    </row>
    <row r="1936" spans="2:3" s="45" customFormat="1">
      <c r="B1936" s="49"/>
      <c r="C1936" s="44"/>
    </row>
    <row r="1937" spans="2:3" s="45" customFormat="1">
      <c r="B1937" s="49"/>
      <c r="C1937" s="44"/>
    </row>
    <row r="1938" spans="2:3" s="45" customFormat="1">
      <c r="B1938" s="49"/>
      <c r="C1938" s="44"/>
    </row>
    <row r="1939" spans="2:3" s="45" customFormat="1">
      <c r="B1939" s="49"/>
      <c r="C1939" s="44"/>
    </row>
    <row r="1940" spans="2:3" s="45" customFormat="1">
      <c r="B1940" s="49"/>
      <c r="C1940" s="44"/>
    </row>
    <row r="1941" spans="2:3" s="45" customFormat="1">
      <c r="B1941" s="49"/>
      <c r="C1941" s="44"/>
    </row>
    <row r="1942" spans="2:3" s="45" customFormat="1">
      <c r="B1942" s="49"/>
      <c r="C1942" s="44"/>
    </row>
    <row r="1943" spans="2:3" s="45" customFormat="1">
      <c r="B1943" s="49"/>
      <c r="C1943" s="44"/>
    </row>
    <row r="1944" spans="2:3" s="45" customFormat="1">
      <c r="B1944" s="49"/>
      <c r="C1944" s="44"/>
    </row>
    <row r="1945" spans="2:3" s="45" customFormat="1">
      <c r="B1945" s="49"/>
      <c r="C1945" s="44"/>
    </row>
    <row r="1946" spans="2:3" s="45" customFormat="1">
      <c r="B1946" s="49"/>
      <c r="C1946" s="44"/>
    </row>
    <row r="1947" spans="2:3" s="45" customFormat="1">
      <c r="B1947" s="49"/>
      <c r="C1947" s="44"/>
    </row>
    <row r="1948" spans="2:3" s="45" customFormat="1">
      <c r="B1948" s="49"/>
      <c r="C1948" s="44"/>
    </row>
    <row r="1949" spans="2:3" s="45" customFormat="1">
      <c r="B1949" s="49"/>
      <c r="C1949" s="44"/>
    </row>
    <row r="1950" spans="2:3" s="45" customFormat="1">
      <c r="B1950" s="49"/>
      <c r="C1950" s="44"/>
    </row>
    <row r="1951" spans="2:3" s="45" customFormat="1">
      <c r="B1951" s="49"/>
      <c r="C1951" s="44"/>
    </row>
    <row r="1952" spans="2:3" s="45" customFormat="1">
      <c r="B1952" s="49"/>
      <c r="C1952" s="44"/>
    </row>
    <row r="1953" spans="2:3" s="45" customFormat="1">
      <c r="B1953" s="49"/>
      <c r="C1953" s="44"/>
    </row>
    <row r="1954" spans="2:3" s="45" customFormat="1">
      <c r="B1954" s="49"/>
      <c r="C1954" s="44"/>
    </row>
    <row r="1955" spans="2:3" s="45" customFormat="1">
      <c r="B1955" s="49"/>
      <c r="C1955" s="44"/>
    </row>
    <row r="1956" spans="2:3" s="45" customFormat="1">
      <c r="B1956" s="49"/>
      <c r="C1956" s="44"/>
    </row>
    <row r="1957" spans="2:3" s="45" customFormat="1">
      <c r="B1957" s="49"/>
      <c r="C1957" s="44"/>
    </row>
    <row r="1958" spans="2:3" s="45" customFormat="1">
      <c r="B1958" s="49"/>
      <c r="C1958" s="44"/>
    </row>
    <row r="1959" spans="2:3" s="45" customFormat="1">
      <c r="B1959" s="49"/>
      <c r="C1959" s="44"/>
    </row>
    <row r="1960" spans="2:3" s="45" customFormat="1">
      <c r="B1960" s="49"/>
      <c r="C1960" s="44"/>
    </row>
    <row r="1961" spans="2:3" s="45" customFormat="1">
      <c r="B1961" s="49"/>
      <c r="C1961" s="44"/>
    </row>
    <row r="1962" spans="2:3" s="45" customFormat="1">
      <c r="B1962" s="49"/>
      <c r="C1962" s="44"/>
    </row>
    <row r="1963" spans="2:3" s="45" customFormat="1">
      <c r="B1963" s="49"/>
      <c r="C1963" s="44"/>
    </row>
    <row r="1964" spans="2:3" s="45" customFormat="1">
      <c r="B1964" s="49"/>
      <c r="C1964" s="44"/>
    </row>
    <row r="1965" spans="2:3" s="45" customFormat="1">
      <c r="B1965" s="49"/>
      <c r="C1965" s="44"/>
    </row>
    <row r="1966" spans="2:3" s="45" customFormat="1">
      <c r="B1966" s="49"/>
      <c r="C1966" s="44"/>
    </row>
    <row r="1967" spans="2:3" s="45" customFormat="1">
      <c r="B1967" s="49"/>
      <c r="C1967" s="44"/>
    </row>
    <row r="1968" spans="2:3" s="45" customFormat="1">
      <c r="B1968" s="49"/>
      <c r="C1968" s="44"/>
    </row>
    <row r="1969" spans="2:3" s="45" customFormat="1">
      <c r="B1969" s="49"/>
      <c r="C1969" s="44"/>
    </row>
    <row r="1970" spans="2:3" s="45" customFormat="1">
      <c r="B1970" s="49"/>
      <c r="C1970" s="44"/>
    </row>
    <row r="1971" spans="2:3" s="45" customFormat="1">
      <c r="B1971" s="49"/>
      <c r="C1971" s="44"/>
    </row>
    <row r="1972" spans="2:3" s="45" customFormat="1">
      <c r="B1972" s="49"/>
      <c r="C1972" s="44"/>
    </row>
    <row r="1973" spans="2:3" s="45" customFormat="1">
      <c r="B1973" s="49"/>
      <c r="C1973" s="44"/>
    </row>
    <row r="1974" spans="2:3" s="45" customFormat="1">
      <c r="B1974" s="49"/>
      <c r="C1974" s="44"/>
    </row>
    <row r="1975" spans="2:3" s="45" customFormat="1">
      <c r="B1975" s="49"/>
      <c r="C1975" s="44"/>
    </row>
    <row r="1976" spans="2:3" s="45" customFormat="1">
      <c r="B1976" s="49"/>
      <c r="C1976" s="44"/>
    </row>
    <row r="1977" spans="2:3" s="45" customFormat="1">
      <c r="B1977" s="49"/>
      <c r="C1977" s="44"/>
    </row>
    <row r="1978" spans="2:3" s="45" customFormat="1">
      <c r="B1978" s="49"/>
      <c r="C1978" s="44"/>
    </row>
    <row r="1979" spans="2:3" s="45" customFormat="1">
      <c r="B1979" s="49"/>
      <c r="C1979" s="44"/>
    </row>
    <row r="1980" spans="2:3" s="45" customFormat="1">
      <c r="B1980" s="49"/>
      <c r="C1980" s="44"/>
    </row>
    <row r="1981" spans="2:3" s="45" customFormat="1">
      <c r="B1981" s="49"/>
      <c r="C1981" s="44"/>
    </row>
    <row r="1982" spans="2:3" s="45" customFormat="1">
      <c r="B1982" s="49"/>
      <c r="C1982" s="44"/>
    </row>
    <row r="1983" spans="2:3" s="45" customFormat="1">
      <c r="B1983" s="49"/>
      <c r="C1983" s="44"/>
    </row>
    <row r="1984" spans="2:3" s="45" customFormat="1">
      <c r="B1984" s="49"/>
      <c r="C1984" s="44"/>
    </row>
    <row r="1985" spans="2:3" s="45" customFormat="1">
      <c r="B1985" s="49"/>
      <c r="C1985" s="44"/>
    </row>
    <row r="1986" spans="2:3" s="45" customFormat="1">
      <c r="B1986" s="49"/>
      <c r="C1986" s="44"/>
    </row>
    <row r="1987" spans="2:3" s="45" customFormat="1">
      <c r="B1987" s="49"/>
      <c r="C1987" s="44"/>
    </row>
    <row r="1988" spans="2:3" s="45" customFormat="1">
      <c r="B1988" s="49"/>
      <c r="C1988" s="44"/>
    </row>
    <row r="1989" spans="2:3" s="45" customFormat="1">
      <c r="B1989" s="49"/>
      <c r="C1989" s="44"/>
    </row>
    <row r="1990" spans="2:3" s="45" customFormat="1">
      <c r="B1990" s="49"/>
      <c r="C1990" s="44"/>
    </row>
    <row r="1991" spans="2:3" s="45" customFormat="1">
      <c r="B1991" s="49"/>
      <c r="C1991" s="44"/>
    </row>
    <row r="1992" spans="2:3" s="45" customFormat="1">
      <c r="B1992" s="49"/>
      <c r="C1992" s="44"/>
    </row>
    <row r="1993" spans="2:3" s="45" customFormat="1">
      <c r="B1993" s="49"/>
      <c r="C1993" s="44"/>
    </row>
    <row r="1994" spans="2:3" s="45" customFormat="1">
      <c r="B1994" s="49"/>
      <c r="C1994" s="44"/>
    </row>
    <row r="1995" spans="2:3" s="45" customFormat="1">
      <c r="B1995" s="49"/>
      <c r="C1995" s="44"/>
    </row>
    <row r="1996" spans="2:3" s="45" customFormat="1">
      <c r="B1996" s="49"/>
      <c r="C1996" s="44"/>
    </row>
    <row r="1997" spans="2:3" s="45" customFormat="1">
      <c r="B1997" s="49"/>
      <c r="C1997" s="44"/>
    </row>
    <row r="1998" spans="2:3" s="45" customFormat="1">
      <c r="B1998" s="49"/>
      <c r="C1998" s="44"/>
    </row>
    <row r="1999" spans="2:3" s="45" customFormat="1">
      <c r="B1999" s="49"/>
      <c r="C1999" s="44"/>
    </row>
    <row r="2000" spans="2:3" s="45" customFormat="1">
      <c r="B2000" s="49"/>
      <c r="C2000" s="44"/>
    </row>
    <row r="2001" spans="2:3" s="45" customFormat="1">
      <c r="B2001" s="49"/>
      <c r="C2001" s="44"/>
    </row>
    <row r="2002" spans="2:3" s="45" customFormat="1">
      <c r="B2002" s="49"/>
      <c r="C2002" s="44"/>
    </row>
    <row r="2003" spans="2:3" s="45" customFormat="1">
      <c r="B2003" s="49"/>
      <c r="C2003" s="44"/>
    </row>
    <row r="2004" spans="2:3" s="45" customFormat="1">
      <c r="B2004" s="49"/>
      <c r="C2004" s="44"/>
    </row>
    <row r="2005" spans="2:3" s="45" customFormat="1">
      <c r="B2005" s="49"/>
      <c r="C2005" s="44"/>
    </row>
    <row r="2006" spans="2:3" s="45" customFormat="1">
      <c r="B2006" s="49"/>
      <c r="C2006" s="44"/>
    </row>
    <row r="2007" spans="2:3" s="45" customFormat="1">
      <c r="B2007" s="49"/>
      <c r="C2007" s="44"/>
    </row>
    <row r="2008" spans="2:3" s="45" customFormat="1">
      <c r="B2008" s="49"/>
      <c r="C2008" s="44"/>
    </row>
    <row r="2009" spans="2:3" s="45" customFormat="1">
      <c r="B2009" s="49"/>
      <c r="C2009" s="44"/>
    </row>
    <row r="2010" spans="2:3" s="45" customFormat="1">
      <c r="B2010" s="49"/>
      <c r="C2010" s="44"/>
    </row>
    <row r="2011" spans="2:3" s="45" customFormat="1">
      <c r="B2011" s="49"/>
      <c r="C2011" s="44"/>
    </row>
    <row r="2012" spans="2:3" s="45" customFormat="1">
      <c r="B2012" s="49"/>
      <c r="C2012" s="44"/>
    </row>
    <row r="2013" spans="2:3" s="45" customFormat="1">
      <c r="B2013" s="49"/>
      <c r="C2013" s="44"/>
    </row>
    <row r="2014" spans="2:3" s="45" customFormat="1">
      <c r="B2014" s="49"/>
      <c r="C2014" s="44"/>
    </row>
    <row r="2015" spans="2:3" s="45" customFormat="1">
      <c r="B2015" s="49"/>
      <c r="C2015" s="44"/>
    </row>
    <row r="2016" spans="2:3" s="45" customFormat="1">
      <c r="B2016" s="49"/>
      <c r="C2016" s="44"/>
    </row>
    <row r="2017" spans="2:3" s="45" customFormat="1">
      <c r="B2017" s="49"/>
      <c r="C2017" s="44"/>
    </row>
    <row r="2018" spans="2:3" s="45" customFormat="1">
      <c r="B2018" s="49"/>
      <c r="C2018" s="44"/>
    </row>
    <row r="2019" spans="2:3" s="45" customFormat="1">
      <c r="B2019" s="49"/>
      <c r="C2019" s="44"/>
    </row>
    <row r="2020" spans="2:3" s="45" customFormat="1">
      <c r="B2020" s="49"/>
      <c r="C2020" s="44"/>
    </row>
    <row r="2021" spans="2:3" s="45" customFormat="1">
      <c r="B2021" s="49"/>
      <c r="C2021" s="44"/>
    </row>
    <row r="2022" spans="2:3" s="45" customFormat="1">
      <c r="B2022" s="49"/>
      <c r="C2022" s="44"/>
    </row>
    <row r="2023" spans="2:3" s="45" customFormat="1">
      <c r="B2023" s="49"/>
      <c r="C2023" s="44"/>
    </row>
    <row r="2024" spans="2:3" s="45" customFormat="1">
      <c r="B2024" s="49"/>
      <c r="C2024" s="44"/>
    </row>
    <row r="2025" spans="2:3" s="45" customFormat="1">
      <c r="B2025" s="49"/>
      <c r="C2025" s="44"/>
    </row>
    <row r="2026" spans="2:3" s="45" customFormat="1">
      <c r="B2026" s="49"/>
      <c r="C2026" s="44"/>
    </row>
    <row r="2027" spans="2:3" s="45" customFormat="1">
      <c r="B2027" s="49"/>
      <c r="C2027" s="44"/>
    </row>
    <row r="2028" spans="2:3" s="45" customFormat="1">
      <c r="B2028" s="49"/>
      <c r="C2028" s="44"/>
    </row>
    <row r="2029" spans="2:3" s="45" customFormat="1">
      <c r="B2029" s="49"/>
      <c r="C2029" s="44"/>
    </row>
    <row r="2030" spans="2:3" s="45" customFormat="1">
      <c r="B2030" s="49"/>
      <c r="C2030" s="44"/>
    </row>
    <row r="2031" spans="2:3" s="45" customFormat="1">
      <c r="B2031" s="49"/>
      <c r="C2031" s="44"/>
    </row>
    <row r="2032" spans="2:3" s="45" customFormat="1">
      <c r="B2032" s="49"/>
      <c r="C2032" s="44"/>
    </row>
    <row r="2033" spans="2:3" s="45" customFormat="1">
      <c r="B2033" s="49"/>
      <c r="C2033" s="44"/>
    </row>
    <row r="2034" spans="2:3" s="45" customFormat="1">
      <c r="B2034" s="49"/>
      <c r="C2034" s="44"/>
    </row>
    <row r="2035" spans="2:3" s="45" customFormat="1">
      <c r="B2035" s="49"/>
      <c r="C2035" s="44"/>
    </row>
    <row r="2036" spans="2:3" s="45" customFormat="1">
      <c r="B2036" s="49"/>
      <c r="C2036" s="44"/>
    </row>
    <row r="2037" spans="2:3" s="45" customFormat="1">
      <c r="B2037" s="49"/>
      <c r="C2037" s="44"/>
    </row>
    <row r="2038" spans="2:3" s="45" customFormat="1">
      <c r="B2038" s="49"/>
      <c r="C2038" s="44"/>
    </row>
    <row r="2039" spans="2:3" s="45" customFormat="1">
      <c r="B2039" s="49"/>
      <c r="C2039" s="44"/>
    </row>
    <row r="2040" spans="2:3" s="45" customFormat="1">
      <c r="B2040" s="49"/>
      <c r="C2040" s="44"/>
    </row>
    <row r="2041" spans="2:3" s="45" customFormat="1">
      <c r="B2041" s="49"/>
      <c r="C2041" s="44"/>
    </row>
    <row r="2042" spans="2:3" s="45" customFormat="1">
      <c r="B2042" s="49"/>
      <c r="C2042" s="44"/>
    </row>
    <row r="2043" spans="2:3" s="45" customFormat="1">
      <c r="B2043" s="49"/>
      <c r="C2043" s="44"/>
    </row>
    <row r="2044" spans="2:3" s="45" customFormat="1">
      <c r="B2044" s="49"/>
      <c r="C2044" s="44"/>
    </row>
    <row r="2045" spans="2:3" s="45" customFormat="1">
      <c r="B2045" s="49"/>
      <c r="C2045" s="44"/>
    </row>
    <row r="2046" spans="2:3" s="45" customFormat="1">
      <c r="B2046" s="49"/>
      <c r="C2046" s="44"/>
    </row>
    <row r="2047" spans="2:3" s="45" customFormat="1">
      <c r="B2047" s="49"/>
      <c r="C2047" s="44"/>
    </row>
    <row r="2048" spans="2:3" s="45" customFormat="1">
      <c r="B2048" s="49"/>
      <c r="C2048" s="44"/>
    </row>
    <row r="2049" spans="2:3" s="45" customFormat="1">
      <c r="B2049" s="49"/>
      <c r="C2049" s="44"/>
    </row>
    <row r="2050" spans="2:3" s="45" customFormat="1">
      <c r="B2050" s="49"/>
      <c r="C2050" s="44"/>
    </row>
    <row r="2051" spans="2:3" s="45" customFormat="1">
      <c r="B2051" s="49"/>
      <c r="C2051" s="44"/>
    </row>
    <row r="2052" spans="2:3" s="45" customFormat="1">
      <c r="B2052" s="49"/>
      <c r="C2052" s="44"/>
    </row>
    <row r="2053" spans="2:3" s="45" customFormat="1">
      <c r="B2053" s="49"/>
      <c r="C2053" s="44"/>
    </row>
    <row r="2054" spans="2:3" s="45" customFormat="1">
      <c r="B2054" s="49"/>
      <c r="C2054" s="44"/>
    </row>
    <row r="2055" spans="2:3" s="45" customFormat="1">
      <c r="B2055" s="49"/>
      <c r="C2055" s="44"/>
    </row>
    <row r="2056" spans="2:3" s="45" customFormat="1">
      <c r="B2056" s="49"/>
      <c r="C2056" s="44"/>
    </row>
    <row r="2057" spans="2:3" s="45" customFormat="1">
      <c r="B2057" s="49"/>
      <c r="C2057" s="44"/>
    </row>
    <row r="2058" spans="2:3" s="45" customFormat="1">
      <c r="B2058" s="49"/>
      <c r="C2058" s="44"/>
    </row>
    <row r="2059" spans="2:3" s="45" customFormat="1">
      <c r="B2059" s="49"/>
      <c r="C2059" s="44"/>
    </row>
    <row r="2060" spans="2:3" s="45" customFormat="1">
      <c r="B2060" s="49"/>
      <c r="C2060" s="44"/>
    </row>
    <row r="2061" spans="2:3" s="45" customFormat="1">
      <c r="B2061" s="49"/>
      <c r="C2061" s="44"/>
    </row>
    <row r="2062" spans="2:3" s="45" customFormat="1">
      <c r="B2062" s="49"/>
      <c r="C2062" s="44"/>
    </row>
    <row r="2063" spans="2:3" s="45" customFormat="1">
      <c r="B2063" s="49"/>
      <c r="C2063" s="44"/>
    </row>
    <row r="2064" spans="2:3" s="45" customFormat="1">
      <c r="B2064" s="49"/>
      <c r="C2064" s="44"/>
    </row>
    <row r="2065" spans="2:3" s="45" customFormat="1">
      <c r="B2065" s="49"/>
      <c r="C2065" s="44"/>
    </row>
    <row r="2066" spans="2:3" s="45" customFormat="1">
      <c r="B2066" s="49"/>
      <c r="C2066" s="44"/>
    </row>
    <row r="2067" spans="2:3" s="45" customFormat="1">
      <c r="B2067" s="49"/>
      <c r="C2067" s="44"/>
    </row>
    <row r="2068" spans="2:3" s="45" customFormat="1">
      <c r="B2068" s="49"/>
      <c r="C2068" s="44"/>
    </row>
    <row r="2069" spans="2:3" s="45" customFormat="1">
      <c r="B2069" s="49"/>
      <c r="C2069" s="44"/>
    </row>
    <row r="2070" spans="2:3" s="45" customFormat="1">
      <c r="B2070" s="49"/>
      <c r="C2070" s="44"/>
    </row>
    <row r="2071" spans="2:3" s="45" customFormat="1">
      <c r="B2071" s="49"/>
      <c r="C2071" s="44"/>
    </row>
    <row r="2072" spans="2:3" s="45" customFormat="1">
      <c r="B2072" s="49"/>
      <c r="C2072" s="44"/>
    </row>
    <row r="2073" spans="2:3" s="45" customFormat="1">
      <c r="B2073" s="49"/>
      <c r="C2073" s="44"/>
    </row>
    <row r="2074" spans="2:3" s="45" customFormat="1">
      <c r="B2074" s="49"/>
      <c r="C2074" s="44"/>
    </row>
    <row r="2075" spans="2:3" s="45" customFormat="1">
      <c r="B2075" s="49"/>
      <c r="C2075" s="44"/>
    </row>
    <row r="2076" spans="2:3" s="45" customFormat="1">
      <c r="B2076" s="49"/>
      <c r="C2076" s="44"/>
    </row>
    <row r="2077" spans="2:3" s="45" customFormat="1">
      <c r="B2077" s="49"/>
      <c r="C2077" s="44"/>
    </row>
    <row r="2078" spans="2:3" s="45" customFormat="1">
      <c r="B2078" s="49"/>
      <c r="C2078" s="44"/>
    </row>
    <row r="2079" spans="2:3" s="45" customFormat="1">
      <c r="B2079" s="49"/>
      <c r="C2079" s="44"/>
    </row>
    <row r="2080" spans="2:3" s="45" customFormat="1">
      <c r="B2080" s="49"/>
      <c r="C2080" s="44"/>
    </row>
    <row r="2081" spans="2:3" s="45" customFormat="1">
      <c r="B2081" s="49"/>
      <c r="C2081" s="44"/>
    </row>
    <row r="2082" spans="2:3" s="45" customFormat="1">
      <c r="B2082" s="49"/>
      <c r="C2082" s="44"/>
    </row>
    <row r="2083" spans="2:3" s="45" customFormat="1">
      <c r="B2083" s="49"/>
      <c r="C2083" s="44"/>
    </row>
    <row r="2084" spans="2:3" s="45" customFormat="1">
      <c r="B2084" s="49"/>
      <c r="C2084" s="44"/>
    </row>
    <row r="2085" spans="2:3" s="45" customFormat="1">
      <c r="B2085" s="49"/>
      <c r="C2085" s="44"/>
    </row>
    <row r="2086" spans="2:3" s="45" customFormat="1">
      <c r="B2086" s="49"/>
      <c r="C2086" s="44"/>
    </row>
    <row r="2087" spans="2:3" s="45" customFormat="1">
      <c r="B2087" s="49"/>
      <c r="C2087" s="44"/>
    </row>
    <row r="2088" spans="2:3" s="45" customFormat="1">
      <c r="B2088" s="49"/>
      <c r="C2088" s="44"/>
    </row>
    <row r="2089" spans="2:3" s="45" customFormat="1">
      <c r="B2089" s="49"/>
      <c r="C2089" s="44"/>
    </row>
    <row r="2090" spans="2:3" s="45" customFormat="1">
      <c r="B2090" s="49"/>
      <c r="C2090" s="44"/>
    </row>
    <row r="2091" spans="2:3" s="45" customFormat="1">
      <c r="B2091" s="49"/>
      <c r="C2091" s="44"/>
    </row>
    <row r="2092" spans="2:3" s="45" customFormat="1">
      <c r="B2092" s="49"/>
      <c r="C2092" s="44"/>
    </row>
    <row r="2093" spans="2:3" s="45" customFormat="1">
      <c r="B2093" s="49"/>
      <c r="C2093" s="44"/>
    </row>
    <row r="2094" spans="2:3" s="45" customFormat="1">
      <c r="B2094" s="49"/>
      <c r="C2094" s="44"/>
    </row>
    <row r="2095" spans="2:3" s="45" customFormat="1">
      <c r="B2095" s="49"/>
      <c r="C2095" s="44"/>
    </row>
    <row r="2096" spans="2:3" s="45" customFormat="1">
      <c r="B2096" s="49"/>
      <c r="C2096" s="44"/>
    </row>
    <row r="2097" spans="2:3" s="45" customFormat="1">
      <c r="B2097" s="49"/>
      <c r="C2097" s="44"/>
    </row>
    <row r="2098" spans="2:3" s="45" customFormat="1">
      <c r="B2098" s="49"/>
      <c r="C2098" s="44"/>
    </row>
    <row r="2099" spans="2:3" s="45" customFormat="1">
      <c r="B2099" s="49"/>
      <c r="C2099" s="44"/>
    </row>
    <row r="2100" spans="2:3" s="45" customFormat="1">
      <c r="B2100" s="49"/>
      <c r="C2100" s="44"/>
    </row>
    <row r="2101" spans="2:3" s="45" customFormat="1">
      <c r="B2101" s="49"/>
      <c r="C2101" s="44"/>
    </row>
    <row r="2102" spans="2:3" s="45" customFormat="1">
      <c r="B2102" s="49"/>
      <c r="C2102" s="44"/>
    </row>
    <row r="2103" spans="2:3" s="45" customFormat="1">
      <c r="B2103" s="49"/>
      <c r="C2103" s="44"/>
    </row>
    <row r="2104" spans="2:3" s="45" customFormat="1">
      <c r="B2104" s="49"/>
      <c r="C2104" s="44"/>
    </row>
    <row r="2105" spans="2:3" s="45" customFormat="1">
      <c r="B2105" s="49"/>
      <c r="C2105" s="44"/>
    </row>
    <row r="2106" spans="2:3" s="45" customFormat="1">
      <c r="B2106" s="49"/>
      <c r="C2106" s="44"/>
    </row>
    <row r="2107" spans="2:3" s="45" customFormat="1">
      <c r="B2107" s="49"/>
      <c r="C2107" s="44"/>
    </row>
    <row r="2108" spans="2:3" s="45" customFormat="1">
      <c r="B2108" s="49"/>
      <c r="C2108" s="44"/>
    </row>
    <row r="2109" spans="2:3" s="45" customFormat="1">
      <c r="B2109" s="49"/>
      <c r="C2109" s="44"/>
    </row>
    <row r="2110" spans="2:3" s="45" customFormat="1">
      <c r="B2110" s="49"/>
      <c r="C2110" s="44"/>
    </row>
    <row r="2111" spans="2:3" s="45" customFormat="1">
      <c r="B2111" s="49"/>
      <c r="C2111" s="44"/>
    </row>
    <row r="2112" spans="2:3" s="45" customFormat="1">
      <c r="B2112" s="49"/>
      <c r="C2112" s="44"/>
    </row>
    <row r="2113" spans="2:3" s="45" customFormat="1">
      <c r="B2113" s="49"/>
      <c r="C2113" s="44"/>
    </row>
    <row r="2114" spans="2:3" s="45" customFormat="1">
      <c r="B2114" s="49"/>
      <c r="C2114" s="44"/>
    </row>
    <row r="2115" spans="2:3" s="45" customFormat="1">
      <c r="B2115" s="49"/>
      <c r="C2115" s="44"/>
    </row>
    <row r="2116" spans="2:3" s="45" customFormat="1">
      <c r="B2116" s="49"/>
      <c r="C2116" s="44"/>
    </row>
    <row r="2117" spans="2:3" s="45" customFormat="1">
      <c r="B2117" s="49"/>
      <c r="C2117" s="44"/>
    </row>
    <row r="2118" spans="2:3" s="45" customFormat="1">
      <c r="B2118" s="49"/>
      <c r="C2118" s="44"/>
    </row>
    <row r="2119" spans="2:3" s="45" customFormat="1">
      <c r="B2119" s="49"/>
      <c r="C2119" s="44"/>
    </row>
    <row r="2120" spans="2:3" s="45" customFormat="1">
      <c r="B2120" s="49"/>
      <c r="C2120" s="44"/>
    </row>
    <row r="2121" spans="2:3" s="45" customFormat="1">
      <c r="B2121" s="49"/>
      <c r="C2121" s="44"/>
    </row>
    <row r="2122" spans="2:3" s="45" customFormat="1">
      <c r="B2122" s="49"/>
      <c r="C2122" s="44"/>
    </row>
    <row r="2123" spans="2:3" s="45" customFormat="1">
      <c r="B2123" s="49"/>
      <c r="C2123" s="44"/>
    </row>
    <row r="2124" spans="2:3" s="45" customFormat="1">
      <c r="B2124" s="49"/>
      <c r="C2124" s="44"/>
    </row>
    <row r="2125" spans="2:3" s="45" customFormat="1">
      <c r="B2125" s="49"/>
      <c r="C2125" s="44"/>
    </row>
    <row r="2126" spans="2:3" s="45" customFormat="1">
      <c r="B2126" s="49"/>
      <c r="C2126" s="44"/>
    </row>
    <row r="2127" spans="2:3" s="45" customFormat="1">
      <c r="B2127" s="49"/>
      <c r="C2127" s="44"/>
    </row>
    <row r="2128" spans="2:3" s="45" customFormat="1">
      <c r="B2128" s="49"/>
      <c r="C2128" s="44"/>
    </row>
    <row r="2129" spans="2:3" s="45" customFormat="1">
      <c r="B2129" s="49"/>
      <c r="C2129" s="44"/>
    </row>
    <row r="2130" spans="2:3" s="45" customFormat="1">
      <c r="B2130" s="49"/>
      <c r="C2130" s="44"/>
    </row>
    <row r="2131" spans="2:3" s="45" customFormat="1">
      <c r="B2131" s="49"/>
      <c r="C2131" s="44"/>
    </row>
    <row r="2132" spans="2:3" s="45" customFormat="1">
      <c r="B2132" s="49"/>
      <c r="C2132" s="44"/>
    </row>
    <row r="2133" spans="2:3" s="45" customFormat="1">
      <c r="B2133" s="49"/>
      <c r="C2133" s="44"/>
    </row>
    <row r="2134" spans="2:3" s="45" customFormat="1">
      <c r="B2134" s="49"/>
      <c r="C2134" s="44"/>
    </row>
    <row r="2135" spans="2:3" s="45" customFormat="1">
      <c r="B2135" s="49"/>
      <c r="C2135" s="44"/>
    </row>
    <row r="2136" spans="2:3" s="45" customFormat="1">
      <c r="B2136" s="49"/>
      <c r="C2136" s="44"/>
    </row>
    <row r="2137" spans="2:3" s="45" customFormat="1">
      <c r="B2137" s="49"/>
      <c r="C2137" s="44"/>
    </row>
    <row r="2138" spans="2:3" s="45" customFormat="1">
      <c r="B2138" s="49"/>
      <c r="C2138" s="44"/>
    </row>
    <row r="2139" spans="2:3" s="45" customFormat="1">
      <c r="B2139" s="49"/>
      <c r="C2139" s="44"/>
    </row>
    <row r="2140" spans="2:3" s="45" customFormat="1">
      <c r="B2140" s="49"/>
      <c r="C2140" s="44"/>
    </row>
    <row r="2141" spans="2:3" s="45" customFormat="1">
      <c r="B2141" s="49"/>
      <c r="C2141" s="44"/>
    </row>
    <row r="2142" spans="2:3" s="45" customFormat="1">
      <c r="B2142" s="49"/>
      <c r="C2142" s="44"/>
    </row>
    <row r="2143" spans="2:3" s="45" customFormat="1">
      <c r="B2143" s="49"/>
      <c r="C2143" s="44"/>
    </row>
    <row r="2144" spans="2:3" s="45" customFormat="1">
      <c r="B2144" s="49"/>
      <c r="C2144" s="44"/>
    </row>
    <row r="2145" spans="2:3" s="45" customFormat="1">
      <c r="B2145" s="49"/>
      <c r="C2145" s="44"/>
    </row>
    <row r="2146" spans="2:3" s="45" customFormat="1">
      <c r="B2146" s="49"/>
      <c r="C2146" s="44"/>
    </row>
    <row r="2147" spans="2:3" s="45" customFormat="1">
      <c r="B2147" s="49"/>
      <c r="C2147" s="44"/>
    </row>
    <row r="2148" spans="2:3" s="45" customFormat="1">
      <c r="B2148" s="49"/>
      <c r="C2148" s="44"/>
    </row>
    <row r="2149" spans="2:3" s="45" customFormat="1">
      <c r="B2149" s="49"/>
      <c r="C2149" s="44"/>
    </row>
    <row r="2150" spans="2:3" s="45" customFormat="1">
      <c r="B2150" s="49"/>
      <c r="C2150" s="44"/>
    </row>
    <row r="2151" spans="2:3" s="45" customFormat="1">
      <c r="B2151" s="49"/>
      <c r="C2151" s="44"/>
    </row>
    <row r="2152" spans="2:3" s="45" customFormat="1">
      <c r="B2152" s="49"/>
      <c r="C2152" s="44"/>
    </row>
    <row r="2153" spans="2:3" s="45" customFormat="1">
      <c r="B2153" s="49"/>
      <c r="C2153" s="44"/>
    </row>
    <row r="2154" spans="2:3" s="45" customFormat="1">
      <c r="B2154" s="49"/>
      <c r="C2154" s="44"/>
    </row>
    <row r="2155" spans="2:3" s="45" customFormat="1">
      <c r="B2155" s="49"/>
      <c r="C2155" s="44"/>
    </row>
    <row r="2156" spans="2:3" s="45" customFormat="1">
      <c r="B2156" s="49"/>
      <c r="C2156" s="44"/>
    </row>
    <row r="2157" spans="2:3" s="45" customFormat="1">
      <c r="B2157" s="49"/>
      <c r="C2157" s="44"/>
    </row>
    <row r="2158" spans="2:3" s="45" customFormat="1">
      <c r="B2158" s="49"/>
      <c r="C2158" s="44"/>
    </row>
    <row r="2159" spans="2:3" s="45" customFormat="1">
      <c r="B2159" s="49"/>
      <c r="C2159" s="44"/>
    </row>
    <row r="2160" spans="2:3" s="45" customFormat="1">
      <c r="B2160" s="49"/>
      <c r="C2160" s="44"/>
    </row>
    <row r="2161" spans="2:3" s="45" customFormat="1">
      <c r="B2161" s="49"/>
      <c r="C2161" s="44"/>
    </row>
    <row r="2162" spans="2:3" s="45" customFormat="1">
      <c r="B2162" s="49"/>
      <c r="C2162" s="44"/>
    </row>
    <row r="2163" spans="2:3" s="45" customFormat="1">
      <c r="B2163" s="49"/>
      <c r="C2163" s="44"/>
    </row>
    <row r="2164" spans="2:3" s="45" customFormat="1">
      <c r="B2164" s="49"/>
      <c r="C2164" s="44"/>
    </row>
    <row r="2165" spans="2:3" s="45" customFormat="1">
      <c r="B2165" s="49"/>
      <c r="C2165" s="44"/>
    </row>
    <row r="2166" spans="2:3" s="45" customFormat="1">
      <c r="B2166" s="49"/>
      <c r="C2166" s="44"/>
    </row>
    <row r="2167" spans="2:3" s="45" customFormat="1">
      <c r="B2167" s="49"/>
      <c r="C2167" s="44"/>
    </row>
    <row r="2168" spans="2:3" s="45" customFormat="1">
      <c r="B2168" s="49"/>
      <c r="C2168" s="44"/>
    </row>
    <row r="2169" spans="2:3" s="45" customFormat="1">
      <c r="B2169" s="49"/>
      <c r="C2169" s="44"/>
    </row>
    <row r="2170" spans="2:3" s="45" customFormat="1">
      <c r="B2170" s="49"/>
      <c r="C2170" s="44"/>
    </row>
    <row r="2171" spans="2:3" s="45" customFormat="1">
      <c r="B2171" s="49"/>
      <c r="C2171" s="44"/>
    </row>
    <row r="2172" spans="2:3" s="45" customFormat="1">
      <c r="B2172" s="49"/>
      <c r="C2172" s="44"/>
    </row>
    <row r="2173" spans="2:3" s="45" customFormat="1">
      <c r="B2173" s="49"/>
      <c r="C2173" s="44"/>
    </row>
    <row r="2174" spans="2:3" s="45" customFormat="1">
      <c r="B2174" s="49"/>
      <c r="C2174" s="44"/>
    </row>
    <row r="2175" spans="2:3" s="45" customFormat="1">
      <c r="B2175" s="49"/>
      <c r="C2175" s="44"/>
    </row>
    <row r="2176" spans="2:3" s="45" customFormat="1">
      <c r="B2176" s="49"/>
      <c r="C2176" s="44"/>
    </row>
    <row r="2177" spans="2:3" s="45" customFormat="1">
      <c r="B2177" s="49"/>
      <c r="C2177" s="44"/>
    </row>
    <row r="2178" spans="2:3" s="45" customFormat="1">
      <c r="B2178" s="49"/>
      <c r="C2178" s="44"/>
    </row>
    <row r="2179" spans="2:3" s="45" customFormat="1">
      <c r="B2179" s="49"/>
      <c r="C2179" s="44"/>
    </row>
    <row r="2180" spans="2:3" s="45" customFormat="1">
      <c r="B2180" s="49"/>
      <c r="C2180" s="44"/>
    </row>
    <row r="2181" spans="2:3" s="45" customFormat="1">
      <c r="B2181" s="49"/>
      <c r="C2181" s="44"/>
    </row>
    <row r="2182" spans="2:3" s="45" customFormat="1">
      <c r="B2182" s="49"/>
      <c r="C2182" s="44"/>
    </row>
    <row r="2183" spans="2:3" s="45" customFormat="1">
      <c r="B2183" s="49"/>
      <c r="C2183" s="44"/>
    </row>
    <row r="2184" spans="2:3" s="45" customFormat="1">
      <c r="B2184" s="49"/>
      <c r="C2184" s="44"/>
    </row>
    <row r="2185" spans="2:3" s="45" customFormat="1">
      <c r="B2185" s="49"/>
      <c r="C2185" s="44"/>
    </row>
    <row r="2186" spans="2:3" s="45" customFormat="1">
      <c r="B2186" s="49"/>
      <c r="C2186" s="44"/>
    </row>
    <row r="2187" spans="2:3" s="45" customFormat="1">
      <c r="B2187" s="49"/>
      <c r="C2187" s="44"/>
    </row>
    <row r="2188" spans="2:3" s="45" customFormat="1">
      <c r="B2188" s="49"/>
      <c r="C2188" s="44"/>
    </row>
    <row r="2189" spans="2:3" s="45" customFormat="1">
      <c r="B2189" s="49"/>
      <c r="C2189" s="44"/>
    </row>
    <row r="2190" spans="2:3" s="45" customFormat="1">
      <c r="B2190" s="49"/>
      <c r="C2190" s="44"/>
    </row>
    <row r="2191" spans="2:3" s="45" customFormat="1">
      <c r="B2191" s="49"/>
      <c r="C2191" s="44"/>
    </row>
    <row r="2192" spans="2:3" s="45" customFormat="1">
      <c r="B2192" s="49"/>
      <c r="C2192" s="44"/>
    </row>
    <row r="2193" spans="2:3" s="45" customFormat="1">
      <c r="B2193" s="49"/>
      <c r="C2193" s="44"/>
    </row>
    <row r="2194" spans="2:3" s="45" customFormat="1">
      <c r="B2194" s="49"/>
      <c r="C2194" s="44"/>
    </row>
    <row r="2195" spans="2:3" s="45" customFormat="1">
      <c r="B2195" s="49"/>
      <c r="C2195" s="44"/>
    </row>
    <row r="2196" spans="2:3" s="45" customFormat="1">
      <c r="B2196" s="49"/>
      <c r="C2196" s="44"/>
    </row>
    <row r="2197" spans="2:3" s="45" customFormat="1">
      <c r="B2197" s="49"/>
      <c r="C2197" s="44"/>
    </row>
    <row r="2198" spans="2:3" s="45" customFormat="1">
      <c r="B2198" s="49"/>
      <c r="C2198" s="44"/>
    </row>
    <row r="2199" spans="2:3" s="45" customFormat="1">
      <c r="B2199" s="49"/>
      <c r="C2199" s="44"/>
    </row>
    <row r="2200" spans="2:3" s="45" customFormat="1">
      <c r="B2200" s="49"/>
      <c r="C2200" s="44"/>
    </row>
    <row r="2201" spans="2:3" s="45" customFormat="1">
      <c r="B2201" s="49"/>
      <c r="C2201" s="44"/>
    </row>
    <row r="2202" spans="2:3" s="45" customFormat="1">
      <c r="B2202" s="49"/>
      <c r="C2202" s="44"/>
    </row>
    <row r="2203" spans="2:3" s="45" customFormat="1">
      <c r="B2203" s="49"/>
      <c r="C2203" s="44"/>
    </row>
    <row r="2204" spans="2:3" s="45" customFormat="1">
      <c r="B2204" s="49"/>
      <c r="C2204" s="44"/>
    </row>
    <row r="2205" spans="2:3" s="45" customFormat="1">
      <c r="B2205" s="49"/>
      <c r="C2205" s="44"/>
    </row>
    <row r="2206" spans="2:3" s="45" customFormat="1">
      <c r="B2206" s="49"/>
      <c r="C2206" s="44"/>
    </row>
    <row r="2207" spans="2:3" s="45" customFormat="1">
      <c r="B2207" s="49"/>
      <c r="C2207" s="44"/>
    </row>
    <row r="2208" spans="2:3" s="45" customFormat="1">
      <c r="B2208" s="49"/>
      <c r="C2208" s="44"/>
    </row>
    <row r="2209" spans="2:3" s="45" customFormat="1">
      <c r="B2209" s="49"/>
      <c r="C2209" s="44"/>
    </row>
    <row r="2210" spans="2:3" s="45" customFormat="1">
      <c r="B2210" s="49"/>
      <c r="C2210" s="44"/>
    </row>
    <row r="2211" spans="2:3" s="45" customFormat="1">
      <c r="B2211" s="49"/>
      <c r="C2211" s="44"/>
    </row>
    <row r="2212" spans="2:3" s="45" customFormat="1">
      <c r="B2212" s="49"/>
      <c r="C2212" s="44"/>
    </row>
    <row r="2213" spans="2:3" s="45" customFormat="1">
      <c r="B2213" s="49"/>
      <c r="C2213" s="44"/>
    </row>
    <row r="2214" spans="2:3" s="45" customFormat="1">
      <c r="B2214" s="49"/>
      <c r="C2214" s="44"/>
    </row>
    <row r="2215" spans="2:3" s="45" customFormat="1">
      <c r="B2215" s="49"/>
      <c r="C2215" s="44"/>
    </row>
    <row r="2216" spans="2:3" s="45" customFormat="1">
      <c r="B2216" s="49"/>
      <c r="C2216" s="44"/>
    </row>
    <row r="2217" spans="2:3" s="45" customFormat="1">
      <c r="B2217" s="49"/>
      <c r="C2217" s="44"/>
    </row>
    <row r="2218" spans="2:3" s="45" customFormat="1">
      <c r="B2218" s="49"/>
      <c r="C2218" s="44"/>
    </row>
    <row r="2219" spans="2:3" s="45" customFormat="1">
      <c r="B2219" s="49"/>
      <c r="C2219" s="44"/>
    </row>
    <row r="2220" spans="2:3" s="45" customFormat="1">
      <c r="B2220" s="49"/>
      <c r="C2220" s="44"/>
    </row>
    <row r="2221" spans="2:3" s="45" customFormat="1">
      <c r="B2221" s="49"/>
      <c r="C2221" s="44"/>
    </row>
    <row r="2222" spans="2:3" s="45" customFormat="1">
      <c r="B2222" s="49"/>
      <c r="C2222" s="44"/>
    </row>
    <row r="2223" spans="2:3" s="45" customFormat="1">
      <c r="B2223" s="49"/>
      <c r="C2223" s="44"/>
    </row>
    <row r="2224" spans="2:3" s="45" customFormat="1">
      <c r="B2224" s="49"/>
      <c r="C2224" s="44"/>
    </row>
    <row r="2225" spans="2:3" s="45" customFormat="1">
      <c r="B2225" s="49"/>
      <c r="C2225" s="44"/>
    </row>
    <row r="2226" spans="2:3" s="45" customFormat="1">
      <c r="B2226" s="49"/>
      <c r="C2226" s="44"/>
    </row>
    <row r="2227" spans="2:3" s="45" customFormat="1">
      <c r="B2227" s="49"/>
      <c r="C2227" s="44"/>
    </row>
    <row r="2228" spans="2:3" s="45" customFormat="1">
      <c r="B2228" s="49"/>
      <c r="C2228" s="44"/>
    </row>
    <row r="2229" spans="2:3" s="45" customFormat="1">
      <c r="B2229" s="49"/>
      <c r="C2229" s="44"/>
    </row>
    <row r="2230" spans="2:3" s="45" customFormat="1">
      <c r="B2230" s="49"/>
      <c r="C2230" s="44"/>
    </row>
    <row r="2231" spans="2:3" s="45" customFormat="1">
      <c r="B2231" s="49"/>
      <c r="C2231" s="44"/>
    </row>
    <row r="2232" spans="2:3" s="45" customFormat="1">
      <c r="B2232" s="49"/>
      <c r="C2232" s="44"/>
    </row>
    <row r="2233" spans="2:3" s="45" customFormat="1">
      <c r="B2233" s="49"/>
      <c r="C2233" s="44"/>
    </row>
    <row r="2234" spans="2:3" s="45" customFormat="1">
      <c r="B2234" s="49"/>
      <c r="C2234" s="44"/>
    </row>
    <row r="2235" spans="2:3" s="45" customFormat="1">
      <c r="B2235" s="49"/>
      <c r="C2235" s="44"/>
    </row>
    <row r="2236" spans="2:3" s="45" customFormat="1">
      <c r="B2236" s="49"/>
      <c r="C2236" s="44"/>
    </row>
    <row r="2237" spans="2:3" s="45" customFormat="1">
      <c r="B2237" s="49"/>
      <c r="C2237" s="44"/>
    </row>
    <row r="2238" spans="2:3" s="45" customFormat="1">
      <c r="B2238" s="49"/>
      <c r="C2238" s="44"/>
    </row>
    <row r="2239" spans="2:3" s="45" customFormat="1">
      <c r="B2239" s="49"/>
      <c r="C2239" s="44"/>
    </row>
    <row r="2240" spans="2:3" s="45" customFormat="1">
      <c r="B2240" s="49"/>
      <c r="C2240" s="44"/>
    </row>
    <row r="2241" spans="2:3" s="45" customFormat="1">
      <c r="B2241" s="49"/>
      <c r="C2241" s="44"/>
    </row>
    <row r="2242" spans="2:3" s="45" customFormat="1">
      <c r="B2242" s="49"/>
      <c r="C2242" s="44"/>
    </row>
    <row r="2243" spans="2:3" s="45" customFormat="1">
      <c r="B2243" s="49"/>
      <c r="C2243" s="44"/>
    </row>
    <row r="2244" spans="2:3" s="45" customFormat="1">
      <c r="B2244" s="49"/>
      <c r="C2244" s="44"/>
    </row>
    <row r="2245" spans="2:3" s="45" customFormat="1">
      <c r="B2245" s="49"/>
      <c r="C2245" s="44"/>
    </row>
    <row r="2246" spans="2:3" s="45" customFormat="1">
      <c r="B2246" s="49"/>
      <c r="C2246" s="44"/>
    </row>
    <row r="2247" spans="2:3" s="45" customFormat="1">
      <c r="B2247" s="49"/>
      <c r="C2247" s="44"/>
    </row>
    <row r="2248" spans="2:3" s="45" customFormat="1">
      <c r="B2248" s="49"/>
      <c r="C2248" s="44"/>
    </row>
    <row r="2249" spans="2:3" s="45" customFormat="1">
      <c r="B2249" s="49"/>
      <c r="C2249" s="44"/>
    </row>
    <row r="2250" spans="2:3" s="45" customFormat="1">
      <c r="B2250" s="49"/>
      <c r="C2250" s="44"/>
    </row>
    <row r="2251" spans="2:3" s="45" customFormat="1">
      <c r="B2251" s="49"/>
      <c r="C2251" s="44"/>
    </row>
    <row r="2252" spans="2:3" s="45" customFormat="1">
      <c r="B2252" s="49"/>
      <c r="C2252" s="44"/>
    </row>
    <row r="2253" spans="2:3" s="45" customFormat="1">
      <c r="B2253" s="49"/>
      <c r="C2253" s="44"/>
    </row>
    <row r="2254" spans="2:3" s="45" customFormat="1">
      <c r="B2254" s="49"/>
      <c r="C2254" s="44"/>
    </row>
    <row r="2255" spans="2:3" s="45" customFormat="1">
      <c r="B2255" s="49"/>
      <c r="C2255" s="44"/>
    </row>
    <row r="2256" spans="2:3" s="45" customFormat="1">
      <c r="B2256" s="49"/>
      <c r="C2256" s="44"/>
    </row>
    <row r="2257" spans="2:3" s="45" customFormat="1">
      <c r="B2257" s="49"/>
      <c r="C2257" s="44"/>
    </row>
    <row r="2258" spans="2:3" s="45" customFormat="1">
      <c r="B2258" s="49"/>
      <c r="C2258" s="44"/>
    </row>
    <row r="2259" spans="2:3" s="45" customFormat="1">
      <c r="B2259" s="49"/>
      <c r="C2259" s="44"/>
    </row>
    <row r="2260" spans="2:3" s="45" customFormat="1">
      <c r="B2260" s="49"/>
      <c r="C2260" s="44"/>
    </row>
    <row r="2261" spans="2:3" s="45" customFormat="1">
      <c r="B2261" s="49"/>
      <c r="C2261" s="44"/>
    </row>
    <row r="2262" spans="2:3" s="45" customFormat="1">
      <c r="B2262" s="49"/>
      <c r="C2262" s="44"/>
    </row>
    <row r="2263" spans="2:3" s="45" customFormat="1">
      <c r="B2263" s="49"/>
      <c r="C2263" s="44"/>
    </row>
    <row r="2264" spans="2:3" s="45" customFormat="1">
      <c r="B2264" s="49"/>
      <c r="C2264" s="44"/>
    </row>
    <row r="2265" spans="2:3" s="45" customFormat="1">
      <c r="B2265" s="49"/>
      <c r="C2265" s="44"/>
    </row>
    <row r="2266" spans="2:3" s="45" customFormat="1">
      <c r="B2266" s="49"/>
      <c r="C2266" s="44"/>
    </row>
    <row r="2267" spans="2:3" s="45" customFormat="1">
      <c r="B2267" s="49"/>
      <c r="C2267" s="44"/>
    </row>
    <row r="2268" spans="2:3" s="45" customFormat="1">
      <c r="B2268" s="49"/>
      <c r="C2268" s="44"/>
    </row>
    <row r="2269" spans="2:3" s="45" customFormat="1">
      <c r="B2269" s="49"/>
      <c r="C2269" s="44"/>
    </row>
    <row r="2270" spans="2:3" s="45" customFormat="1">
      <c r="B2270" s="49"/>
      <c r="C2270" s="44"/>
    </row>
    <row r="2271" spans="2:3" s="45" customFormat="1">
      <c r="B2271" s="49"/>
      <c r="C2271" s="44"/>
    </row>
    <row r="2272" spans="2:3" s="45" customFormat="1">
      <c r="B2272" s="49"/>
      <c r="C2272" s="44"/>
    </row>
    <row r="2273" spans="2:3" s="45" customFormat="1">
      <c r="B2273" s="49"/>
      <c r="C2273" s="44"/>
    </row>
    <row r="2274" spans="2:3" s="45" customFormat="1">
      <c r="B2274" s="49"/>
      <c r="C2274" s="44"/>
    </row>
    <row r="2275" spans="2:3" s="45" customFormat="1">
      <c r="B2275" s="49"/>
      <c r="C2275" s="44"/>
    </row>
    <row r="2276" spans="2:3" s="45" customFormat="1">
      <c r="B2276" s="49"/>
      <c r="C2276" s="44"/>
    </row>
    <row r="2277" spans="2:3" s="45" customFormat="1">
      <c r="B2277" s="49"/>
      <c r="C2277" s="44"/>
    </row>
    <row r="2278" spans="2:3" s="45" customFormat="1">
      <c r="B2278" s="49"/>
      <c r="C2278" s="44"/>
    </row>
    <row r="2279" spans="2:3" s="45" customFormat="1">
      <c r="B2279" s="49"/>
      <c r="C2279" s="44"/>
    </row>
    <row r="2280" spans="2:3" s="45" customFormat="1">
      <c r="B2280" s="49"/>
      <c r="C2280" s="44"/>
    </row>
    <row r="2281" spans="2:3" s="45" customFormat="1">
      <c r="B2281" s="49"/>
      <c r="C2281" s="44"/>
    </row>
    <row r="2282" spans="2:3" s="45" customFormat="1">
      <c r="B2282" s="49"/>
      <c r="C2282" s="44"/>
    </row>
    <row r="2283" spans="2:3" s="45" customFormat="1">
      <c r="B2283" s="49"/>
      <c r="C2283" s="44"/>
    </row>
    <row r="2284" spans="2:3" s="45" customFormat="1">
      <c r="B2284" s="49"/>
      <c r="C2284" s="44"/>
    </row>
    <row r="2285" spans="2:3" s="45" customFormat="1">
      <c r="B2285" s="49"/>
      <c r="C2285" s="44"/>
    </row>
    <row r="2286" spans="2:3" s="45" customFormat="1">
      <c r="B2286" s="49"/>
      <c r="C2286" s="44"/>
    </row>
    <row r="2287" spans="2:3" s="45" customFormat="1">
      <c r="B2287" s="49"/>
      <c r="C2287" s="44"/>
    </row>
    <row r="2288" spans="2:3" s="45" customFormat="1">
      <c r="B2288" s="49"/>
      <c r="C2288" s="44"/>
    </row>
    <row r="2289" spans="2:3" s="45" customFormat="1">
      <c r="B2289" s="49"/>
      <c r="C2289" s="44"/>
    </row>
    <row r="2290" spans="2:3" s="45" customFormat="1">
      <c r="B2290" s="49"/>
      <c r="C2290" s="44"/>
    </row>
    <row r="2291" spans="2:3" s="45" customFormat="1">
      <c r="B2291" s="49"/>
      <c r="C2291" s="44"/>
    </row>
    <row r="2292" spans="2:3" s="45" customFormat="1">
      <c r="B2292" s="49"/>
      <c r="C2292" s="44"/>
    </row>
    <row r="2293" spans="2:3" s="45" customFormat="1">
      <c r="B2293" s="49"/>
      <c r="C2293" s="44"/>
    </row>
    <row r="2294" spans="2:3" s="45" customFormat="1">
      <c r="B2294" s="49"/>
      <c r="C2294" s="44"/>
    </row>
    <row r="2295" spans="2:3" s="45" customFormat="1">
      <c r="B2295" s="49"/>
      <c r="C2295" s="44"/>
    </row>
    <row r="2296" spans="2:3" s="45" customFormat="1">
      <c r="B2296" s="49"/>
      <c r="C2296" s="44"/>
    </row>
    <row r="2297" spans="2:3" s="45" customFormat="1">
      <c r="B2297" s="49"/>
      <c r="C2297" s="44"/>
    </row>
    <row r="2298" spans="2:3" s="45" customFormat="1">
      <c r="B2298" s="49"/>
      <c r="C2298" s="44"/>
    </row>
    <row r="2299" spans="2:3" s="45" customFormat="1">
      <c r="B2299" s="49"/>
      <c r="C2299" s="44"/>
    </row>
    <row r="2300" spans="2:3" s="45" customFormat="1">
      <c r="B2300" s="49"/>
      <c r="C2300" s="44"/>
    </row>
    <row r="2301" spans="2:3" s="45" customFormat="1">
      <c r="B2301" s="49"/>
      <c r="C2301" s="44"/>
    </row>
    <row r="2302" spans="2:3" s="45" customFormat="1">
      <c r="B2302" s="49"/>
      <c r="C2302" s="44"/>
    </row>
    <row r="2303" spans="2:3" s="45" customFormat="1">
      <c r="B2303" s="49"/>
      <c r="C2303" s="44"/>
    </row>
    <row r="2304" spans="2:3" s="45" customFormat="1">
      <c r="B2304" s="49"/>
      <c r="C2304" s="44"/>
    </row>
    <row r="2305" spans="2:3" s="45" customFormat="1">
      <c r="B2305" s="49"/>
      <c r="C2305" s="44"/>
    </row>
    <row r="2306" spans="2:3" s="45" customFormat="1">
      <c r="B2306" s="49"/>
      <c r="C2306" s="44"/>
    </row>
    <row r="2307" spans="2:3" s="45" customFormat="1">
      <c r="B2307" s="49"/>
      <c r="C2307" s="44"/>
    </row>
    <row r="2308" spans="2:3" s="45" customFormat="1">
      <c r="B2308" s="49"/>
      <c r="C2308" s="44"/>
    </row>
    <row r="2309" spans="2:3" s="45" customFormat="1">
      <c r="B2309" s="49"/>
      <c r="C2309" s="44"/>
    </row>
    <row r="2310" spans="2:3" s="45" customFormat="1">
      <c r="B2310" s="49"/>
      <c r="C2310" s="44"/>
    </row>
    <row r="2311" spans="2:3" s="45" customFormat="1">
      <c r="B2311" s="49"/>
      <c r="C2311" s="44"/>
    </row>
    <row r="2312" spans="2:3" s="45" customFormat="1">
      <c r="B2312" s="49"/>
      <c r="C2312" s="44"/>
    </row>
    <row r="2313" spans="2:3" s="45" customFormat="1">
      <c r="B2313" s="49"/>
      <c r="C2313" s="44"/>
    </row>
    <row r="2314" spans="2:3" s="45" customFormat="1">
      <c r="B2314" s="49"/>
      <c r="C2314" s="44"/>
    </row>
    <row r="2315" spans="2:3" s="45" customFormat="1">
      <c r="B2315" s="49"/>
      <c r="C2315" s="44"/>
    </row>
    <row r="2316" spans="2:3" s="45" customFormat="1">
      <c r="B2316" s="49"/>
      <c r="C2316" s="44"/>
    </row>
    <row r="2317" spans="2:3" s="45" customFormat="1">
      <c r="B2317" s="49"/>
      <c r="C2317" s="44"/>
    </row>
    <row r="2318" spans="2:3" s="45" customFormat="1">
      <c r="B2318" s="49"/>
      <c r="C2318" s="44"/>
    </row>
    <row r="2319" spans="2:3" s="45" customFormat="1">
      <c r="B2319" s="49"/>
      <c r="C2319" s="44"/>
    </row>
    <row r="2320" spans="2:3" s="45" customFormat="1">
      <c r="B2320" s="49"/>
      <c r="C2320" s="44"/>
    </row>
    <row r="2321" spans="2:3" s="45" customFormat="1">
      <c r="B2321" s="49"/>
      <c r="C2321" s="44"/>
    </row>
    <row r="2322" spans="2:3" s="45" customFormat="1">
      <c r="B2322" s="49"/>
      <c r="C2322" s="44"/>
    </row>
    <row r="2323" spans="2:3" s="45" customFormat="1">
      <c r="B2323" s="49"/>
      <c r="C2323" s="44"/>
    </row>
    <row r="2324" spans="2:3" s="45" customFormat="1">
      <c r="B2324" s="49"/>
      <c r="C2324" s="44"/>
    </row>
    <row r="2325" spans="2:3" s="45" customFormat="1">
      <c r="B2325" s="49"/>
      <c r="C2325" s="44"/>
    </row>
    <row r="2326" spans="2:3" s="45" customFormat="1">
      <c r="B2326" s="49"/>
      <c r="C2326" s="44"/>
    </row>
    <row r="2327" spans="2:3" s="45" customFormat="1">
      <c r="B2327" s="49"/>
      <c r="C2327" s="44"/>
    </row>
    <row r="2328" spans="2:3" s="45" customFormat="1">
      <c r="B2328" s="49"/>
      <c r="C2328" s="44"/>
    </row>
    <row r="2329" spans="2:3" s="45" customFormat="1">
      <c r="B2329" s="49"/>
      <c r="C2329" s="44"/>
    </row>
    <row r="2330" spans="2:3" s="45" customFormat="1">
      <c r="B2330" s="49"/>
      <c r="C2330" s="44"/>
    </row>
    <row r="2331" spans="2:3" s="45" customFormat="1">
      <c r="B2331" s="49"/>
      <c r="C2331" s="44"/>
    </row>
    <row r="2332" spans="2:3" s="45" customFormat="1">
      <c r="B2332" s="49"/>
      <c r="C2332" s="44"/>
    </row>
    <row r="2333" spans="2:3" s="45" customFormat="1">
      <c r="B2333" s="49"/>
      <c r="C2333" s="44"/>
    </row>
    <row r="2334" spans="2:3" s="45" customFormat="1">
      <c r="B2334" s="49"/>
      <c r="C2334" s="44"/>
    </row>
    <row r="2335" spans="2:3" s="45" customFormat="1">
      <c r="B2335" s="49"/>
      <c r="C2335" s="44"/>
    </row>
    <row r="2336" spans="2:3" s="45" customFormat="1">
      <c r="B2336" s="49"/>
      <c r="C2336" s="44"/>
    </row>
    <row r="2337" spans="2:3" s="45" customFormat="1">
      <c r="B2337" s="49"/>
      <c r="C2337" s="44"/>
    </row>
    <row r="2338" spans="2:3" s="45" customFormat="1">
      <c r="B2338" s="49"/>
      <c r="C2338" s="44"/>
    </row>
    <row r="2339" spans="2:3" s="45" customFormat="1">
      <c r="B2339" s="49"/>
      <c r="C2339" s="44"/>
    </row>
    <row r="2340" spans="2:3" s="45" customFormat="1">
      <c r="B2340" s="49"/>
      <c r="C2340" s="44"/>
    </row>
    <row r="2341" spans="2:3" s="45" customFormat="1">
      <c r="B2341" s="49"/>
      <c r="C2341" s="44"/>
    </row>
    <row r="2342" spans="2:3" s="45" customFormat="1">
      <c r="B2342" s="49"/>
      <c r="C2342" s="44"/>
    </row>
    <row r="2343" spans="2:3" s="45" customFormat="1">
      <c r="B2343" s="49"/>
      <c r="C2343" s="44"/>
    </row>
    <row r="2344" spans="2:3" s="45" customFormat="1">
      <c r="B2344" s="49"/>
      <c r="C2344" s="44"/>
    </row>
    <row r="2345" spans="2:3" s="45" customFormat="1">
      <c r="B2345" s="49"/>
      <c r="C2345" s="44"/>
    </row>
    <row r="2346" spans="2:3" s="45" customFormat="1">
      <c r="B2346" s="49"/>
      <c r="C2346" s="44"/>
    </row>
    <row r="2347" spans="2:3" s="45" customFormat="1">
      <c r="B2347" s="49"/>
      <c r="C2347" s="44"/>
    </row>
    <row r="2348" spans="2:3" s="45" customFormat="1">
      <c r="B2348" s="49"/>
      <c r="C2348" s="44"/>
    </row>
    <row r="2349" spans="2:3" s="45" customFormat="1">
      <c r="B2349" s="49"/>
      <c r="C2349" s="44"/>
    </row>
    <row r="2350" spans="2:3" s="45" customFormat="1">
      <c r="B2350" s="49"/>
      <c r="C2350" s="44"/>
    </row>
    <row r="2351" spans="2:3" s="45" customFormat="1">
      <c r="B2351" s="49"/>
      <c r="C2351" s="44"/>
    </row>
    <row r="2352" spans="2:3" s="45" customFormat="1">
      <c r="B2352" s="49"/>
      <c r="C2352" s="44"/>
    </row>
    <row r="2353" spans="2:3" s="45" customFormat="1">
      <c r="B2353" s="49"/>
      <c r="C2353" s="44"/>
    </row>
    <row r="2354" spans="2:3" s="45" customFormat="1">
      <c r="B2354" s="49"/>
      <c r="C2354" s="44"/>
    </row>
    <row r="2355" spans="2:3" s="45" customFormat="1">
      <c r="B2355" s="49"/>
      <c r="C2355" s="44"/>
    </row>
    <row r="2356" spans="2:3" s="45" customFormat="1">
      <c r="B2356" s="49"/>
      <c r="C2356" s="44"/>
    </row>
    <row r="2357" spans="2:3" s="45" customFormat="1">
      <c r="B2357" s="49"/>
      <c r="C2357" s="44"/>
    </row>
    <row r="2358" spans="2:3" s="45" customFormat="1">
      <c r="B2358" s="49"/>
      <c r="C2358" s="44"/>
    </row>
    <row r="2359" spans="2:3" s="45" customFormat="1">
      <c r="B2359" s="49"/>
      <c r="C2359" s="44"/>
    </row>
    <row r="2360" spans="2:3" s="45" customFormat="1">
      <c r="B2360" s="49"/>
      <c r="C2360" s="44"/>
    </row>
    <row r="2361" spans="2:3" s="45" customFormat="1">
      <c r="B2361" s="49"/>
      <c r="C2361" s="44"/>
    </row>
    <row r="2362" spans="2:3" s="45" customFormat="1">
      <c r="B2362" s="49"/>
      <c r="C2362" s="44"/>
    </row>
    <row r="2363" spans="2:3" s="45" customFormat="1">
      <c r="B2363" s="49"/>
      <c r="C2363" s="44"/>
    </row>
    <row r="2364" spans="2:3" s="45" customFormat="1">
      <c r="B2364" s="49"/>
      <c r="C2364" s="44"/>
    </row>
    <row r="2365" spans="2:3" s="45" customFormat="1">
      <c r="B2365" s="49"/>
      <c r="C2365" s="44"/>
    </row>
    <row r="2366" spans="2:3" s="45" customFormat="1">
      <c r="B2366" s="49"/>
      <c r="C2366" s="44"/>
    </row>
    <row r="2367" spans="2:3" s="45" customFormat="1">
      <c r="B2367" s="49"/>
      <c r="C2367" s="44"/>
    </row>
    <row r="2368" spans="2:3" s="45" customFormat="1">
      <c r="B2368" s="49"/>
      <c r="C2368" s="44"/>
    </row>
    <row r="2369" spans="2:3" s="45" customFormat="1">
      <c r="B2369" s="49"/>
      <c r="C2369" s="44"/>
    </row>
    <row r="2370" spans="2:3" s="45" customFormat="1">
      <c r="B2370" s="49"/>
      <c r="C2370" s="44"/>
    </row>
    <row r="2371" spans="2:3" s="45" customFormat="1">
      <c r="B2371" s="49"/>
      <c r="C2371" s="44"/>
    </row>
    <row r="2372" spans="2:3" s="45" customFormat="1">
      <c r="B2372" s="49"/>
      <c r="C2372" s="44"/>
    </row>
    <row r="2373" spans="2:3" s="45" customFormat="1">
      <c r="B2373" s="49"/>
      <c r="C2373" s="44"/>
    </row>
    <row r="2374" spans="2:3" s="45" customFormat="1">
      <c r="B2374" s="49"/>
      <c r="C2374" s="44"/>
    </row>
    <row r="2375" spans="2:3" s="45" customFormat="1">
      <c r="B2375" s="49"/>
      <c r="C2375" s="44"/>
    </row>
    <row r="2376" spans="2:3" s="45" customFormat="1">
      <c r="B2376" s="49"/>
      <c r="C2376" s="44"/>
    </row>
    <row r="2377" spans="2:3" s="45" customFormat="1">
      <c r="B2377" s="49"/>
      <c r="C2377" s="44"/>
    </row>
    <row r="2378" spans="2:3" s="45" customFormat="1">
      <c r="B2378" s="49"/>
      <c r="C2378" s="44"/>
    </row>
    <row r="2379" spans="2:3" s="45" customFormat="1">
      <c r="B2379" s="49"/>
      <c r="C2379" s="44"/>
    </row>
    <row r="2380" spans="2:3" s="45" customFormat="1">
      <c r="B2380" s="49"/>
      <c r="C2380" s="44"/>
    </row>
    <row r="2381" spans="2:3" s="45" customFormat="1">
      <c r="B2381" s="49"/>
      <c r="C2381" s="44"/>
    </row>
    <row r="2382" spans="2:3" s="45" customFormat="1">
      <c r="B2382" s="49"/>
      <c r="C2382" s="44"/>
    </row>
    <row r="2383" spans="2:3" s="45" customFormat="1">
      <c r="B2383" s="49"/>
      <c r="C2383" s="44"/>
    </row>
    <row r="2384" spans="2:3" s="45" customFormat="1">
      <c r="B2384" s="49"/>
      <c r="C2384" s="44"/>
    </row>
    <row r="2385" spans="2:3" s="45" customFormat="1">
      <c r="B2385" s="49"/>
      <c r="C2385" s="44"/>
    </row>
    <row r="2386" spans="2:3" s="45" customFormat="1">
      <c r="B2386" s="49"/>
      <c r="C2386" s="44"/>
    </row>
    <row r="2387" spans="2:3" s="45" customFormat="1">
      <c r="B2387" s="49"/>
      <c r="C2387" s="44"/>
    </row>
    <row r="2388" spans="2:3" s="45" customFormat="1">
      <c r="B2388" s="49"/>
      <c r="C2388" s="44"/>
    </row>
    <row r="2389" spans="2:3" s="45" customFormat="1">
      <c r="B2389" s="49"/>
      <c r="C2389" s="44"/>
    </row>
    <row r="2390" spans="2:3" s="45" customFormat="1">
      <c r="B2390" s="49"/>
      <c r="C2390" s="44"/>
    </row>
    <row r="2391" spans="2:3" s="45" customFormat="1">
      <c r="B2391" s="49"/>
      <c r="C2391" s="44"/>
    </row>
    <row r="2392" spans="2:3" s="45" customFormat="1">
      <c r="B2392" s="49"/>
      <c r="C2392" s="44"/>
    </row>
    <row r="2393" spans="2:3" s="45" customFormat="1">
      <c r="B2393" s="49"/>
      <c r="C2393" s="44"/>
    </row>
    <row r="2394" spans="2:3" s="45" customFormat="1">
      <c r="B2394" s="49"/>
      <c r="C2394" s="44"/>
    </row>
    <row r="2395" spans="2:3" s="45" customFormat="1">
      <c r="B2395" s="49"/>
      <c r="C2395" s="44"/>
    </row>
    <row r="2396" spans="2:3" s="45" customFormat="1">
      <c r="B2396" s="49"/>
      <c r="C2396" s="44"/>
    </row>
    <row r="2397" spans="2:3" s="45" customFormat="1">
      <c r="B2397" s="49"/>
      <c r="C2397" s="44"/>
    </row>
    <row r="2398" spans="2:3" s="45" customFormat="1">
      <c r="B2398" s="49"/>
      <c r="C2398" s="44"/>
    </row>
    <row r="2399" spans="2:3" s="45" customFormat="1">
      <c r="B2399" s="49"/>
      <c r="C2399" s="44"/>
    </row>
    <row r="2400" spans="2:3" s="45" customFormat="1">
      <c r="B2400" s="49"/>
      <c r="C2400" s="44"/>
    </row>
    <row r="2401" spans="2:3" s="45" customFormat="1">
      <c r="B2401" s="49"/>
      <c r="C2401" s="44"/>
    </row>
    <row r="2402" spans="2:3" s="45" customFormat="1">
      <c r="B2402" s="49"/>
      <c r="C2402" s="44"/>
    </row>
    <row r="2403" spans="2:3" s="45" customFormat="1">
      <c r="B2403" s="49"/>
      <c r="C2403" s="44"/>
    </row>
    <row r="2404" spans="2:3" s="45" customFormat="1">
      <c r="B2404" s="49"/>
      <c r="C2404" s="44"/>
    </row>
    <row r="2405" spans="2:3" s="45" customFormat="1">
      <c r="B2405" s="49"/>
      <c r="C2405" s="44"/>
    </row>
    <row r="2406" spans="2:3" s="45" customFormat="1">
      <c r="B2406" s="49"/>
      <c r="C2406" s="44"/>
    </row>
    <row r="2407" spans="2:3" s="45" customFormat="1">
      <c r="B2407" s="49"/>
      <c r="C2407" s="44"/>
    </row>
    <row r="2408" spans="2:3" s="45" customFormat="1">
      <c r="B2408" s="49"/>
      <c r="C2408" s="44"/>
    </row>
    <row r="2409" spans="2:3" s="45" customFormat="1">
      <c r="B2409" s="49"/>
      <c r="C2409" s="44"/>
    </row>
    <row r="2410" spans="2:3" s="45" customFormat="1">
      <c r="B2410" s="49"/>
      <c r="C2410" s="44"/>
    </row>
    <row r="2411" spans="2:3" s="45" customFormat="1">
      <c r="B2411" s="49"/>
      <c r="C2411" s="44"/>
    </row>
    <row r="2412" spans="2:3" s="45" customFormat="1">
      <c r="B2412" s="49"/>
      <c r="C2412" s="44"/>
    </row>
    <row r="2413" spans="2:3" s="45" customFormat="1">
      <c r="B2413" s="49"/>
      <c r="C2413" s="44"/>
    </row>
    <row r="2414" spans="2:3" s="45" customFormat="1">
      <c r="B2414" s="49"/>
      <c r="C2414" s="44"/>
    </row>
    <row r="2415" spans="2:3" s="45" customFormat="1">
      <c r="B2415" s="49"/>
      <c r="C2415" s="44"/>
    </row>
    <row r="2416" spans="2:3" s="45" customFormat="1">
      <c r="B2416" s="49"/>
      <c r="C2416" s="44"/>
    </row>
    <row r="2417" spans="2:3" s="45" customFormat="1">
      <c r="B2417" s="49"/>
      <c r="C2417" s="44"/>
    </row>
    <row r="2418" spans="2:3" s="45" customFormat="1">
      <c r="B2418" s="49"/>
      <c r="C2418" s="44"/>
    </row>
    <row r="2419" spans="2:3" s="45" customFormat="1">
      <c r="B2419" s="49"/>
      <c r="C2419" s="44"/>
    </row>
    <row r="2420" spans="2:3" s="45" customFormat="1">
      <c r="B2420" s="49"/>
      <c r="C2420" s="44"/>
    </row>
    <row r="2421" spans="2:3" s="45" customFormat="1">
      <c r="B2421" s="49"/>
      <c r="C2421" s="44"/>
    </row>
    <row r="2422" spans="2:3" s="45" customFormat="1">
      <c r="B2422" s="49"/>
      <c r="C2422" s="44"/>
    </row>
    <row r="2423" spans="2:3" s="45" customFormat="1">
      <c r="B2423" s="49"/>
      <c r="C2423" s="44"/>
    </row>
    <row r="2424" spans="2:3" s="45" customFormat="1">
      <c r="B2424" s="49"/>
      <c r="C2424" s="44"/>
    </row>
    <row r="2425" spans="2:3" s="45" customFormat="1">
      <c r="B2425" s="49"/>
      <c r="C2425" s="44"/>
    </row>
    <row r="2426" spans="2:3" s="45" customFormat="1">
      <c r="B2426" s="49"/>
      <c r="C2426" s="44"/>
    </row>
    <row r="2427" spans="2:3" s="45" customFormat="1">
      <c r="B2427" s="49"/>
      <c r="C2427" s="44"/>
    </row>
    <row r="2428" spans="2:3" s="45" customFormat="1">
      <c r="B2428" s="49"/>
      <c r="C2428" s="44"/>
    </row>
    <row r="2429" spans="2:3" s="45" customFormat="1">
      <c r="B2429" s="49"/>
      <c r="C2429" s="44"/>
    </row>
    <row r="2430" spans="2:3" s="45" customFormat="1">
      <c r="B2430" s="49"/>
      <c r="C2430" s="44"/>
    </row>
    <row r="2431" spans="2:3" s="45" customFormat="1">
      <c r="B2431" s="49"/>
      <c r="C2431" s="44"/>
    </row>
    <row r="2432" spans="2:3" s="45" customFormat="1">
      <c r="B2432" s="49"/>
      <c r="C2432" s="44"/>
    </row>
    <row r="2433" spans="2:3" s="45" customFormat="1">
      <c r="B2433" s="49"/>
      <c r="C2433" s="44"/>
    </row>
    <row r="2434" spans="2:3" s="45" customFormat="1">
      <c r="B2434" s="49"/>
      <c r="C2434" s="44"/>
    </row>
    <row r="2435" spans="2:3" s="45" customFormat="1">
      <c r="B2435" s="49"/>
      <c r="C2435" s="44"/>
    </row>
    <row r="2436" spans="2:3" s="45" customFormat="1">
      <c r="B2436" s="49"/>
      <c r="C2436" s="44"/>
    </row>
    <row r="2437" spans="2:3" s="45" customFormat="1">
      <c r="B2437" s="49"/>
      <c r="C2437" s="44"/>
    </row>
    <row r="2438" spans="2:3" s="45" customFormat="1">
      <c r="B2438" s="49"/>
      <c r="C2438" s="44"/>
    </row>
    <row r="2439" spans="2:3" s="45" customFormat="1">
      <c r="B2439" s="49"/>
      <c r="C2439" s="44"/>
    </row>
    <row r="2440" spans="2:3" s="45" customFormat="1">
      <c r="B2440" s="49"/>
      <c r="C2440" s="44"/>
    </row>
    <row r="2441" spans="2:3" s="45" customFormat="1">
      <c r="B2441" s="49"/>
      <c r="C2441" s="44"/>
    </row>
    <row r="2442" spans="2:3" s="45" customFormat="1">
      <c r="B2442" s="49"/>
      <c r="C2442" s="44"/>
    </row>
    <row r="2443" spans="2:3" s="45" customFormat="1">
      <c r="B2443" s="49"/>
      <c r="C2443" s="44"/>
    </row>
    <row r="2444" spans="2:3" s="45" customFormat="1">
      <c r="B2444" s="49"/>
      <c r="C2444" s="44"/>
    </row>
    <row r="2445" spans="2:3" s="45" customFormat="1">
      <c r="B2445" s="49"/>
      <c r="C2445" s="44"/>
    </row>
    <row r="2446" spans="2:3" s="45" customFormat="1">
      <c r="B2446" s="49"/>
      <c r="C2446" s="44"/>
    </row>
    <row r="2447" spans="2:3" s="45" customFormat="1">
      <c r="B2447" s="49"/>
      <c r="C2447" s="44"/>
    </row>
    <row r="2448" spans="2:3" s="45" customFormat="1">
      <c r="B2448" s="49"/>
      <c r="C2448" s="44"/>
    </row>
    <row r="2449" spans="2:3" s="45" customFormat="1">
      <c r="B2449" s="49"/>
      <c r="C2449" s="44"/>
    </row>
    <row r="2450" spans="2:3" s="45" customFormat="1">
      <c r="B2450" s="49"/>
      <c r="C2450" s="44"/>
    </row>
    <row r="2451" spans="2:3" s="45" customFormat="1">
      <c r="B2451" s="49"/>
      <c r="C2451" s="44"/>
    </row>
    <row r="2452" spans="2:3" s="45" customFormat="1">
      <c r="B2452" s="49"/>
      <c r="C2452" s="44"/>
    </row>
    <row r="2453" spans="2:3" s="45" customFormat="1">
      <c r="B2453" s="49"/>
      <c r="C2453" s="44"/>
    </row>
    <row r="2454" spans="2:3" s="45" customFormat="1">
      <c r="B2454" s="49"/>
      <c r="C2454" s="44"/>
    </row>
    <row r="2455" spans="2:3" s="45" customFormat="1">
      <c r="B2455" s="49"/>
      <c r="C2455" s="44"/>
    </row>
    <row r="2456" spans="2:3" s="45" customFormat="1">
      <c r="B2456" s="49"/>
      <c r="C2456" s="44"/>
    </row>
    <row r="2457" spans="2:3" s="45" customFormat="1">
      <c r="B2457" s="49"/>
      <c r="C2457" s="44"/>
    </row>
    <row r="2458" spans="2:3" s="45" customFormat="1">
      <c r="B2458" s="49"/>
      <c r="C2458" s="44"/>
    </row>
    <row r="2459" spans="2:3" s="45" customFormat="1">
      <c r="B2459" s="49"/>
      <c r="C2459" s="44"/>
    </row>
    <row r="2460" spans="2:3" s="45" customFormat="1">
      <c r="B2460" s="49"/>
      <c r="C2460" s="44"/>
    </row>
    <row r="2461" spans="2:3" s="45" customFormat="1">
      <c r="B2461" s="49"/>
      <c r="C2461" s="44"/>
    </row>
    <row r="2462" spans="2:3" s="45" customFormat="1">
      <c r="B2462" s="49"/>
      <c r="C2462" s="44"/>
    </row>
    <row r="2463" spans="2:3" s="45" customFormat="1">
      <c r="B2463" s="49"/>
      <c r="C2463" s="44"/>
    </row>
    <row r="2464" spans="2:3" s="45" customFormat="1">
      <c r="B2464" s="49"/>
      <c r="C2464" s="44"/>
    </row>
    <row r="2465" spans="2:3" s="45" customFormat="1">
      <c r="B2465" s="49"/>
      <c r="C2465" s="44"/>
    </row>
    <row r="2466" spans="2:3" s="45" customFormat="1">
      <c r="B2466" s="49"/>
      <c r="C2466" s="44"/>
    </row>
    <row r="2467" spans="2:3" s="45" customFormat="1">
      <c r="B2467" s="49"/>
      <c r="C2467" s="44"/>
    </row>
    <row r="2468" spans="2:3" s="45" customFormat="1">
      <c r="B2468" s="49"/>
      <c r="C2468" s="44"/>
    </row>
    <row r="2469" spans="2:3" s="45" customFormat="1">
      <c r="B2469" s="49"/>
      <c r="C2469" s="44"/>
    </row>
    <row r="2470" spans="2:3" s="45" customFormat="1">
      <c r="B2470" s="49"/>
      <c r="C2470" s="44"/>
    </row>
    <row r="2471" spans="2:3" s="45" customFormat="1">
      <c r="B2471" s="49"/>
      <c r="C2471" s="44"/>
    </row>
    <row r="2472" spans="2:3" s="45" customFormat="1">
      <c r="B2472" s="49"/>
      <c r="C2472" s="44"/>
    </row>
    <row r="2473" spans="2:3" s="45" customFormat="1">
      <c r="B2473" s="49"/>
      <c r="C2473" s="44"/>
    </row>
    <row r="2474" spans="2:3" s="45" customFormat="1">
      <c r="B2474" s="49"/>
      <c r="C2474" s="44"/>
    </row>
    <row r="2475" spans="2:3" s="45" customFormat="1">
      <c r="B2475" s="49"/>
      <c r="C2475" s="44"/>
    </row>
    <row r="2476" spans="2:3" s="45" customFormat="1">
      <c r="B2476" s="49"/>
      <c r="C2476" s="44"/>
    </row>
    <row r="2477" spans="2:3" s="45" customFormat="1">
      <c r="B2477" s="49"/>
      <c r="C2477" s="44"/>
    </row>
    <row r="2478" spans="2:3" s="45" customFormat="1">
      <c r="B2478" s="49"/>
      <c r="C2478" s="44"/>
    </row>
    <row r="2479" spans="2:3" s="45" customFormat="1">
      <c r="B2479" s="49"/>
      <c r="C2479" s="44"/>
    </row>
    <row r="2480" spans="2:3" s="45" customFormat="1">
      <c r="B2480" s="49"/>
      <c r="C2480" s="44"/>
    </row>
    <row r="2481" spans="2:3" s="45" customFormat="1">
      <c r="B2481" s="49"/>
      <c r="C2481" s="44"/>
    </row>
    <row r="2482" spans="2:3" s="45" customFormat="1">
      <c r="B2482" s="49"/>
      <c r="C2482" s="44"/>
    </row>
    <row r="2483" spans="2:3" s="45" customFormat="1">
      <c r="B2483" s="49"/>
      <c r="C2483" s="44"/>
    </row>
    <row r="2484" spans="2:3" s="45" customFormat="1">
      <c r="B2484" s="49"/>
      <c r="C2484" s="44"/>
    </row>
    <row r="2485" spans="2:3" s="45" customFormat="1">
      <c r="B2485" s="49"/>
      <c r="C2485" s="44"/>
    </row>
    <row r="2486" spans="2:3" s="45" customFormat="1">
      <c r="B2486" s="49"/>
      <c r="C2486" s="44"/>
    </row>
    <row r="2487" spans="2:3" s="45" customFormat="1">
      <c r="B2487" s="49"/>
      <c r="C2487" s="44"/>
    </row>
    <row r="2488" spans="2:3" s="45" customFormat="1">
      <c r="B2488" s="49"/>
      <c r="C2488" s="44"/>
    </row>
    <row r="2489" spans="2:3" s="45" customFormat="1">
      <c r="B2489" s="49"/>
      <c r="C2489" s="44"/>
    </row>
    <row r="2490" spans="2:3" s="45" customFormat="1">
      <c r="B2490" s="49"/>
      <c r="C2490" s="44"/>
    </row>
    <row r="2491" spans="2:3" s="45" customFormat="1">
      <c r="B2491" s="49"/>
      <c r="C2491" s="44"/>
    </row>
    <row r="2492" spans="2:3" s="45" customFormat="1">
      <c r="B2492" s="49"/>
      <c r="C2492" s="44"/>
    </row>
    <row r="2493" spans="2:3" s="45" customFormat="1">
      <c r="B2493" s="49"/>
      <c r="C2493" s="44"/>
    </row>
    <row r="2494" spans="2:3" s="45" customFormat="1">
      <c r="B2494" s="49"/>
      <c r="C2494" s="44"/>
    </row>
    <row r="2495" spans="2:3" s="45" customFormat="1">
      <c r="B2495" s="49"/>
      <c r="C2495" s="44"/>
    </row>
    <row r="2496" spans="2:3" s="45" customFormat="1">
      <c r="B2496" s="49"/>
      <c r="C2496" s="44"/>
    </row>
    <row r="2497" spans="2:3" s="45" customFormat="1">
      <c r="B2497" s="49"/>
      <c r="C2497" s="44"/>
    </row>
    <row r="2498" spans="2:3" s="45" customFormat="1">
      <c r="B2498" s="49"/>
      <c r="C2498" s="44"/>
    </row>
    <row r="2499" spans="2:3" s="45" customFormat="1">
      <c r="B2499" s="49"/>
      <c r="C2499" s="44"/>
    </row>
    <row r="2500" spans="2:3" s="45" customFormat="1">
      <c r="B2500" s="49"/>
      <c r="C2500" s="44"/>
    </row>
    <row r="2501" spans="2:3" s="45" customFormat="1">
      <c r="B2501" s="49"/>
      <c r="C2501" s="44"/>
    </row>
    <row r="2502" spans="2:3" s="45" customFormat="1">
      <c r="B2502" s="49"/>
      <c r="C2502" s="44"/>
    </row>
    <row r="2503" spans="2:3" s="45" customFormat="1">
      <c r="B2503" s="49"/>
      <c r="C2503" s="44"/>
    </row>
    <row r="2504" spans="2:3" s="45" customFormat="1">
      <c r="B2504" s="49"/>
      <c r="C2504" s="44"/>
    </row>
    <row r="2505" spans="2:3" s="45" customFormat="1">
      <c r="B2505" s="49"/>
      <c r="C2505" s="44"/>
    </row>
    <row r="2506" spans="2:3" s="45" customFormat="1">
      <c r="B2506" s="49"/>
      <c r="C2506" s="44"/>
    </row>
    <row r="2507" spans="2:3" s="45" customFormat="1">
      <c r="B2507" s="49"/>
      <c r="C2507" s="44"/>
    </row>
    <row r="2508" spans="2:3" s="45" customFormat="1">
      <c r="B2508" s="49"/>
      <c r="C2508" s="44"/>
    </row>
    <row r="2509" spans="2:3" s="45" customFormat="1">
      <c r="B2509" s="49"/>
      <c r="C2509" s="44"/>
    </row>
    <row r="2510" spans="2:3" s="45" customFormat="1">
      <c r="B2510" s="49"/>
      <c r="C2510" s="44"/>
    </row>
    <row r="2511" spans="2:3" s="45" customFormat="1">
      <c r="B2511" s="49"/>
      <c r="C2511" s="44"/>
    </row>
    <row r="2512" spans="2:3" s="45" customFormat="1">
      <c r="B2512" s="49"/>
      <c r="C2512" s="44"/>
    </row>
    <row r="2513" spans="2:3" s="45" customFormat="1">
      <c r="B2513" s="49"/>
      <c r="C2513" s="44"/>
    </row>
    <row r="2514" spans="2:3" s="45" customFormat="1">
      <c r="B2514" s="49"/>
      <c r="C2514" s="44"/>
    </row>
    <row r="2515" spans="2:3" s="45" customFormat="1">
      <c r="B2515" s="49"/>
      <c r="C2515" s="44"/>
    </row>
    <row r="2516" spans="2:3" s="45" customFormat="1">
      <c r="B2516" s="49"/>
      <c r="C2516" s="44"/>
    </row>
    <row r="2517" spans="2:3" s="45" customFormat="1">
      <c r="B2517" s="49"/>
      <c r="C2517" s="44"/>
    </row>
    <row r="2518" spans="2:3" s="45" customFormat="1">
      <c r="B2518" s="49"/>
      <c r="C2518" s="44"/>
    </row>
    <row r="2519" spans="2:3" s="45" customFormat="1">
      <c r="B2519" s="49"/>
      <c r="C2519" s="44"/>
    </row>
    <row r="2520" spans="2:3" s="45" customFormat="1">
      <c r="B2520" s="49"/>
      <c r="C2520" s="44"/>
    </row>
    <row r="2521" spans="2:3" s="45" customFormat="1">
      <c r="B2521" s="49"/>
      <c r="C2521" s="44"/>
    </row>
    <row r="2522" spans="2:3" s="45" customFormat="1">
      <c r="B2522" s="49"/>
      <c r="C2522" s="44"/>
    </row>
    <row r="2523" spans="2:3" s="45" customFormat="1">
      <c r="B2523" s="49"/>
      <c r="C2523" s="44"/>
    </row>
    <row r="2524" spans="2:3" s="45" customFormat="1">
      <c r="B2524" s="49"/>
      <c r="C2524" s="44"/>
    </row>
    <row r="2525" spans="2:3" s="45" customFormat="1">
      <c r="B2525" s="49"/>
      <c r="C2525" s="44"/>
    </row>
    <row r="2526" spans="2:3" s="45" customFormat="1">
      <c r="B2526" s="49"/>
      <c r="C2526" s="44"/>
    </row>
    <row r="2527" spans="2:3" s="45" customFormat="1">
      <c r="B2527" s="49"/>
      <c r="C2527" s="44"/>
    </row>
    <row r="2528" spans="2:3" s="45" customFormat="1">
      <c r="B2528" s="49"/>
      <c r="C2528" s="44"/>
    </row>
    <row r="2529" spans="2:3" s="45" customFormat="1">
      <c r="B2529" s="49"/>
      <c r="C2529" s="44"/>
    </row>
    <row r="2530" spans="2:3" s="45" customFormat="1">
      <c r="B2530" s="49"/>
      <c r="C2530" s="44"/>
    </row>
    <row r="2531" spans="2:3" s="45" customFormat="1">
      <c r="B2531" s="49"/>
      <c r="C2531" s="44"/>
    </row>
    <row r="2532" spans="2:3" s="45" customFormat="1">
      <c r="B2532" s="49"/>
      <c r="C2532" s="44"/>
    </row>
    <row r="2533" spans="2:3" s="45" customFormat="1">
      <c r="B2533" s="49"/>
      <c r="C2533" s="44"/>
    </row>
    <row r="2534" spans="2:3" s="45" customFormat="1">
      <c r="B2534" s="49"/>
      <c r="C2534" s="44"/>
    </row>
    <row r="2535" spans="2:3" s="45" customFormat="1">
      <c r="B2535" s="49"/>
      <c r="C2535" s="44"/>
    </row>
    <row r="2536" spans="2:3" s="45" customFormat="1">
      <c r="B2536" s="49"/>
      <c r="C2536" s="44"/>
    </row>
    <row r="2537" spans="2:3" s="45" customFormat="1">
      <c r="B2537" s="49"/>
      <c r="C2537" s="44"/>
    </row>
    <row r="2538" spans="2:3" s="45" customFormat="1">
      <c r="B2538" s="49"/>
      <c r="C2538" s="44"/>
    </row>
    <row r="2539" spans="2:3" s="45" customFormat="1">
      <c r="B2539" s="49"/>
      <c r="C2539" s="44"/>
    </row>
    <row r="2540" spans="2:3" s="45" customFormat="1">
      <c r="B2540" s="49"/>
      <c r="C2540" s="44"/>
    </row>
    <row r="2541" spans="2:3" s="45" customFormat="1">
      <c r="B2541" s="49"/>
      <c r="C2541" s="44"/>
    </row>
    <row r="2542" spans="2:3" s="45" customFormat="1">
      <c r="B2542" s="49"/>
      <c r="C2542" s="44"/>
    </row>
    <row r="2543" spans="2:3" s="45" customFormat="1">
      <c r="B2543" s="49"/>
      <c r="C2543" s="44"/>
    </row>
    <row r="2544" spans="2:3" s="45" customFormat="1">
      <c r="B2544" s="49"/>
      <c r="C2544" s="44"/>
    </row>
    <row r="2545" spans="2:3" s="45" customFormat="1">
      <c r="B2545" s="49"/>
      <c r="C2545" s="44"/>
    </row>
    <row r="2546" spans="2:3" s="45" customFormat="1">
      <c r="B2546" s="49"/>
      <c r="C2546" s="44"/>
    </row>
    <row r="2547" spans="2:3" s="45" customFormat="1">
      <c r="B2547" s="49"/>
      <c r="C2547" s="44"/>
    </row>
    <row r="2548" spans="2:3" s="45" customFormat="1">
      <c r="B2548" s="49"/>
      <c r="C2548" s="44"/>
    </row>
    <row r="2549" spans="2:3" s="45" customFormat="1">
      <c r="B2549" s="49"/>
      <c r="C2549" s="44"/>
    </row>
    <row r="2550" spans="2:3" s="45" customFormat="1">
      <c r="B2550" s="49"/>
      <c r="C2550" s="44"/>
    </row>
    <row r="2551" spans="2:3" s="45" customFormat="1">
      <c r="B2551" s="49"/>
      <c r="C2551" s="44"/>
    </row>
    <row r="2552" spans="2:3" s="45" customFormat="1">
      <c r="B2552" s="49"/>
      <c r="C2552" s="44"/>
    </row>
    <row r="2553" spans="2:3" s="45" customFormat="1">
      <c r="B2553" s="49"/>
      <c r="C2553" s="44"/>
    </row>
    <row r="2554" spans="2:3" s="45" customFormat="1">
      <c r="B2554" s="49"/>
      <c r="C2554" s="44"/>
    </row>
    <row r="2555" spans="2:3" s="45" customFormat="1">
      <c r="B2555" s="49"/>
      <c r="C2555" s="44"/>
    </row>
    <row r="2556" spans="2:3" s="45" customFormat="1">
      <c r="B2556" s="49"/>
      <c r="C2556" s="44"/>
    </row>
    <row r="2557" spans="2:3" s="45" customFormat="1">
      <c r="B2557" s="49"/>
      <c r="C2557" s="44"/>
    </row>
    <row r="2558" spans="2:3" s="45" customFormat="1">
      <c r="B2558" s="49"/>
      <c r="C2558" s="44"/>
    </row>
    <row r="2559" spans="2:3" s="45" customFormat="1">
      <c r="B2559" s="49"/>
      <c r="C2559" s="44"/>
    </row>
    <row r="2560" spans="2:3" s="45" customFormat="1">
      <c r="B2560" s="49"/>
      <c r="C2560" s="44"/>
    </row>
    <row r="2561" spans="2:3" s="45" customFormat="1">
      <c r="B2561" s="49"/>
      <c r="C2561" s="44"/>
    </row>
    <row r="2562" spans="2:3" s="45" customFormat="1">
      <c r="B2562" s="49"/>
      <c r="C2562" s="44"/>
    </row>
    <row r="2563" spans="2:3" s="45" customFormat="1">
      <c r="B2563" s="49"/>
      <c r="C2563" s="44"/>
    </row>
    <row r="2564" spans="2:3" s="45" customFormat="1">
      <c r="B2564" s="49"/>
      <c r="C2564" s="44"/>
    </row>
    <row r="2565" spans="2:3" s="45" customFormat="1">
      <c r="B2565" s="49"/>
      <c r="C2565" s="44"/>
    </row>
    <row r="2566" spans="2:3" s="45" customFormat="1">
      <c r="B2566" s="49"/>
      <c r="C2566" s="44"/>
    </row>
    <row r="2567" spans="2:3" s="45" customFormat="1">
      <c r="B2567" s="49"/>
      <c r="C2567" s="44"/>
    </row>
    <row r="2568" spans="2:3" s="45" customFormat="1">
      <c r="B2568" s="49"/>
      <c r="C2568" s="44"/>
    </row>
    <row r="2569" spans="2:3" s="45" customFormat="1">
      <c r="B2569" s="49"/>
      <c r="C2569" s="44"/>
    </row>
    <row r="2570" spans="2:3" s="45" customFormat="1">
      <c r="B2570" s="49"/>
      <c r="C2570" s="44"/>
    </row>
    <row r="2571" spans="2:3" s="45" customFormat="1">
      <c r="B2571" s="49"/>
      <c r="C2571" s="44"/>
    </row>
    <row r="2572" spans="2:3" s="45" customFormat="1">
      <c r="B2572" s="49"/>
      <c r="C2572" s="44"/>
    </row>
    <row r="2573" spans="2:3" s="45" customFormat="1">
      <c r="B2573" s="49"/>
      <c r="C2573" s="44"/>
    </row>
    <row r="2574" spans="2:3" s="45" customFormat="1">
      <c r="B2574" s="49"/>
      <c r="C2574" s="44"/>
    </row>
    <row r="2575" spans="2:3" s="45" customFormat="1">
      <c r="B2575" s="49"/>
      <c r="C2575" s="44"/>
    </row>
    <row r="2576" spans="2:3" s="45" customFormat="1">
      <c r="B2576" s="49"/>
      <c r="C2576" s="44"/>
    </row>
    <row r="2577" spans="2:3" s="45" customFormat="1">
      <c r="B2577" s="49"/>
      <c r="C2577" s="44"/>
    </row>
    <row r="2578" spans="2:3" s="45" customFormat="1">
      <c r="B2578" s="49"/>
      <c r="C2578" s="44"/>
    </row>
    <row r="2579" spans="2:3" s="45" customFormat="1">
      <c r="B2579" s="49"/>
      <c r="C2579" s="44"/>
    </row>
    <row r="2580" spans="2:3" s="45" customFormat="1">
      <c r="B2580" s="49"/>
      <c r="C2580" s="44"/>
    </row>
    <row r="2581" spans="2:3" s="45" customFormat="1">
      <c r="B2581" s="49"/>
      <c r="C2581" s="44"/>
    </row>
    <row r="2582" spans="2:3" s="45" customFormat="1">
      <c r="B2582" s="49"/>
      <c r="C2582" s="44"/>
    </row>
    <row r="2583" spans="2:3" s="45" customFormat="1">
      <c r="B2583" s="49"/>
      <c r="C2583" s="44"/>
    </row>
    <row r="2584" spans="2:3" s="45" customFormat="1">
      <c r="B2584" s="49"/>
      <c r="C2584" s="44"/>
    </row>
    <row r="2585" spans="2:3" s="45" customFormat="1">
      <c r="B2585" s="49"/>
      <c r="C2585" s="44"/>
    </row>
    <row r="2586" spans="2:3" s="45" customFormat="1">
      <c r="B2586" s="49"/>
      <c r="C2586" s="44"/>
    </row>
    <row r="2587" spans="2:3" s="45" customFormat="1">
      <c r="B2587" s="49"/>
      <c r="C2587" s="44"/>
    </row>
    <row r="2588" spans="2:3" s="45" customFormat="1">
      <c r="B2588" s="49"/>
      <c r="C2588" s="44"/>
    </row>
    <row r="2589" spans="2:3" s="45" customFormat="1">
      <c r="B2589" s="49"/>
      <c r="C2589" s="44"/>
    </row>
    <row r="2590" spans="2:3" s="45" customFormat="1">
      <c r="B2590" s="49"/>
      <c r="C2590" s="44"/>
    </row>
    <row r="2591" spans="2:3" s="45" customFormat="1">
      <c r="B2591" s="49"/>
      <c r="C2591" s="44"/>
    </row>
    <row r="2592" spans="2:3" s="45" customFormat="1">
      <c r="B2592" s="49"/>
      <c r="C2592" s="44"/>
    </row>
    <row r="2593" spans="2:3" s="45" customFormat="1">
      <c r="B2593" s="49"/>
      <c r="C2593" s="44"/>
    </row>
    <row r="2594" spans="2:3" s="45" customFormat="1">
      <c r="B2594" s="49"/>
      <c r="C2594" s="44"/>
    </row>
    <row r="2595" spans="2:3" s="45" customFormat="1">
      <c r="B2595" s="49"/>
      <c r="C2595" s="44"/>
    </row>
    <row r="2596" spans="2:3" s="45" customFormat="1">
      <c r="B2596" s="49"/>
      <c r="C2596" s="44"/>
    </row>
    <row r="2597" spans="2:3" s="45" customFormat="1">
      <c r="B2597" s="49"/>
      <c r="C2597" s="44"/>
    </row>
    <row r="2598" spans="2:3" s="45" customFormat="1">
      <c r="B2598" s="49"/>
      <c r="C2598" s="44"/>
    </row>
    <row r="2599" spans="2:3" s="45" customFormat="1">
      <c r="B2599" s="49"/>
      <c r="C2599" s="44"/>
    </row>
    <row r="2600" spans="2:3" s="45" customFormat="1">
      <c r="B2600" s="49"/>
      <c r="C2600" s="44"/>
    </row>
    <row r="2601" spans="2:3" s="45" customFormat="1">
      <c r="B2601" s="49"/>
      <c r="C2601" s="44"/>
    </row>
    <row r="2602" spans="2:3" s="45" customFormat="1">
      <c r="B2602" s="49"/>
      <c r="C2602" s="44"/>
    </row>
    <row r="2603" spans="2:3" s="45" customFormat="1">
      <c r="B2603" s="49"/>
      <c r="C2603" s="44"/>
    </row>
    <row r="2604" spans="2:3" s="45" customFormat="1">
      <c r="B2604" s="49"/>
      <c r="C2604" s="44"/>
    </row>
    <row r="2605" spans="2:3" s="45" customFormat="1">
      <c r="B2605" s="49"/>
      <c r="C2605" s="44"/>
    </row>
    <row r="2606" spans="2:3" s="45" customFormat="1">
      <c r="B2606" s="49"/>
      <c r="C2606" s="44"/>
    </row>
    <row r="2607" spans="2:3" s="45" customFormat="1">
      <c r="B2607" s="49"/>
      <c r="C2607" s="44"/>
    </row>
    <row r="2608" spans="2:3" s="45" customFormat="1">
      <c r="B2608" s="49"/>
      <c r="C2608" s="44"/>
    </row>
    <row r="2609" spans="2:3" s="45" customFormat="1">
      <c r="B2609" s="49"/>
      <c r="C2609" s="44"/>
    </row>
    <row r="2610" spans="2:3" s="45" customFormat="1">
      <c r="B2610" s="49"/>
      <c r="C2610" s="44"/>
    </row>
    <row r="2611" spans="2:3" s="45" customFormat="1">
      <c r="B2611" s="49"/>
      <c r="C2611" s="44"/>
    </row>
    <row r="2612" spans="2:3" s="45" customFormat="1">
      <c r="B2612" s="49"/>
      <c r="C2612" s="44"/>
    </row>
    <row r="2613" spans="2:3" s="45" customFormat="1">
      <c r="B2613" s="49"/>
      <c r="C2613" s="44"/>
    </row>
    <row r="2614" spans="2:3" s="45" customFormat="1">
      <c r="B2614" s="49"/>
      <c r="C2614" s="44"/>
    </row>
    <row r="2615" spans="2:3" s="45" customFormat="1">
      <c r="B2615" s="49"/>
      <c r="C2615" s="44"/>
    </row>
    <row r="2616" spans="2:3" s="45" customFormat="1">
      <c r="B2616" s="49"/>
      <c r="C2616" s="44"/>
    </row>
    <row r="2617" spans="2:3" s="45" customFormat="1">
      <c r="B2617" s="49"/>
      <c r="C2617" s="44"/>
    </row>
    <row r="2618" spans="2:3" s="45" customFormat="1">
      <c r="B2618" s="49"/>
      <c r="C2618" s="44"/>
    </row>
    <row r="2619" spans="2:3" s="45" customFormat="1">
      <c r="B2619" s="49"/>
      <c r="C2619" s="44"/>
    </row>
    <row r="2620" spans="2:3" s="45" customFormat="1">
      <c r="B2620" s="49"/>
      <c r="C2620" s="44"/>
    </row>
    <row r="2621" spans="2:3" s="45" customFormat="1">
      <c r="B2621" s="49"/>
      <c r="C2621" s="44"/>
    </row>
    <row r="2622" spans="2:3" s="45" customFormat="1">
      <c r="B2622" s="49"/>
      <c r="C2622" s="44"/>
    </row>
    <row r="2623" spans="2:3" s="45" customFormat="1">
      <c r="B2623" s="49"/>
      <c r="C2623" s="44"/>
    </row>
    <row r="2624" spans="2:3" s="45" customFormat="1">
      <c r="B2624" s="49"/>
      <c r="C2624" s="44"/>
    </row>
    <row r="2625" spans="2:3" s="45" customFormat="1">
      <c r="B2625" s="49"/>
      <c r="C2625" s="44"/>
    </row>
    <row r="2626" spans="2:3" s="45" customFormat="1">
      <c r="B2626" s="49"/>
      <c r="C2626" s="44"/>
    </row>
    <row r="2627" spans="2:3" s="45" customFormat="1">
      <c r="B2627" s="49"/>
      <c r="C2627" s="44"/>
    </row>
    <row r="2628" spans="2:3" s="45" customFormat="1">
      <c r="B2628" s="49"/>
      <c r="C2628" s="44"/>
    </row>
    <row r="2629" spans="2:3" s="45" customFormat="1">
      <c r="B2629" s="49"/>
      <c r="C2629" s="44"/>
    </row>
    <row r="2630" spans="2:3" s="45" customFormat="1">
      <c r="B2630" s="49"/>
      <c r="C2630" s="44"/>
    </row>
    <row r="2631" spans="2:3" s="45" customFormat="1">
      <c r="B2631" s="49"/>
      <c r="C2631" s="44"/>
    </row>
    <row r="2632" spans="2:3" s="45" customFormat="1">
      <c r="B2632" s="49"/>
      <c r="C2632" s="44"/>
    </row>
    <row r="2633" spans="2:3" s="45" customFormat="1">
      <c r="B2633" s="49"/>
      <c r="C2633" s="44"/>
    </row>
    <row r="2634" spans="2:3" s="45" customFormat="1">
      <c r="B2634" s="49"/>
      <c r="C2634" s="44"/>
    </row>
    <row r="2635" spans="2:3" s="45" customFormat="1">
      <c r="B2635" s="49"/>
      <c r="C2635" s="44"/>
    </row>
    <row r="2636" spans="2:3" s="45" customFormat="1">
      <c r="B2636" s="49"/>
      <c r="C2636" s="44"/>
    </row>
    <row r="2637" spans="2:3" s="45" customFormat="1">
      <c r="B2637" s="49"/>
      <c r="C2637" s="44"/>
    </row>
    <row r="2638" spans="2:3" s="45" customFormat="1">
      <c r="B2638" s="49"/>
      <c r="C2638" s="44"/>
    </row>
    <row r="2639" spans="2:3" s="45" customFormat="1">
      <c r="B2639" s="49"/>
      <c r="C2639" s="44"/>
    </row>
    <row r="2640" spans="2:3" s="45" customFormat="1">
      <c r="B2640" s="49"/>
      <c r="C2640" s="44"/>
    </row>
    <row r="2641" spans="2:3" s="45" customFormat="1">
      <c r="B2641" s="49"/>
      <c r="C2641" s="44"/>
    </row>
    <row r="2642" spans="2:3" s="45" customFormat="1">
      <c r="B2642" s="49"/>
      <c r="C2642" s="44"/>
    </row>
    <row r="2643" spans="2:3" s="45" customFormat="1">
      <c r="B2643" s="49"/>
      <c r="C2643" s="44"/>
    </row>
    <row r="2644" spans="2:3" s="45" customFormat="1">
      <c r="B2644" s="49"/>
      <c r="C2644" s="44"/>
    </row>
    <row r="2645" spans="2:3" s="45" customFormat="1">
      <c r="B2645" s="49"/>
      <c r="C2645" s="44"/>
    </row>
    <row r="2646" spans="2:3" s="45" customFormat="1">
      <c r="B2646" s="49"/>
      <c r="C2646" s="44"/>
    </row>
    <row r="2647" spans="2:3" s="45" customFormat="1">
      <c r="B2647" s="49"/>
      <c r="C2647" s="44"/>
    </row>
    <row r="2648" spans="2:3" s="45" customFormat="1">
      <c r="B2648" s="49"/>
      <c r="C2648" s="44"/>
    </row>
    <row r="2649" spans="2:3" s="45" customFormat="1">
      <c r="B2649" s="49"/>
      <c r="C2649" s="44"/>
    </row>
    <row r="2650" spans="2:3" s="45" customFormat="1">
      <c r="B2650" s="49"/>
      <c r="C2650" s="44"/>
    </row>
    <row r="2651" spans="2:3" s="45" customFormat="1">
      <c r="B2651" s="49"/>
      <c r="C2651" s="44"/>
    </row>
    <row r="2652" spans="2:3" s="45" customFormat="1">
      <c r="B2652" s="49"/>
      <c r="C2652" s="44"/>
    </row>
    <row r="2653" spans="2:3" s="45" customFormat="1">
      <c r="B2653" s="49"/>
      <c r="C2653" s="44"/>
    </row>
    <row r="2654" spans="2:3" s="45" customFormat="1">
      <c r="B2654" s="49"/>
      <c r="C2654" s="44"/>
    </row>
    <row r="2655" spans="2:3" s="45" customFormat="1">
      <c r="B2655" s="49"/>
      <c r="C2655" s="44"/>
    </row>
    <row r="2656" spans="2:3" s="45" customFormat="1">
      <c r="B2656" s="49"/>
      <c r="C2656" s="44"/>
    </row>
    <row r="2657" spans="2:3" s="45" customFormat="1">
      <c r="B2657" s="49"/>
      <c r="C2657" s="44"/>
    </row>
    <row r="2658" spans="2:3" s="45" customFormat="1">
      <c r="B2658" s="49"/>
      <c r="C2658" s="44"/>
    </row>
    <row r="2659" spans="2:3" s="45" customFormat="1">
      <c r="B2659" s="49"/>
      <c r="C2659" s="44"/>
    </row>
    <row r="2660" spans="2:3" s="45" customFormat="1">
      <c r="B2660" s="49"/>
      <c r="C2660" s="44"/>
    </row>
    <row r="2661" spans="2:3" s="45" customFormat="1">
      <c r="B2661" s="49"/>
      <c r="C2661" s="44"/>
    </row>
    <row r="2662" spans="2:3" s="45" customFormat="1">
      <c r="B2662" s="49"/>
      <c r="C2662" s="44"/>
    </row>
    <row r="2663" spans="2:3" s="45" customFormat="1">
      <c r="B2663" s="49"/>
      <c r="C2663" s="44"/>
    </row>
    <row r="2664" spans="2:3" s="45" customFormat="1">
      <c r="B2664" s="49"/>
      <c r="C2664" s="44"/>
    </row>
    <row r="2665" spans="2:3" s="45" customFormat="1">
      <c r="B2665" s="49"/>
      <c r="C2665" s="44"/>
    </row>
    <row r="2666" spans="2:3" s="45" customFormat="1">
      <c r="B2666" s="49"/>
      <c r="C2666" s="44"/>
    </row>
    <row r="2667" spans="2:3" s="45" customFormat="1">
      <c r="B2667" s="49"/>
      <c r="C2667" s="44"/>
    </row>
    <row r="2668" spans="2:3" s="45" customFormat="1">
      <c r="B2668" s="49"/>
      <c r="C2668" s="44"/>
    </row>
    <row r="2669" spans="2:3" s="45" customFormat="1">
      <c r="B2669" s="49"/>
      <c r="C2669" s="44"/>
    </row>
    <row r="2670" spans="2:3" s="45" customFormat="1">
      <c r="B2670" s="49"/>
      <c r="C2670" s="44"/>
    </row>
    <row r="2671" spans="2:3" s="45" customFormat="1">
      <c r="B2671" s="49"/>
      <c r="C2671" s="44"/>
    </row>
    <row r="2672" spans="2:3" s="45" customFormat="1">
      <c r="B2672" s="49"/>
      <c r="C2672" s="44"/>
    </row>
    <row r="2673" spans="2:3" s="45" customFormat="1">
      <c r="B2673" s="49"/>
      <c r="C2673" s="44"/>
    </row>
    <row r="2674" spans="2:3" s="45" customFormat="1">
      <c r="B2674" s="49"/>
      <c r="C2674" s="44"/>
    </row>
    <row r="2675" spans="2:3" s="45" customFormat="1">
      <c r="B2675" s="49"/>
      <c r="C2675" s="44"/>
    </row>
    <row r="2676" spans="2:3" s="45" customFormat="1">
      <c r="B2676" s="49"/>
      <c r="C2676" s="44"/>
    </row>
    <row r="2677" spans="2:3" s="45" customFormat="1">
      <c r="B2677" s="49"/>
      <c r="C2677" s="44"/>
    </row>
    <row r="2678" spans="2:3" s="45" customFormat="1">
      <c r="B2678" s="49"/>
      <c r="C2678" s="44"/>
    </row>
    <row r="2679" spans="2:3" s="45" customFormat="1">
      <c r="B2679" s="49"/>
      <c r="C2679" s="44"/>
    </row>
    <row r="2680" spans="2:3" s="45" customFormat="1">
      <c r="B2680" s="49"/>
      <c r="C2680" s="44"/>
    </row>
    <row r="2681" spans="2:3" s="45" customFormat="1">
      <c r="B2681" s="49"/>
      <c r="C2681" s="44"/>
    </row>
    <row r="2682" spans="2:3" s="45" customFormat="1">
      <c r="B2682" s="49"/>
      <c r="C2682" s="44"/>
    </row>
    <row r="2683" spans="2:3" s="45" customFormat="1">
      <c r="B2683" s="49"/>
      <c r="C2683" s="44"/>
    </row>
    <row r="2684" spans="2:3" s="45" customFormat="1">
      <c r="B2684" s="49"/>
      <c r="C2684" s="44"/>
    </row>
    <row r="2685" spans="2:3" s="45" customFormat="1">
      <c r="B2685" s="49"/>
      <c r="C2685" s="44"/>
    </row>
    <row r="2686" spans="2:3" s="45" customFormat="1">
      <c r="B2686" s="49"/>
      <c r="C2686" s="44"/>
    </row>
    <row r="2687" spans="2:3" s="45" customFormat="1">
      <c r="B2687" s="49"/>
      <c r="C2687" s="44"/>
    </row>
    <row r="2688" spans="2:3" s="45" customFormat="1">
      <c r="B2688" s="49"/>
      <c r="C2688" s="44"/>
    </row>
    <row r="2689" spans="2:3" s="45" customFormat="1">
      <c r="B2689" s="49"/>
      <c r="C2689" s="44"/>
    </row>
    <row r="2690" spans="2:3" s="45" customFormat="1">
      <c r="B2690" s="49"/>
      <c r="C2690" s="44"/>
    </row>
    <row r="2691" spans="2:3" s="45" customFormat="1">
      <c r="B2691" s="49"/>
      <c r="C2691" s="44"/>
    </row>
    <row r="2692" spans="2:3" s="45" customFormat="1">
      <c r="B2692" s="49"/>
      <c r="C2692" s="44"/>
    </row>
    <row r="2693" spans="2:3" s="45" customFormat="1">
      <c r="B2693" s="49"/>
      <c r="C2693" s="44"/>
    </row>
    <row r="2694" spans="2:3" s="45" customFormat="1">
      <c r="B2694" s="49"/>
      <c r="C2694" s="44"/>
    </row>
    <row r="2695" spans="2:3" s="45" customFormat="1">
      <c r="B2695" s="49"/>
      <c r="C2695" s="44"/>
    </row>
    <row r="2696" spans="2:3" s="45" customFormat="1">
      <c r="B2696" s="49"/>
      <c r="C2696" s="44"/>
    </row>
    <row r="2697" spans="2:3" s="45" customFormat="1">
      <c r="B2697" s="49"/>
      <c r="C2697" s="44"/>
    </row>
    <row r="2698" spans="2:3" s="45" customFormat="1">
      <c r="B2698" s="49"/>
      <c r="C2698" s="44"/>
    </row>
    <row r="2699" spans="2:3" s="45" customFormat="1">
      <c r="B2699" s="49"/>
      <c r="C2699" s="44"/>
    </row>
    <row r="2700" spans="2:3" s="45" customFormat="1">
      <c r="B2700" s="49"/>
      <c r="C2700" s="44"/>
    </row>
    <row r="2701" spans="2:3" s="45" customFormat="1">
      <c r="B2701" s="49"/>
      <c r="C2701" s="44"/>
    </row>
    <row r="2702" spans="2:3" s="45" customFormat="1">
      <c r="B2702" s="49"/>
      <c r="C2702" s="44"/>
    </row>
    <row r="2703" spans="2:3" s="45" customFormat="1">
      <c r="B2703" s="49"/>
      <c r="C2703" s="44"/>
    </row>
    <row r="2704" spans="2:3" s="45" customFormat="1">
      <c r="B2704" s="49"/>
      <c r="C2704" s="44"/>
    </row>
    <row r="2705" spans="2:3" s="45" customFormat="1">
      <c r="B2705" s="49"/>
      <c r="C2705" s="44"/>
    </row>
    <row r="2706" spans="2:3" s="45" customFormat="1">
      <c r="B2706" s="49"/>
      <c r="C2706" s="44"/>
    </row>
    <row r="2707" spans="2:3" s="45" customFormat="1">
      <c r="B2707" s="49"/>
      <c r="C2707" s="44"/>
    </row>
    <row r="2708" spans="2:3" s="45" customFormat="1">
      <c r="B2708" s="49"/>
      <c r="C2708" s="44"/>
    </row>
    <row r="2709" spans="2:3" s="45" customFormat="1">
      <c r="B2709" s="49"/>
      <c r="C2709" s="44"/>
    </row>
    <row r="2710" spans="2:3" s="45" customFormat="1">
      <c r="B2710" s="49"/>
      <c r="C2710" s="44"/>
    </row>
    <row r="2711" spans="2:3" s="45" customFormat="1">
      <c r="B2711" s="49"/>
      <c r="C2711" s="44"/>
    </row>
    <row r="2712" spans="2:3" s="45" customFormat="1">
      <c r="B2712" s="49"/>
      <c r="C2712" s="44"/>
    </row>
    <row r="2713" spans="2:3" s="45" customFormat="1">
      <c r="B2713" s="49"/>
      <c r="C2713" s="44"/>
    </row>
    <row r="2714" spans="2:3" s="45" customFormat="1">
      <c r="B2714" s="49"/>
      <c r="C2714" s="44"/>
    </row>
    <row r="2715" spans="2:3" s="45" customFormat="1">
      <c r="B2715" s="49"/>
      <c r="C2715" s="44"/>
    </row>
    <row r="2716" spans="2:3" s="45" customFormat="1">
      <c r="B2716" s="49"/>
      <c r="C2716" s="44"/>
    </row>
    <row r="2717" spans="2:3" s="45" customFormat="1">
      <c r="B2717" s="49"/>
      <c r="C2717" s="44"/>
    </row>
    <row r="2718" spans="2:3" s="45" customFormat="1">
      <c r="B2718" s="49"/>
      <c r="C2718" s="44"/>
    </row>
    <row r="2719" spans="2:3" s="45" customFormat="1">
      <c r="B2719" s="49"/>
      <c r="C2719" s="44"/>
    </row>
    <row r="2720" spans="2:3" s="45" customFormat="1">
      <c r="B2720" s="49"/>
      <c r="C2720" s="44"/>
    </row>
    <row r="2721" spans="2:3" s="45" customFormat="1">
      <c r="B2721" s="49"/>
      <c r="C2721" s="44"/>
    </row>
    <row r="2722" spans="2:3" s="45" customFormat="1">
      <c r="B2722" s="49"/>
      <c r="C2722" s="44"/>
    </row>
    <row r="2723" spans="2:3" s="45" customFormat="1">
      <c r="B2723" s="49"/>
      <c r="C2723" s="44"/>
    </row>
    <row r="2724" spans="2:3" s="45" customFormat="1">
      <c r="B2724" s="49"/>
      <c r="C2724" s="44"/>
    </row>
    <row r="2725" spans="2:3" s="45" customFormat="1">
      <c r="B2725" s="49"/>
      <c r="C2725" s="44"/>
    </row>
    <row r="2726" spans="2:3" s="45" customFormat="1">
      <c r="B2726" s="49"/>
      <c r="C2726" s="44"/>
    </row>
    <row r="2727" spans="2:3" s="45" customFormat="1">
      <c r="B2727" s="49"/>
      <c r="C2727" s="44"/>
    </row>
    <row r="2728" spans="2:3" s="45" customFormat="1">
      <c r="B2728" s="49"/>
      <c r="C2728" s="44"/>
    </row>
    <row r="2729" spans="2:3" s="45" customFormat="1">
      <c r="B2729" s="49"/>
      <c r="C2729" s="44"/>
    </row>
    <row r="2730" spans="2:3" s="45" customFormat="1">
      <c r="B2730" s="49"/>
      <c r="C2730" s="44"/>
    </row>
    <row r="2731" spans="2:3" s="45" customFormat="1">
      <c r="B2731" s="49"/>
      <c r="C2731" s="44"/>
    </row>
    <row r="2732" spans="2:3" s="45" customFormat="1">
      <c r="B2732" s="49"/>
      <c r="C2732" s="44"/>
    </row>
    <row r="2733" spans="2:3" s="45" customFormat="1">
      <c r="B2733" s="49"/>
      <c r="C2733" s="44"/>
    </row>
    <row r="2734" spans="2:3" s="45" customFormat="1">
      <c r="B2734" s="49"/>
      <c r="C2734" s="44"/>
    </row>
    <row r="2735" spans="2:3" s="45" customFormat="1">
      <c r="B2735" s="49"/>
      <c r="C2735" s="44"/>
    </row>
    <row r="2736" spans="2:3" s="45" customFormat="1">
      <c r="B2736" s="49"/>
      <c r="C2736" s="44"/>
    </row>
    <row r="2737" spans="2:3" s="45" customFormat="1">
      <c r="B2737" s="49"/>
      <c r="C2737" s="44"/>
    </row>
    <row r="2738" spans="2:3" s="45" customFormat="1">
      <c r="B2738" s="49"/>
      <c r="C2738" s="44"/>
    </row>
    <row r="2739" spans="2:3" s="45" customFormat="1">
      <c r="B2739" s="49"/>
      <c r="C2739" s="44"/>
    </row>
    <row r="2740" spans="2:3" s="45" customFormat="1">
      <c r="B2740" s="49"/>
      <c r="C2740" s="44"/>
    </row>
    <row r="2741" spans="2:3" s="45" customFormat="1">
      <c r="B2741" s="49"/>
      <c r="C2741" s="44"/>
    </row>
    <row r="2742" spans="2:3" s="45" customFormat="1">
      <c r="B2742" s="49"/>
      <c r="C2742" s="44"/>
    </row>
    <row r="2743" spans="2:3" s="45" customFormat="1">
      <c r="B2743" s="49"/>
      <c r="C2743" s="44"/>
    </row>
    <row r="2744" spans="2:3" s="45" customFormat="1">
      <c r="B2744" s="49"/>
      <c r="C2744" s="44"/>
    </row>
    <row r="2745" spans="2:3" s="45" customFormat="1">
      <c r="B2745" s="49"/>
      <c r="C2745" s="44"/>
    </row>
    <row r="2746" spans="2:3" s="45" customFormat="1">
      <c r="B2746" s="49"/>
      <c r="C2746" s="44"/>
    </row>
    <row r="2747" spans="2:3" s="45" customFormat="1">
      <c r="B2747" s="49"/>
      <c r="C2747" s="44"/>
    </row>
    <row r="2748" spans="2:3" s="45" customFormat="1">
      <c r="B2748" s="49"/>
      <c r="C2748" s="44"/>
    </row>
    <row r="2749" spans="2:3" s="45" customFormat="1">
      <c r="B2749" s="49"/>
      <c r="C2749" s="44"/>
    </row>
    <row r="2750" spans="2:3" s="45" customFormat="1">
      <c r="B2750" s="49"/>
      <c r="C2750" s="44"/>
    </row>
    <row r="2751" spans="2:3" s="45" customFormat="1">
      <c r="B2751" s="49"/>
      <c r="C2751" s="44"/>
    </row>
    <row r="2752" spans="2:3" s="45" customFormat="1">
      <c r="B2752" s="49"/>
      <c r="C2752" s="44"/>
    </row>
    <row r="2753" spans="2:3" s="45" customFormat="1">
      <c r="B2753" s="49"/>
      <c r="C2753" s="44"/>
    </row>
    <row r="2754" spans="2:3" s="45" customFormat="1">
      <c r="B2754" s="49"/>
      <c r="C2754" s="44"/>
    </row>
    <row r="2755" spans="2:3" s="45" customFormat="1">
      <c r="B2755" s="49"/>
      <c r="C2755" s="44"/>
    </row>
    <row r="2756" spans="2:3" s="45" customFormat="1">
      <c r="B2756" s="49"/>
      <c r="C2756" s="44"/>
    </row>
    <row r="2757" spans="2:3" s="45" customFormat="1">
      <c r="B2757" s="49"/>
      <c r="C2757" s="44"/>
    </row>
    <row r="2758" spans="2:3" s="45" customFormat="1">
      <c r="B2758" s="49"/>
      <c r="C2758" s="44"/>
    </row>
    <row r="2759" spans="2:3" s="45" customFormat="1">
      <c r="B2759" s="49"/>
      <c r="C2759" s="44"/>
    </row>
    <row r="2760" spans="2:3" s="45" customFormat="1">
      <c r="B2760" s="49"/>
      <c r="C2760" s="44"/>
    </row>
    <row r="2761" spans="2:3" s="45" customFormat="1">
      <c r="B2761" s="49"/>
      <c r="C2761" s="44"/>
    </row>
    <row r="2762" spans="2:3" s="45" customFormat="1">
      <c r="B2762" s="49"/>
      <c r="C2762" s="44"/>
    </row>
    <row r="2763" spans="2:3" s="45" customFormat="1">
      <c r="B2763" s="49"/>
      <c r="C2763" s="44"/>
    </row>
    <row r="2764" spans="2:3" s="45" customFormat="1">
      <c r="B2764" s="49"/>
      <c r="C2764" s="44"/>
    </row>
    <row r="2765" spans="2:3" s="45" customFormat="1">
      <c r="B2765" s="49"/>
      <c r="C2765" s="44"/>
    </row>
    <row r="2766" spans="2:3" s="45" customFormat="1">
      <c r="B2766" s="49"/>
      <c r="C2766" s="44"/>
    </row>
    <row r="2767" spans="2:3" s="45" customFormat="1">
      <c r="B2767" s="49"/>
      <c r="C2767" s="44"/>
    </row>
    <row r="2768" spans="2:3" s="45" customFormat="1">
      <c r="B2768" s="49"/>
      <c r="C2768" s="44"/>
    </row>
    <row r="2769" spans="2:3" s="45" customFormat="1">
      <c r="B2769" s="49"/>
      <c r="C2769" s="44"/>
    </row>
    <row r="2770" spans="2:3" s="45" customFormat="1">
      <c r="B2770" s="49"/>
      <c r="C2770" s="44"/>
    </row>
    <row r="2771" spans="2:3" s="45" customFormat="1">
      <c r="B2771" s="49"/>
      <c r="C2771" s="44"/>
    </row>
    <row r="2772" spans="2:3" s="45" customFormat="1">
      <c r="B2772" s="49"/>
      <c r="C2772" s="44"/>
    </row>
    <row r="2773" spans="2:3" s="45" customFormat="1">
      <c r="B2773" s="49"/>
      <c r="C2773" s="44"/>
    </row>
    <row r="2774" spans="2:3" s="45" customFormat="1">
      <c r="B2774" s="49"/>
      <c r="C2774" s="44"/>
    </row>
    <row r="2775" spans="2:3" s="45" customFormat="1">
      <c r="B2775" s="49"/>
      <c r="C2775" s="44"/>
    </row>
    <row r="2776" spans="2:3" s="45" customFormat="1">
      <c r="B2776" s="49"/>
      <c r="C2776" s="44"/>
    </row>
    <row r="2777" spans="2:3" s="45" customFormat="1">
      <c r="B2777" s="49"/>
      <c r="C2777" s="44"/>
    </row>
    <row r="2778" spans="2:3" s="45" customFormat="1">
      <c r="B2778" s="49"/>
      <c r="C2778" s="44"/>
    </row>
    <row r="2779" spans="2:3" s="45" customFormat="1">
      <c r="B2779" s="49"/>
      <c r="C2779" s="44"/>
    </row>
    <row r="2780" spans="2:3" s="45" customFormat="1">
      <c r="B2780" s="49"/>
      <c r="C2780" s="44"/>
    </row>
    <row r="2781" spans="2:3" s="45" customFormat="1">
      <c r="B2781" s="49"/>
      <c r="C2781" s="44"/>
    </row>
    <row r="2782" spans="2:3" s="45" customFormat="1">
      <c r="B2782" s="49"/>
      <c r="C2782" s="44"/>
    </row>
    <row r="2783" spans="2:3" s="45" customFormat="1">
      <c r="B2783" s="49"/>
      <c r="C2783" s="44"/>
    </row>
    <row r="2784" spans="2:3" s="45" customFormat="1">
      <c r="B2784" s="49"/>
      <c r="C2784" s="44"/>
    </row>
    <row r="2785" spans="2:3" s="45" customFormat="1">
      <c r="B2785" s="49"/>
      <c r="C2785" s="44"/>
    </row>
    <row r="2786" spans="2:3" s="45" customFormat="1">
      <c r="B2786" s="49"/>
      <c r="C2786" s="44"/>
    </row>
    <row r="2787" spans="2:3" s="45" customFormat="1">
      <c r="B2787" s="49"/>
      <c r="C2787" s="44"/>
    </row>
    <row r="2788" spans="2:3" s="45" customFormat="1">
      <c r="B2788" s="49"/>
      <c r="C2788" s="44"/>
    </row>
    <row r="2789" spans="2:3" s="45" customFormat="1">
      <c r="B2789" s="49"/>
      <c r="C2789" s="44"/>
    </row>
    <row r="2790" spans="2:3" s="45" customFormat="1">
      <c r="B2790" s="49"/>
      <c r="C2790" s="44"/>
    </row>
    <row r="2791" spans="2:3" s="45" customFormat="1">
      <c r="B2791" s="49"/>
      <c r="C2791" s="44"/>
    </row>
    <row r="2792" spans="2:3" s="45" customFormat="1">
      <c r="B2792" s="49"/>
      <c r="C2792" s="44"/>
    </row>
    <row r="2793" spans="2:3" s="45" customFormat="1">
      <c r="B2793" s="49"/>
      <c r="C2793" s="44"/>
    </row>
    <row r="2794" spans="2:3" s="45" customFormat="1">
      <c r="B2794" s="49"/>
      <c r="C2794" s="44"/>
    </row>
    <row r="2795" spans="2:3" s="45" customFormat="1">
      <c r="B2795" s="49"/>
      <c r="C2795" s="44"/>
    </row>
    <row r="2796" spans="2:3" s="45" customFormat="1">
      <c r="B2796" s="49"/>
      <c r="C2796" s="44"/>
    </row>
    <row r="2797" spans="2:3" s="45" customFormat="1">
      <c r="B2797" s="49"/>
      <c r="C2797" s="44"/>
    </row>
    <row r="2798" spans="2:3" s="45" customFormat="1">
      <c r="B2798" s="49"/>
      <c r="C2798" s="44"/>
    </row>
    <row r="2799" spans="2:3" s="45" customFormat="1">
      <c r="B2799" s="49"/>
      <c r="C2799" s="44"/>
    </row>
    <row r="2800" spans="2:3" s="45" customFormat="1">
      <c r="B2800" s="49"/>
      <c r="C2800" s="44"/>
    </row>
    <row r="2801" spans="2:3" s="45" customFormat="1">
      <c r="B2801" s="49"/>
      <c r="C2801" s="44"/>
    </row>
    <row r="2802" spans="2:3" s="45" customFormat="1">
      <c r="B2802" s="49"/>
      <c r="C2802" s="44"/>
    </row>
    <row r="2803" spans="2:3" s="45" customFormat="1">
      <c r="B2803" s="49"/>
      <c r="C2803" s="44"/>
    </row>
    <row r="2804" spans="2:3" s="45" customFormat="1">
      <c r="B2804" s="49"/>
      <c r="C2804" s="44"/>
    </row>
    <row r="2805" spans="2:3" s="45" customFormat="1">
      <c r="B2805" s="49"/>
      <c r="C2805" s="44"/>
    </row>
    <row r="2806" spans="2:3" s="45" customFormat="1">
      <c r="B2806" s="49"/>
      <c r="C2806" s="44"/>
    </row>
    <row r="2807" spans="2:3" s="45" customFormat="1">
      <c r="B2807" s="49"/>
      <c r="C2807" s="44"/>
    </row>
    <row r="2808" spans="2:3" s="45" customFormat="1">
      <c r="B2808" s="49"/>
      <c r="C2808" s="44"/>
    </row>
    <row r="2809" spans="2:3" s="45" customFormat="1">
      <c r="B2809" s="49"/>
      <c r="C2809" s="44"/>
    </row>
    <row r="2810" spans="2:3" s="45" customFormat="1">
      <c r="B2810" s="49"/>
      <c r="C2810" s="44"/>
    </row>
    <row r="2811" spans="2:3" s="45" customFormat="1">
      <c r="B2811" s="49"/>
      <c r="C2811" s="44"/>
    </row>
    <row r="2812" spans="2:3" s="45" customFormat="1">
      <c r="B2812" s="49"/>
      <c r="C2812" s="44"/>
    </row>
    <row r="2813" spans="2:3" s="45" customFormat="1">
      <c r="B2813" s="49"/>
      <c r="C2813" s="44"/>
    </row>
    <row r="2814" spans="2:3" s="45" customFormat="1">
      <c r="B2814" s="49"/>
      <c r="C2814" s="44"/>
    </row>
    <row r="2815" spans="2:3" s="45" customFormat="1">
      <c r="B2815" s="49"/>
      <c r="C2815" s="44"/>
    </row>
    <row r="2816" spans="2:3" s="45" customFormat="1">
      <c r="B2816" s="49"/>
      <c r="C2816" s="44"/>
    </row>
    <row r="2817" spans="2:3" s="45" customFormat="1">
      <c r="B2817" s="49"/>
      <c r="C2817" s="44"/>
    </row>
    <row r="2818" spans="2:3" s="45" customFormat="1">
      <c r="B2818" s="49"/>
      <c r="C2818" s="44"/>
    </row>
    <row r="2819" spans="2:3" s="45" customFormat="1">
      <c r="B2819" s="49"/>
      <c r="C2819" s="44"/>
    </row>
    <row r="2820" spans="2:3" s="45" customFormat="1">
      <c r="B2820" s="49"/>
      <c r="C2820" s="44"/>
    </row>
    <row r="2821" spans="2:3" s="45" customFormat="1">
      <c r="B2821" s="49"/>
      <c r="C2821" s="44"/>
    </row>
    <row r="2822" spans="2:3" s="45" customFormat="1">
      <c r="B2822" s="49"/>
      <c r="C2822" s="44"/>
    </row>
    <row r="2823" spans="2:3" s="45" customFormat="1">
      <c r="B2823" s="49"/>
      <c r="C2823" s="44"/>
    </row>
    <row r="2824" spans="2:3" s="45" customFormat="1">
      <c r="B2824" s="49"/>
      <c r="C2824" s="44"/>
    </row>
    <row r="2825" spans="2:3" s="45" customFormat="1">
      <c r="B2825" s="49"/>
      <c r="C2825" s="44"/>
    </row>
    <row r="2826" spans="2:3" s="45" customFormat="1">
      <c r="B2826" s="49"/>
      <c r="C2826" s="44"/>
    </row>
    <row r="2827" spans="2:3" s="45" customFormat="1">
      <c r="B2827" s="49"/>
      <c r="C2827" s="44"/>
    </row>
    <row r="2828" spans="2:3" s="45" customFormat="1">
      <c r="B2828" s="49"/>
      <c r="C2828" s="44"/>
    </row>
    <row r="2829" spans="2:3" s="45" customFormat="1">
      <c r="B2829" s="49"/>
      <c r="C2829" s="44"/>
    </row>
    <row r="2830" spans="2:3" s="45" customFormat="1">
      <c r="B2830" s="49"/>
      <c r="C2830" s="44"/>
    </row>
    <row r="2831" spans="2:3" s="45" customFormat="1">
      <c r="B2831" s="49"/>
      <c r="C2831" s="44"/>
    </row>
    <row r="2832" spans="2:3" s="45" customFormat="1">
      <c r="B2832" s="49"/>
      <c r="C2832" s="44"/>
    </row>
    <row r="2833" spans="2:3" s="45" customFormat="1">
      <c r="B2833" s="49"/>
      <c r="C2833" s="44"/>
    </row>
    <row r="2834" spans="2:3" s="45" customFormat="1">
      <c r="B2834" s="49"/>
      <c r="C2834" s="44"/>
    </row>
    <row r="2835" spans="2:3" s="45" customFormat="1">
      <c r="B2835" s="49"/>
      <c r="C2835" s="44"/>
    </row>
    <row r="2836" spans="2:3" s="45" customFormat="1">
      <c r="B2836" s="49"/>
      <c r="C2836" s="44"/>
    </row>
    <row r="2837" spans="2:3" s="45" customFormat="1">
      <c r="B2837" s="49"/>
      <c r="C2837" s="44"/>
    </row>
    <row r="2838" spans="2:3" s="45" customFormat="1">
      <c r="B2838" s="49"/>
      <c r="C2838" s="44"/>
    </row>
    <row r="2839" spans="2:3" s="45" customFormat="1">
      <c r="B2839" s="49"/>
      <c r="C2839" s="44"/>
    </row>
    <row r="2840" spans="2:3" s="45" customFormat="1">
      <c r="B2840" s="49"/>
      <c r="C2840" s="44"/>
    </row>
    <row r="2841" spans="2:3" s="45" customFormat="1">
      <c r="B2841" s="49"/>
      <c r="C2841" s="44"/>
    </row>
    <row r="2842" spans="2:3" s="45" customFormat="1">
      <c r="B2842" s="49"/>
      <c r="C2842" s="44"/>
    </row>
    <row r="2843" spans="2:3" s="45" customFormat="1">
      <c r="B2843" s="49"/>
      <c r="C2843" s="44"/>
    </row>
    <row r="2844" spans="2:3" s="45" customFormat="1">
      <c r="B2844" s="49"/>
      <c r="C2844" s="44"/>
    </row>
    <row r="2845" spans="2:3" s="45" customFormat="1">
      <c r="B2845" s="49"/>
      <c r="C2845" s="44"/>
    </row>
    <row r="2846" spans="2:3" s="45" customFormat="1">
      <c r="B2846" s="49"/>
      <c r="C2846" s="44"/>
    </row>
    <row r="2847" spans="2:3" s="45" customFormat="1">
      <c r="B2847" s="49"/>
      <c r="C2847" s="44"/>
    </row>
    <row r="2848" spans="2:3" s="45" customFormat="1">
      <c r="B2848" s="49"/>
      <c r="C2848" s="44"/>
    </row>
    <row r="2849" spans="2:3" s="45" customFormat="1">
      <c r="B2849" s="49"/>
      <c r="C2849" s="44"/>
    </row>
    <row r="2850" spans="2:3" s="45" customFormat="1">
      <c r="B2850" s="49"/>
      <c r="C2850" s="44"/>
    </row>
    <row r="2851" spans="2:3" s="45" customFormat="1">
      <c r="B2851" s="49"/>
      <c r="C2851" s="44"/>
    </row>
    <row r="2852" spans="2:3" s="45" customFormat="1">
      <c r="B2852" s="49"/>
      <c r="C2852" s="44"/>
    </row>
    <row r="2853" spans="2:3" s="45" customFormat="1">
      <c r="B2853" s="49"/>
      <c r="C2853" s="44"/>
    </row>
    <row r="2854" spans="2:3" s="45" customFormat="1">
      <c r="B2854" s="49"/>
      <c r="C2854" s="44"/>
    </row>
    <row r="2855" spans="2:3" s="45" customFormat="1">
      <c r="B2855" s="49"/>
      <c r="C2855" s="44"/>
    </row>
    <row r="2856" spans="2:3" s="45" customFormat="1">
      <c r="B2856" s="49"/>
      <c r="C2856" s="44"/>
    </row>
    <row r="2857" spans="2:3" s="45" customFormat="1">
      <c r="B2857" s="49"/>
      <c r="C2857" s="44"/>
    </row>
    <row r="2858" spans="2:3" s="45" customFormat="1">
      <c r="B2858" s="49"/>
      <c r="C2858" s="44"/>
    </row>
    <row r="2859" spans="2:3" s="45" customFormat="1">
      <c r="B2859" s="49"/>
      <c r="C2859" s="44"/>
    </row>
    <row r="2860" spans="2:3" s="45" customFormat="1">
      <c r="B2860" s="49"/>
      <c r="C2860" s="44"/>
    </row>
    <row r="2861" spans="2:3" s="45" customFormat="1">
      <c r="B2861" s="49"/>
      <c r="C2861" s="44"/>
    </row>
    <row r="2862" spans="2:3" s="45" customFormat="1">
      <c r="B2862" s="49"/>
      <c r="C2862" s="44"/>
    </row>
    <row r="2863" spans="2:3" s="45" customFormat="1">
      <c r="B2863" s="49"/>
      <c r="C2863" s="44"/>
    </row>
    <row r="2864" spans="2:3" s="45" customFormat="1">
      <c r="B2864" s="49"/>
      <c r="C2864" s="44"/>
    </row>
    <row r="2865" spans="2:3" s="45" customFormat="1">
      <c r="B2865" s="49"/>
      <c r="C2865" s="44"/>
    </row>
    <row r="2866" spans="2:3" s="45" customFormat="1">
      <c r="B2866" s="49"/>
      <c r="C2866" s="44"/>
    </row>
    <row r="2867" spans="2:3" s="45" customFormat="1">
      <c r="B2867" s="49"/>
      <c r="C2867" s="44"/>
    </row>
    <row r="2868" spans="2:3" s="45" customFormat="1">
      <c r="B2868" s="49"/>
      <c r="C2868" s="44"/>
    </row>
    <row r="2869" spans="2:3" s="45" customFormat="1">
      <c r="B2869" s="49"/>
      <c r="C2869" s="44"/>
    </row>
    <row r="2870" spans="2:3" s="45" customFormat="1">
      <c r="B2870" s="49"/>
      <c r="C2870" s="44"/>
    </row>
    <row r="2871" spans="2:3" s="45" customFormat="1">
      <c r="B2871" s="49"/>
      <c r="C2871" s="44"/>
    </row>
    <row r="2872" spans="2:3" s="45" customFormat="1">
      <c r="B2872" s="49"/>
      <c r="C2872" s="44"/>
    </row>
    <row r="2873" spans="2:3" s="45" customFormat="1">
      <c r="B2873" s="49"/>
      <c r="C2873" s="44"/>
    </row>
    <row r="2874" spans="2:3" s="45" customFormat="1">
      <c r="B2874" s="49"/>
      <c r="C2874" s="44"/>
    </row>
    <row r="2875" spans="2:3" s="45" customFormat="1">
      <c r="B2875" s="49"/>
      <c r="C2875" s="44"/>
    </row>
    <row r="2876" spans="2:3" s="45" customFormat="1">
      <c r="B2876" s="49"/>
      <c r="C2876" s="44"/>
    </row>
    <row r="2877" spans="2:3" s="45" customFormat="1">
      <c r="B2877" s="49"/>
      <c r="C2877" s="44"/>
    </row>
    <row r="2878" spans="2:3" s="45" customFormat="1">
      <c r="B2878" s="49"/>
      <c r="C2878" s="44"/>
    </row>
    <row r="2879" spans="2:3" s="45" customFormat="1">
      <c r="B2879" s="49"/>
      <c r="C2879" s="44"/>
    </row>
    <row r="2880" spans="2:3" s="45" customFormat="1">
      <c r="B2880" s="49"/>
      <c r="C2880" s="44"/>
    </row>
    <row r="2881" spans="2:3" s="45" customFormat="1">
      <c r="B2881" s="49"/>
      <c r="C2881" s="44"/>
    </row>
    <row r="2882" spans="2:3" s="45" customFormat="1">
      <c r="B2882" s="49"/>
      <c r="C2882" s="44"/>
    </row>
    <row r="2883" spans="2:3" s="45" customFormat="1">
      <c r="B2883" s="49"/>
      <c r="C2883" s="44"/>
    </row>
    <row r="2884" spans="2:3" s="45" customFormat="1">
      <c r="B2884" s="49"/>
      <c r="C2884" s="44"/>
    </row>
    <row r="2885" spans="2:3" s="45" customFormat="1">
      <c r="B2885" s="49"/>
      <c r="C2885" s="44"/>
    </row>
    <row r="2886" spans="2:3" s="45" customFormat="1">
      <c r="B2886" s="49"/>
      <c r="C2886" s="44"/>
    </row>
    <row r="2887" spans="2:3" s="45" customFormat="1">
      <c r="B2887" s="49"/>
      <c r="C2887" s="44"/>
    </row>
    <row r="2888" spans="2:3" s="45" customFormat="1">
      <c r="B2888" s="49"/>
      <c r="C2888" s="44"/>
    </row>
    <row r="2889" spans="2:3" s="45" customFormat="1">
      <c r="B2889" s="49"/>
      <c r="C2889" s="44"/>
    </row>
    <row r="2890" spans="2:3" s="45" customFormat="1">
      <c r="B2890" s="49"/>
      <c r="C2890" s="44"/>
    </row>
    <row r="2891" spans="2:3" s="45" customFormat="1">
      <c r="B2891" s="49"/>
      <c r="C2891" s="44"/>
    </row>
    <row r="2892" spans="2:3" s="45" customFormat="1">
      <c r="B2892" s="49"/>
      <c r="C2892" s="44"/>
    </row>
    <row r="2893" spans="2:3" s="45" customFormat="1">
      <c r="B2893" s="49"/>
      <c r="C2893" s="44"/>
    </row>
    <row r="2894" spans="2:3" s="45" customFormat="1">
      <c r="B2894" s="49"/>
      <c r="C2894" s="44"/>
    </row>
    <row r="2895" spans="2:3" s="45" customFormat="1">
      <c r="B2895" s="49"/>
      <c r="C2895" s="44"/>
    </row>
    <row r="2896" spans="2:3" s="45" customFormat="1">
      <c r="B2896" s="49"/>
      <c r="C2896" s="44"/>
    </row>
    <row r="2897" spans="2:3" s="45" customFormat="1">
      <c r="B2897" s="49"/>
      <c r="C2897" s="44"/>
    </row>
    <row r="2898" spans="2:3" s="45" customFormat="1">
      <c r="B2898" s="49"/>
      <c r="C2898" s="44"/>
    </row>
    <row r="2899" spans="2:3" s="45" customFormat="1">
      <c r="B2899" s="49"/>
      <c r="C2899" s="44"/>
    </row>
    <row r="2900" spans="2:3" s="45" customFormat="1">
      <c r="B2900" s="49"/>
      <c r="C2900" s="44"/>
    </row>
    <row r="2901" spans="2:3" s="45" customFormat="1">
      <c r="B2901" s="49"/>
      <c r="C2901" s="44"/>
    </row>
    <row r="2902" spans="2:3" s="45" customFormat="1">
      <c r="B2902" s="49"/>
      <c r="C2902" s="44"/>
    </row>
    <row r="2903" spans="2:3" s="45" customFormat="1">
      <c r="B2903" s="49"/>
      <c r="C2903" s="44"/>
    </row>
    <row r="2904" spans="2:3" s="45" customFormat="1">
      <c r="B2904" s="49"/>
      <c r="C2904" s="44"/>
    </row>
    <row r="2905" spans="2:3" s="45" customFormat="1">
      <c r="B2905" s="49"/>
      <c r="C2905" s="44"/>
    </row>
    <row r="2906" spans="2:3" s="45" customFormat="1">
      <c r="B2906" s="49"/>
      <c r="C2906" s="44"/>
    </row>
    <row r="2907" spans="2:3" s="45" customFormat="1">
      <c r="B2907" s="49"/>
      <c r="C2907" s="44"/>
    </row>
    <row r="2908" spans="2:3" s="45" customFormat="1">
      <c r="B2908" s="49"/>
      <c r="C2908" s="44"/>
    </row>
    <row r="2909" spans="2:3" s="45" customFormat="1">
      <c r="B2909" s="49"/>
      <c r="C2909" s="44"/>
    </row>
    <row r="2910" spans="2:3" s="45" customFormat="1">
      <c r="B2910" s="49"/>
      <c r="C2910" s="44"/>
    </row>
    <row r="2911" spans="2:3" s="45" customFormat="1">
      <c r="B2911" s="49"/>
      <c r="C2911" s="44"/>
    </row>
    <row r="2912" spans="2:3" s="45" customFormat="1">
      <c r="B2912" s="49"/>
      <c r="C2912" s="44"/>
    </row>
    <row r="2913" spans="2:3" s="45" customFormat="1">
      <c r="B2913" s="49"/>
      <c r="C2913" s="44"/>
    </row>
    <row r="2914" spans="2:3" s="45" customFormat="1">
      <c r="B2914" s="49"/>
      <c r="C2914" s="44"/>
    </row>
    <row r="2915" spans="2:3" s="45" customFormat="1">
      <c r="B2915" s="49"/>
      <c r="C2915" s="44"/>
    </row>
    <row r="2916" spans="2:3" s="45" customFormat="1">
      <c r="B2916" s="49"/>
      <c r="C2916" s="44"/>
    </row>
    <row r="2917" spans="2:3" s="45" customFormat="1">
      <c r="B2917" s="49"/>
      <c r="C2917" s="44"/>
    </row>
    <row r="2918" spans="2:3" s="45" customFormat="1">
      <c r="B2918" s="49"/>
      <c r="C2918" s="44"/>
    </row>
    <row r="2919" spans="2:3" s="45" customFormat="1">
      <c r="B2919" s="49"/>
      <c r="C2919" s="44"/>
    </row>
    <row r="2920" spans="2:3" s="45" customFormat="1">
      <c r="B2920" s="49"/>
      <c r="C2920" s="44"/>
    </row>
    <row r="2921" spans="2:3" s="45" customFormat="1">
      <c r="B2921" s="49"/>
      <c r="C2921" s="44"/>
    </row>
    <row r="2922" spans="2:3" s="45" customFormat="1">
      <c r="B2922" s="49"/>
      <c r="C2922" s="44"/>
    </row>
    <row r="2923" spans="2:3" s="45" customFormat="1">
      <c r="B2923" s="49"/>
      <c r="C2923" s="44"/>
    </row>
    <row r="2924" spans="2:3" s="45" customFormat="1">
      <c r="B2924" s="49"/>
      <c r="C2924" s="44"/>
    </row>
    <row r="2925" spans="2:3" s="45" customFormat="1">
      <c r="B2925" s="49"/>
      <c r="C2925" s="44"/>
    </row>
    <row r="2926" spans="2:3" s="45" customFormat="1">
      <c r="B2926" s="49"/>
      <c r="C2926" s="44"/>
    </row>
    <row r="2927" spans="2:3" s="45" customFormat="1">
      <c r="B2927" s="49"/>
      <c r="C2927" s="44"/>
    </row>
    <row r="2928" spans="2:3" s="45" customFormat="1">
      <c r="B2928" s="49"/>
      <c r="C2928" s="44"/>
    </row>
    <row r="2929" spans="2:3" s="45" customFormat="1">
      <c r="B2929" s="49"/>
      <c r="C2929" s="44"/>
    </row>
    <row r="2930" spans="2:3" s="45" customFormat="1">
      <c r="B2930" s="49"/>
      <c r="C2930" s="44"/>
    </row>
    <row r="2931" spans="2:3" s="45" customFormat="1">
      <c r="B2931" s="49"/>
      <c r="C2931" s="44"/>
    </row>
    <row r="2932" spans="2:3" s="45" customFormat="1">
      <c r="B2932" s="49"/>
      <c r="C2932" s="44"/>
    </row>
    <row r="2933" spans="2:3" s="45" customFormat="1">
      <c r="B2933" s="49"/>
      <c r="C2933" s="44"/>
    </row>
    <row r="2934" spans="2:3" s="45" customFormat="1">
      <c r="B2934" s="49"/>
      <c r="C2934" s="44"/>
    </row>
    <row r="2935" spans="2:3" s="45" customFormat="1">
      <c r="B2935" s="49"/>
      <c r="C2935" s="44"/>
    </row>
    <row r="2936" spans="2:3" s="45" customFormat="1">
      <c r="B2936" s="49"/>
      <c r="C2936" s="44"/>
    </row>
    <row r="2937" spans="2:3" s="45" customFormat="1">
      <c r="B2937" s="49"/>
      <c r="C2937" s="44"/>
    </row>
    <row r="2938" spans="2:3" s="45" customFormat="1">
      <c r="B2938" s="49"/>
      <c r="C2938" s="44"/>
    </row>
    <row r="2939" spans="2:3" s="45" customFormat="1">
      <c r="B2939" s="49"/>
      <c r="C2939" s="44"/>
    </row>
    <row r="2940" spans="2:3" s="45" customFormat="1">
      <c r="B2940" s="49"/>
      <c r="C2940" s="44"/>
    </row>
    <row r="2941" spans="2:3" s="45" customFormat="1">
      <c r="B2941" s="49"/>
      <c r="C2941" s="44"/>
    </row>
    <row r="2942" spans="2:3" s="45" customFormat="1">
      <c r="B2942" s="49"/>
      <c r="C2942" s="44"/>
    </row>
    <row r="2943" spans="2:3" s="45" customFormat="1">
      <c r="B2943" s="49"/>
      <c r="C2943" s="44"/>
    </row>
    <row r="2944" spans="2:3" s="45" customFormat="1">
      <c r="B2944" s="49"/>
      <c r="C2944" s="44"/>
    </row>
    <row r="2945" spans="2:3" s="45" customFormat="1">
      <c r="B2945" s="49"/>
      <c r="C2945" s="44"/>
    </row>
    <row r="2946" spans="2:3" s="45" customFormat="1">
      <c r="B2946" s="49"/>
      <c r="C2946" s="44"/>
    </row>
    <row r="2947" spans="2:3" s="45" customFormat="1">
      <c r="B2947" s="49"/>
      <c r="C2947" s="44"/>
    </row>
    <row r="2948" spans="2:3" s="45" customFormat="1">
      <c r="B2948" s="49"/>
      <c r="C2948" s="44"/>
    </row>
    <row r="2949" spans="2:3" s="45" customFormat="1">
      <c r="B2949" s="49"/>
      <c r="C2949" s="44"/>
    </row>
    <row r="2950" spans="2:3" s="45" customFormat="1">
      <c r="B2950" s="49"/>
      <c r="C2950" s="44"/>
    </row>
    <row r="2951" spans="2:3" s="45" customFormat="1">
      <c r="B2951" s="49"/>
      <c r="C2951" s="44"/>
    </row>
    <row r="2952" spans="2:3" s="45" customFormat="1">
      <c r="B2952" s="49"/>
      <c r="C2952" s="44"/>
    </row>
    <row r="2953" spans="2:3" s="45" customFormat="1">
      <c r="B2953" s="49"/>
      <c r="C2953" s="44"/>
    </row>
    <row r="2954" spans="2:3" s="45" customFormat="1">
      <c r="B2954" s="49"/>
      <c r="C2954" s="44"/>
    </row>
    <row r="2955" spans="2:3" s="45" customFormat="1">
      <c r="B2955" s="49"/>
      <c r="C2955" s="44"/>
    </row>
    <row r="2956" spans="2:3" s="45" customFormat="1">
      <c r="B2956" s="49"/>
      <c r="C2956" s="44"/>
    </row>
    <row r="2957" spans="2:3" s="45" customFormat="1">
      <c r="B2957" s="49"/>
      <c r="C2957" s="44"/>
    </row>
    <row r="2958" spans="2:3" s="45" customFormat="1">
      <c r="B2958" s="49"/>
      <c r="C2958" s="44"/>
    </row>
    <row r="2959" spans="2:3" s="45" customFormat="1">
      <c r="B2959" s="49"/>
      <c r="C2959" s="44"/>
    </row>
    <row r="2960" spans="2:3" s="45" customFormat="1">
      <c r="B2960" s="49"/>
      <c r="C2960" s="44"/>
    </row>
    <row r="2961" spans="2:3" s="45" customFormat="1">
      <c r="B2961" s="49"/>
      <c r="C2961" s="44"/>
    </row>
    <row r="2962" spans="2:3" s="45" customFormat="1">
      <c r="B2962" s="49"/>
      <c r="C2962" s="44"/>
    </row>
    <row r="2963" spans="2:3" s="45" customFormat="1">
      <c r="B2963" s="49"/>
      <c r="C2963" s="44"/>
    </row>
    <row r="2964" spans="2:3" s="45" customFormat="1">
      <c r="B2964" s="49"/>
      <c r="C2964" s="44"/>
    </row>
    <row r="2965" spans="2:3" s="45" customFormat="1">
      <c r="B2965" s="49"/>
      <c r="C2965" s="44"/>
    </row>
    <row r="2966" spans="2:3" s="45" customFormat="1">
      <c r="B2966" s="49"/>
      <c r="C2966" s="44"/>
    </row>
    <row r="2967" spans="2:3" s="45" customFormat="1">
      <c r="B2967" s="49"/>
      <c r="C2967" s="44"/>
    </row>
    <row r="2968" spans="2:3" s="45" customFormat="1">
      <c r="B2968" s="49"/>
      <c r="C2968" s="44"/>
    </row>
    <row r="2969" spans="2:3" s="45" customFormat="1">
      <c r="B2969" s="49"/>
      <c r="C2969" s="44"/>
    </row>
    <row r="2970" spans="2:3" s="45" customFormat="1">
      <c r="B2970" s="49"/>
      <c r="C2970" s="44"/>
    </row>
    <row r="2971" spans="2:3" s="45" customFormat="1">
      <c r="B2971" s="49"/>
      <c r="C2971" s="44"/>
    </row>
    <row r="2972" spans="2:3" s="45" customFormat="1">
      <c r="B2972" s="49"/>
      <c r="C2972" s="44"/>
    </row>
    <row r="2973" spans="2:3" s="45" customFormat="1">
      <c r="B2973" s="49"/>
      <c r="C2973" s="44"/>
    </row>
    <row r="2974" spans="2:3" s="45" customFormat="1">
      <c r="B2974" s="49"/>
      <c r="C2974" s="44"/>
    </row>
    <row r="2975" spans="2:3" s="45" customFormat="1">
      <c r="B2975" s="49"/>
      <c r="C2975" s="44"/>
    </row>
    <row r="2976" spans="2:3" s="45" customFormat="1">
      <c r="B2976" s="49"/>
      <c r="C2976" s="44"/>
    </row>
    <row r="2977" spans="2:3" s="45" customFormat="1">
      <c r="B2977" s="49"/>
      <c r="C2977" s="44"/>
    </row>
    <row r="2978" spans="2:3" s="45" customFormat="1">
      <c r="B2978" s="49"/>
      <c r="C2978" s="44"/>
    </row>
    <row r="2979" spans="2:3" s="45" customFormat="1">
      <c r="B2979" s="49"/>
      <c r="C2979" s="44"/>
    </row>
    <row r="2980" spans="2:3" s="45" customFormat="1">
      <c r="B2980" s="49"/>
      <c r="C2980" s="44"/>
    </row>
    <row r="2981" spans="2:3" s="45" customFormat="1">
      <c r="B2981" s="49"/>
      <c r="C2981" s="44"/>
    </row>
    <row r="2982" spans="2:3" s="45" customFormat="1">
      <c r="B2982" s="49"/>
      <c r="C2982" s="44"/>
    </row>
    <row r="2983" spans="2:3" s="45" customFormat="1">
      <c r="B2983" s="49"/>
      <c r="C2983" s="44"/>
    </row>
    <row r="2984" spans="2:3" s="45" customFormat="1">
      <c r="B2984" s="49"/>
      <c r="C2984" s="44"/>
    </row>
    <row r="2985" spans="2:3" s="45" customFormat="1">
      <c r="B2985" s="49"/>
      <c r="C2985" s="44"/>
    </row>
    <row r="2986" spans="2:3" s="45" customFormat="1">
      <c r="B2986" s="49"/>
      <c r="C2986" s="44"/>
    </row>
    <row r="2987" spans="2:3" s="45" customFormat="1">
      <c r="B2987" s="49"/>
      <c r="C2987" s="44"/>
    </row>
    <row r="2988" spans="2:3" s="45" customFormat="1">
      <c r="B2988" s="49"/>
      <c r="C2988" s="44"/>
    </row>
    <row r="2989" spans="2:3" s="45" customFormat="1">
      <c r="B2989" s="49"/>
      <c r="C2989" s="44"/>
    </row>
    <row r="2990" spans="2:3" s="45" customFormat="1">
      <c r="B2990" s="49"/>
      <c r="C2990" s="44"/>
    </row>
    <row r="2991" spans="2:3" s="45" customFormat="1">
      <c r="B2991" s="49"/>
      <c r="C2991" s="44"/>
    </row>
    <row r="2992" spans="2:3" s="45" customFormat="1">
      <c r="B2992" s="49"/>
      <c r="C2992" s="44"/>
    </row>
    <row r="2993" spans="2:3" s="45" customFormat="1">
      <c r="B2993" s="49"/>
      <c r="C2993" s="44"/>
    </row>
    <row r="2994" spans="2:3" s="45" customFormat="1">
      <c r="B2994" s="49"/>
      <c r="C2994" s="44"/>
    </row>
    <row r="2995" spans="2:3" s="45" customFormat="1">
      <c r="B2995" s="49"/>
      <c r="C2995" s="44"/>
    </row>
    <row r="2996" spans="2:3" s="45" customFormat="1">
      <c r="B2996" s="49"/>
      <c r="C2996" s="44"/>
    </row>
    <row r="2997" spans="2:3" s="45" customFormat="1">
      <c r="B2997" s="49"/>
      <c r="C2997" s="44"/>
    </row>
    <row r="2998" spans="2:3" s="45" customFormat="1">
      <c r="B2998" s="49"/>
      <c r="C2998" s="44"/>
    </row>
    <row r="2999" spans="2:3" s="45" customFormat="1">
      <c r="B2999" s="49"/>
      <c r="C2999" s="44"/>
    </row>
    <row r="3000" spans="2:3" s="45" customFormat="1">
      <c r="B3000" s="49"/>
      <c r="C3000" s="44"/>
    </row>
    <row r="3001" spans="2:3" s="45" customFormat="1">
      <c r="B3001" s="49"/>
      <c r="C3001" s="44"/>
    </row>
    <row r="3002" spans="2:3" s="45" customFormat="1">
      <c r="B3002" s="49"/>
      <c r="C3002" s="44"/>
    </row>
    <row r="3003" spans="2:3" s="45" customFormat="1">
      <c r="B3003" s="49"/>
      <c r="C3003" s="44"/>
    </row>
    <row r="3004" spans="2:3" s="45" customFormat="1">
      <c r="B3004" s="49"/>
      <c r="C3004" s="44"/>
    </row>
    <row r="3005" spans="2:3" s="45" customFormat="1">
      <c r="B3005" s="49"/>
      <c r="C3005" s="44"/>
    </row>
    <row r="3006" spans="2:3" s="45" customFormat="1">
      <c r="B3006" s="49"/>
      <c r="C3006" s="44"/>
    </row>
    <row r="3007" spans="2:3" s="45" customFormat="1">
      <c r="B3007" s="49"/>
      <c r="C3007" s="44"/>
    </row>
    <row r="3008" spans="2:3" s="45" customFormat="1">
      <c r="B3008" s="49"/>
      <c r="C3008" s="44"/>
    </row>
    <row r="3009" spans="2:3" s="45" customFormat="1">
      <c r="B3009" s="49"/>
      <c r="C3009" s="44"/>
    </row>
    <row r="3010" spans="2:3" s="45" customFormat="1">
      <c r="B3010" s="49"/>
      <c r="C3010" s="44"/>
    </row>
    <row r="3011" spans="2:3" s="45" customFormat="1">
      <c r="B3011" s="49"/>
      <c r="C3011" s="44"/>
    </row>
    <row r="3012" spans="2:3" s="45" customFormat="1">
      <c r="B3012" s="49"/>
      <c r="C3012" s="44"/>
    </row>
    <row r="3013" spans="2:3" s="45" customFormat="1">
      <c r="B3013" s="49"/>
      <c r="C3013" s="44"/>
    </row>
    <row r="3014" spans="2:3" s="45" customFormat="1">
      <c r="B3014" s="49"/>
      <c r="C3014" s="44"/>
    </row>
    <row r="3015" spans="2:3" s="45" customFormat="1">
      <c r="B3015" s="49"/>
      <c r="C3015" s="44"/>
    </row>
    <row r="3016" spans="2:3" s="45" customFormat="1">
      <c r="B3016" s="49"/>
      <c r="C3016" s="44"/>
    </row>
    <row r="3017" spans="2:3" s="45" customFormat="1">
      <c r="B3017" s="49"/>
      <c r="C3017" s="44"/>
    </row>
    <row r="3018" spans="2:3" s="45" customFormat="1">
      <c r="B3018" s="49"/>
      <c r="C3018" s="44"/>
    </row>
    <row r="3019" spans="2:3" s="45" customFormat="1">
      <c r="B3019" s="49"/>
      <c r="C3019" s="44"/>
    </row>
    <row r="3020" spans="2:3" s="45" customFormat="1">
      <c r="B3020" s="49"/>
      <c r="C3020" s="44"/>
    </row>
    <row r="3021" spans="2:3" s="45" customFormat="1">
      <c r="B3021" s="49"/>
      <c r="C3021" s="44"/>
    </row>
    <row r="3022" spans="2:3" s="45" customFormat="1">
      <c r="B3022" s="49"/>
      <c r="C3022" s="44"/>
    </row>
    <row r="3023" spans="2:3" s="45" customFormat="1">
      <c r="B3023" s="49"/>
      <c r="C3023" s="44"/>
    </row>
    <row r="3024" spans="2:3" s="45" customFormat="1">
      <c r="B3024" s="49"/>
      <c r="C3024" s="44"/>
    </row>
    <row r="3025" spans="2:3" s="45" customFormat="1">
      <c r="B3025" s="49"/>
      <c r="C3025" s="44"/>
    </row>
    <row r="3026" spans="2:3" s="45" customFormat="1">
      <c r="B3026" s="49"/>
      <c r="C3026" s="44"/>
    </row>
    <row r="3027" spans="2:3" s="45" customFormat="1">
      <c r="B3027" s="49"/>
      <c r="C3027" s="44"/>
    </row>
    <row r="3028" spans="2:3" s="45" customFormat="1">
      <c r="B3028" s="49"/>
      <c r="C3028" s="44"/>
    </row>
    <row r="3029" spans="2:3" s="45" customFormat="1">
      <c r="B3029" s="49"/>
      <c r="C3029" s="44"/>
    </row>
    <row r="3030" spans="2:3" s="45" customFormat="1">
      <c r="B3030" s="49"/>
      <c r="C3030" s="44"/>
    </row>
    <row r="3031" spans="2:3" s="45" customFormat="1">
      <c r="B3031" s="49"/>
      <c r="C3031" s="44"/>
    </row>
    <row r="3032" spans="2:3" s="45" customFormat="1">
      <c r="B3032" s="49"/>
      <c r="C3032" s="44"/>
    </row>
    <row r="3033" spans="2:3" s="45" customFormat="1">
      <c r="B3033" s="49"/>
      <c r="C3033" s="44"/>
    </row>
    <row r="3034" spans="2:3" s="45" customFormat="1">
      <c r="B3034" s="49"/>
      <c r="C3034" s="44"/>
    </row>
    <row r="3035" spans="2:3" s="45" customFormat="1">
      <c r="B3035" s="49"/>
      <c r="C3035" s="44"/>
    </row>
    <row r="3036" spans="2:3" s="45" customFormat="1">
      <c r="B3036" s="49"/>
      <c r="C3036" s="44"/>
    </row>
    <row r="3037" spans="2:3" s="45" customFormat="1">
      <c r="B3037" s="49"/>
      <c r="C3037" s="44"/>
    </row>
    <row r="3038" spans="2:3" s="45" customFormat="1">
      <c r="B3038" s="49"/>
      <c r="C3038" s="44"/>
    </row>
    <row r="3039" spans="2:3" s="45" customFormat="1">
      <c r="B3039" s="49"/>
      <c r="C3039" s="44"/>
    </row>
    <row r="3040" spans="2:3" s="45" customFormat="1">
      <c r="B3040" s="49"/>
      <c r="C3040" s="44"/>
    </row>
    <row r="3041" spans="2:3" s="45" customFormat="1">
      <c r="B3041" s="49"/>
      <c r="C3041" s="44"/>
    </row>
    <row r="3042" spans="2:3" s="45" customFormat="1">
      <c r="B3042" s="49"/>
      <c r="C3042" s="44"/>
    </row>
    <row r="3043" spans="2:3" s="45" customFormat="1">
      <c r="B3043" s="49"/>
      <c r="C3043" s="44"/>
    </row>
    <row r="3044" spans="2:3" s="45" customFormat="1">
      <c r="B3044" s="49"/>
      <c r="C3044" s="44"/>
    </row>
    <row r="3045" spans="2:3" s="45" customFormat="1">
      <c r="B3045" s="49"/>
      <c r="C3045" s="44"/>
    </row>
    <row r="3046" spans="2:3" s="45" customFormat="1">
      <c r="B3046" s="49"/>
      <c r="C3046" s="44"/>
    </row>
    <row r="3047" spans="2:3" s="45" customFormat="1">
      <c r="B3047" s="49"/>
      <c r="C3047" s="44"/>
    </row>
    <row r="3048" spans="2:3" s="45" customFormat="1">
      <c r="B3048" s="49"/>
      <c r="C3048" s="44"/>
    </row>
    <row r="3049" spans="2:3" s="45" customFormat="1">
      <c r="B3049" s="49"/>
      <c r="C3049" s="44"/>
    </row>
    <row r="3050" spans="2:3" s="45" customFormat="1">
      <c r="B3050" s="49"/>
      <c r="C3050" s="44"/>
    </row>
    <row r="3051" spans="2:3" s="45" customFormat="1">
      <c r="B3051" s="49"/>
      <c r="C3051" s="44"/>
    </row>
    <row r="3052" spans="2:3" s="45" customFormat="1">
      <c r="B3052" s="49"/>
      <c r="C3052" s="44"/>
    </row>
    <row r="3053" spans="2:3" s="45" customFormat="1">
      <c r="B3053" s="49"/>
      <c r="C3053" s="44"/>
    </row>
    <row r="3054" spans="2:3" s="45" customFormat="1">
      <c r="B3054" s="49"/>
      <c r="C3054" s="44"/>
    </row>
    <row r="3055" spans="2:3" s="45" customFormat="1">
      <c r="B3055" s="49"/>
      <c r="C3055" s="44"/>
    </row>
    <row r="3056" spans="2:3" s="45" customFormat="1">
      <c r="B3056" s="49"/>
      <c r="C3056" s="44"/>
    </row>
    <row r="3057" spans="2:3" s="45" customFormat="1">
      <c r="B3057" s="49"/>
      <c r="C3057" s="44"/>
    </row>
    <row r="3058" spans="2:3" s="45" customFormat="1">
      <c r="B3058" s="49"/>
      <c r="C3058" s="44"/>
    </row>
    <row r="3059" spans="2:3" s="45" customFormat="1">
      <c r="B3059" s="49"/>
      <c r="C3059" s="44"/>
    </row>
    <row r="3060" spans="2:3" s="45" customFormat="1">
      <c r="B3060" s="49"/>
      <c r="C3060" s="44"/>
    </row>
    <row r="3061" spans="2:3" s="45" customFormat="1">
      <c r="B3061" s="49"/>
      <c r="C3061" s="44"/>
    </row>
    <row r="3062" spans="2:3" s="45" customFormat="1">
      <c r="B3062" s="49"/>
      <c r="C3062" s="44"/>
    </row>
    <row r="3063" spans="2:3" s="45" customFormat="1">
      <c r="B3063" s="49"/>
      <c r="C3063" s="44"/>
    </row>
    <row r="3064" spans="2:3" s="45" customFormat="1">
      <c r="B3064" s="49"/>
      <c r="C3064" s="44"/>
    </row>
    <row r="3065" spans="2:3" s="45" customFormat="1">
      <c r="B3065" s="49"/>
      <c r="C3065" s="44"/>
    </row>
    <row r="3066" spans="2:3" s="45" customFormat="1">
      <c r="B3066" s="49"/>
      <c r="C3066" s="44"/>
    </row>
    <row r="3067" spans="2:3" s="45" customFormat="1">
      <c r="B3067" s="49"/>
      <c r="C3067" s="44"/>
    </row>
    <row r="3068" spans="2:3" s="45" customFormat="1">
      <c r="B3068" s="49"/>
      <c r="C3068" s="44"/>
    </row>
    <row r="3069" spans="2:3" s="45" customFormat="1">
      <c r="B3069" s="49"/>
      <c r="C3069" s="44"/>
    </row>
    <row r="3070" spans="2:3" s="45" customFormat="1">
      <c r="B3070" s="49"/>
      <c r="C3070" s="44"/>
    </row>
    <row r="3071" spans="2:3" s="45" customFormat="1">
      <c r="B3071" s="49"/>
      <c r="C3071" s="44"/>
    </row>
    <row r="3072" spans="2:3" s="45" customFormat="1">
      <c r="B3072" s="49"/>
      <c r="C3072" s="44"/>
    </row>
    <row r="3073" spans="2:3" s="45" customFormat="1">
      <c r="B3073" s="49"/>
      <c r="C3073" s="44"/>
    </row>
    <row r="3074" spans="2:3" s="45" customFormat="1">
      <c r="B3074" s="49"/>
      <c r="C3074" s="44"/>
    </row>
    <row r="3075" spans="2:3" s="45" customFormat="1">
      <c r="B3075" s="49"/>
      <c r="C3075" s="44"/>
    </row>
    <row r="3076" spans="2:3" s="45" customFormat="1">
      <c r="B3076" s="49"/>
      <c r="C3076" s="44"/>
    </row>
    <row r="3077" spans="2:3" s="45" customFormat="1">
      <c r="B3077" s="49"/>
      <c r="C3077" s="44"/>
    </row>
    <row r="3078" spans="2:3" s="45" customFormat="1">
      <c r="B3078" s="49"/>
      <c r="C3078" s="44"/>
    </row>
    <row r="3079" spans="2:3" s="45" customFormat="1">
      <c r="B3079" s="49"/>
      <c r="C3079" s="44"/>
    </row>
    <row r="3080" spans="2:3" s="45" customFormat="1">
      <c r="B3080" s="49"/>
      <c r="C3080" s="44"/>
    </row>
    <row r="3081" spans="2:3" s="45" customFormat="1">
      <c r="B3081" s="49"/>
      <c r="C3081" s="44"/>
    </row>
    <row r="3082" spans="2:3" s="45" customFormat="1">
      <c r="B3082" s="49"/>
      <c r="C3082" s="44"/>
    </row>
    <row r="3083" spans="2:3" s="45" customFormat="1">
      <c r="B3083" s="49"/>
      <c r="C3083" s="44"/>
    </row>
    <row r="3084" spans="2:3" s="45" customFormat="1">
      <c r="B3084" s="49"/>
      <c r="C3084" s="44"/>
    </row>
    <row r="3085" spans="2:3" s="45" customFormat="1">
      <c r="B3085" s="49"/>
      <c r="C3085" s="44"/>
    </row>
    <row r="3086" spans="2:3" s="45" customFormat="1">
      <c r="B3086" s="49"/>
      <c r="C3086" s="44"/>
    </row>
    <row r="3087" spans="2:3" s="45" customFormat="1">
      <c r="B3087" s="49"/>
      <c r="C3087" s="44"/>
    </row>
    <row r="3088" spans="2:3" s="45" customFormat="1">
      <c r="B3088" s="49"/>
      <c r="C3088" s="44"/>
    </row>
    <row r="3089" spans="2:3" s="45" customFormat="1">
      <c r="B3089" s="49"/>
      <c r="C3089" s="44"/>
    </row>
    <row r="3090" spans="2:3" s="45" customFormat="1">
      <c r="B3090" s="49"/>
      <c r="C3090" s="44"/>
    </row>
    <row r="3091" spans="2:3" s="45" customFormat="1">
      <c r="B3091" s="49"/>
      <c r="C3091" s="44"/>
    </row>
    <row r="3092" spans="2:3" s="45" customFormat="1">
      <c r="B3092" s="49"/>
      <c r="C3092" s="44"/>
    </row>
    <row r="3093" spans="2:3" s="45" customFormat="1">
      <c r="B3093" s="49"/>
      <c r="C3093" s="44"/>
    </row>
    <row r="3094" spans="2:3" s="45" customFormat="1">
      <c r="B3094" s="49"/>
      <c r="C3094" s="44"/>
    </row>
    <row r="3095" spans="2:3" s="45" customFormat="1">
      <c r="B3095" s="49"/>
      <c r="C3095" s="44"/>
    </row>
    <row r="3096" spans="2:3" s="45" customFormat="1">
      <c r="B3096" s="49"/>
      <c r="C3096" s="44"/>
    </row>
    <row r="3097" spans="2:3" s="45" customFormat="1">
      <c r="B3097" s="49"/>
      <c r="C3097" s="44"/>
    </row>
    <row r="3098" spans="2:3" s="45" customFormat="1">
      <c r="B3098" s="49"/>
      <c r="C3098" s="44"/>
    </row>
    <row r="3099" spans="2:3" s="45" customFormat="1">
      <c r="B3099" s="49"/>
      <c r="C3099" s="44"/>
    </row>
    <row r="3100" spans="2:3" s="45" customFormat="1">
      <c r="B3100" s="49"/>
      <c r="C3100" s="44"/>
    </row>
    <row r="3101" spans="2:3" s="45" customFormat="1">
      <c r="B3101" s="49"/>
      <c r="C3101" s="44"/>
    </row>
    <row r="3102" spans="2:3" s="45" customFormat="1">
      <c r="B3102" s="49"/>
      <c r="C3102" s="44"/>
    </row>
    <row r="3103" spans="2:3" s="45" customFormat="1">
      <c r="B3103" s="49"/>
      <c r="C3103" s="44"/>
    </row>
    <row r="3104" spans="2:3" s="45" customFormat="1">
      <c r="B3104" s="49"/>
      <c r="C3104" s="44"/>
    </row>
    <row r="3105" spans="2:3" s="45" customFormat="1">
      <c r="B3105" s="49"/>
      <c r="C3105" s="44"/>
    </row>
    <row r="3106" spans="2:3" s="45" customFormat="1">
      <c r="B3106" s="49"/>
      <c r="C3106" s="44"/>
    </row>
    <row r="3107" spans="2:3" s="45" customFormat="1">
      <c r="B3107" s="49"/>
      <c r="C3107" s="44"/>
    </row>
    <row r="3108" spans="2:3" s="45" customFormat="1">
      <c r="B3108" s="49"/>
      <c r="C3108" s="44"/>
    </row>
    <row r="3109" spans="2:3" s="45" customFormat="1">
      <c r="B3109" s="49"/>
      <c r="C3109" s="44"/>
    </row>
    <row r="3110" spans="2:3" s="45" customFormat="1">
      <c r="B3110" s="49"/>
      <c r="C3110" s="44"/>
    </row>
    <row r="3111" spans="2:3" s="45" customFormat="1">
      <c r="B3111" s="49"/>
      <c r="C3111" s="44"/>
    </row>
    <row r="3112" spans="2:3" s="45" customFormat="1">
      <c r="B3112" s="49"/>
      <c r="C3112" s="44"/>
    </row>
    <row r="3113" spans="2:3" s="45" customFormat="1">
      <c r="B3113" s="49"/>
      <c r="C3113" s="44"/>
    </row>
    <row r="3114" spans="2:3" s="45" customFormat="1">
      <c r="B3114" s="49"/>
      <c r="C3114" s="44"/>
    </row>
    <row r="3115" spans="2:3" s="45" customFormat="1">
      <c r="B3115" s="49"/>
      <c r="C3115" s="44"/>
    </row>
    <row r="3116" spans="2:3" s="45" customFormat="1">
      <c r="B3116" s="49"/>
      <c r="C3116" s="44"/>
    </row>
    <row r="3117" spans="2:3" s="45" customFormat="1">
      <c r="B3117" s="49"/>
      <c r="C3117" s="44"/>
    </row>
    <row r="3118" spans="2:3" s="45" customFormat="1">
      <c r="B3118" s="49"/>
      <c r="C3118" s="44"/>
    </row>
    <row r="3119" spans="2:3" s="45" customFormat="1">
      <c r="B3119" s="49"/>
      <c r="C3119" s="44"/>
    </row>
    <row r="3120" spans="2:3" s="45" customFormat="1">
      <c r="B3120" s="49"/>
      <c r="C3120" s="44"/>
    </row>
    <row r="3121" spans="2:3" s="45" customFormat="1">
      <c r="B3121" s="49"/>
      <c r="C3121" s="44"/>
    </row>
    <row r="3122" spans="2:3" s="45" customFormat="1">
      <c r="B3122" s="49"/>
      <c r="C3122" s="44"/>
    </row>
    <row r="3123" spans="2:3" s="45" customFormat="1">
      <c r="B3123" s="49"/>
      <c r="C3123" s="44"/>
    </row>
    <row r="3124" spans="2:3" s="45" customFormat="1">
      <c r="B3124" s="49"/>
      <c r="C3124" s="44"/>
    </row>
    <row r="3125" spans="2:3" s="45" customFormat="1">
      <c r="B3125" s="49"/>
      <c r="C3125" s="44"/>
    </row>
    <row r="3126" spans="2:3" s="45" customFormat="1">
      <c r="B3126" s="49"/>
      <c r="C3126" s="44"/>
    </row>
    <row r="3127" spans="2:3" s="45" customFormat="1">
      <c r="B3127" s="49"/>
      <c r="C3127" s="44"/>
    </row>
    <row r="3128" spans="2:3" s="45" customFormat="1">
      <c r="B3128" s="49"/>
      <c r="C3128" s="44"/>
    </row>
    <row r="3129" spans="2:3" s="45" customFormat="1">
      <c r="B3129" s="49"/>
      <c r="C3129" s="44"/>
    </row>
    <row r="3130" spans="2:3" s="45" customFormat="1">
      <c r="B3130" s="49"/>
      <c r="C3130" s="44"/>
    </row>
    <row r="3131" spans="2:3" s="45" customFormat="1">
      <c r="B3131" s="49"/>
      <c r="C3131" s="44"/>
    </row>
    <row r="3132" spans="2:3" s="45" customFormat="1">
      <c r="B3132" s="49"/>
      <c r="C3132" s="44"/>
    </row>
    <row r="3133" spans="2:3" s="45" customFormat="1">
      <c r="B3133" s="49"/>
      <c r="C3133" s="44"/>
    </row>
    <row r="3134" spans="2:3" s="45" customFormat="1">
      <c r="B3134" s="49"/>
      <c r="C3134" s="44"/>
    </row>
    <row r="3135" spans="2:3" s="45" customFormat="1">
      <c r="B3135" s="49"/>
      <c r="C3135" s="44"/>
    </row>
    <row r="3136" spans="2:3" s="45" customFormat="1">
      <c r="B3136" s="49"/>
      <c r="C3136" s="44"/>
    </row>
    <row r="3137" spans="2:3" s="45" customFormat="1">
      <c r="B3137" s="49"/>
      <c r="C3137" s="44"/>
    </row>
    <row r="3138" spans="2:3" s="45" customFormat="1">
      <c r="B3138" s="49"/>
      <c r="C3138" s="44"/>
    </row>
    <row r="3139" spans="2:3" s="45" customFormat="1">
      <c r="B3139" s="49"/>
      <c r="C3139" s="44"/>
    </row>
    <row r="3140" spans="2:3" s="45" customFormat="1">
      <c r="B3140" s="49"/>
      <c r="C3140" s="44"/>
    </row>
    <row r="3141" spans="2:3" s="45" customFormat="1">
      <c r="B3141" s="49"/>
      <c r="C3141" s="44"/>
    </row>
    <row r="3142" spans="2:3" s="45" customFormat="1">
      <c r="B3142" s="49"/>
      <c r="C3142" s="44"/>
    </row>
    <row r="3143" spans="2:3" s="45" customFormat="1">
      <c r="B3143" s="49"/>
      <c r="C3143" s="44"/>
    </row>
    <row r="3144" spans="2:3" s="45" customFormat="1">
      <c r="B3144" s="49"/>
      <c r="C3144" s="44"/>
    </row>
    <row r="3145" spans="2:3" s="45" customFormat="1">
      <c r="B3145" s="49"/>
      <c r="C3145" s="44"/>
    </row>
    <row r="3146" spans="2:3" s="45" customFormat="1">
      <c r="B3146" s="49"/>
      <c r="C3146" s="44"/>
    </row>
    <row r="3147" spans="2:3" s="45" customFormat="1">
      <c r="B3147" s="49"/>
      <c r="C3147" s="44"/>
    </row>
    <row r="3148" spans="2:3" s="45" customFormat="1">
      <c r="B3148" s="49"/>
      <c r="C3148" s="44"/>
    </row>
    <row r="3149" spans="2:3" s="45" customFormat="1">
      <c r="B3149" s="49"/>
      <c r="C3149" s="44"/>
    </row>
    <row r="3150" spans="2:3" s="45" customFormat="1">
      <c r="B3150" s="49"/>
      <c r="C3150" s="44"/>
    </row>
    <row r="3151" spans="2:3" s="45" customFormat="1">
      <c r="B3151" s="49"/>
      <c r="C3151" s="44"/>
    </row>
    <row r="3152" spans="2:3" s="45" customFormat="1">
      <c r="B3152" s="49"/>
      <c r="C3152" s="44"/>
    </row>
    <row r="3153" spans="2:3" s="45" customFormat="1">
      <c r="B3153" s="49"/>
      <c r="C3153" s="44"/>
    </row>
    <row r="3154" spans="2:3" s="45" customFormat="1">
      <c r="B3154" s="49"/>
      <c r="C3154" s="44"/>
    </row>
    <row r="3155" spans="2:3" s="45" customFormat="1">
      <c r="B3155" s="49"/>
      <c r="C3155" s="44"/>
    </row>
    <row r="3156" spans="2:3" s="45" customFormat="1">
      <c r="B3156" s="49"/>
      <c r="C3156" s="44"/>
    </row>
    <row r="3157" spans="2:3" s="45" customFormat="1">
      <c r="B3157" s="49"/>
      <c r="C3157" s="44"/>
    </row>
    <row r="3158" spans="2:3" s="45" customFormat="1">
      <c r="B3158" s="49"/>
      <c r="C3158" s="44"/>
    </row>
    <row r="3159" spans="2:3" s="45" customFormat="1">
      <c r="B3159" s="49"/>
      <c r="C3159" s="44"/>
    </row>
    <row r="3160" spans="2:3" s="45" customFormat="1">
      <c r="B3160" s="49"/>
      <c r="C3160" s="44"/>
    </row>
    <row r="3161" spans="2:3" s="45" customFormat="1">
      <c r="B3161" s="49"/>
      <c r="C3161" s="44"/>
    </row>
    <row r="3162" spans="2:3" s="45" customFormat="1">
      <c r="B3162" s="49"/>
      <c r="C3162" s="44"/>
    </row>
    <row r="3163" spans="2:3" s="45" customFormat="1">
      <c r="B3163" s="49"/>
      <c r="C3163" s="44"/>
    </row>
    <row r="3164" spans="2:3" s="45" customFormat="1">
      <c r="B3164" s="49"/>
      <c r="C3164" s="44"/>
    </row>
    <row r="3165" spans="2:3" s="45" customFormat="1">
      <c r="B3165" s="49"/>
      <c r="C3165" s="44"/>
    </row>
    <row r="3166" spans="2:3" s="45" customFormat="1">
      <c r="B3166" s="49"/>
      <c r="C3166" s="44"/>
    </row>
    <row r="3167" spans="2:3" s="45" customFormat="1">
      <c r="B3167" s="49"/>
      <c r="C3167" s="44"/>
    </row>
    <row r="3168" spans="2:3" s="45" customFormat="1">
      <c r="B3168" s="49"/>
      <c r="C3168" s="44"/>
    </row>
    <row r="3169" spans="2:3" s="45" customFormat="1">
      <c r="B3169" s="49"/>
      <c r="C3169" s="44"/>
    </row>
    <row r="3170" spans="2:3" s="45" customFormat="1">
      <c r="B3170" s="49"/>
      <c r="C3170" s="44"/>
    </row>
    <row r="3171" spans="2:3" s="45" customFormat="1">
      <c r="B3171" s="49"/>
      <c r="C3171" s="44"/>
    </row>
    <row r="3172" spans="2:3" s="45" customFormat="1">
      <c r="B3172" s="49"/>
      <c r="C3172" s="44"/>
    </row>
    <row r="3173" spans="2:3" s="45" customFormat="1">
      <c r="B3173" s="49"/>
      <c r="C3173" s="44"/>
    </row>
    <row r="3174" spans="2:3" s="45" customFormat="1">
      <c r="B3174" s="49"/>
      <c r="C3174" s="44"/>
    </row>
    <row r="3175" spans="2:3" s="45" customFormat="1">
      <c r="B3175" s="49"/>
      <c r="C3175" s="44"/>
    </row>
    <row r="3176" spans="2:3" s="45" customFormat="1">
      <c r="B3176" s="49"/>
      <c r="C3176" s="44"/>
    </row>
    <row r="3177" spans="2:3" s="45" customFormat="1">
      <c r="B3177" s="49"/>
      <c r="C3177" s="44"/>
    </row>
    <row r="3178" spans="2:3" s="45" customFormat="1">
      <c r="B3178" s="49"/>
      <c r="C3178" s="44"/>
    </row>
    <row r="3179" spans="2:3" s="45" customFormat="1">
      <c r="B3179" s="49"/>
      <c r="C3179" s="44"/>
    </row>
    <row r="3180" spans="2:3" s="45" customFormat="1">
      <c r="B3180" s="49"/>
      <c r="C3180" s="44"/>
    </row>
    <row r="3181" spans="2:3" s="45" customFormat="1">
      <c r="B3181" s="49"/>
      <c r="C3181" s="44"/>
    </row>
    <row r="3182" spans="2:3" s="45" customFormat="1">
      <c r="B3182" s="49"/>
      <c r="C3182" s="44"/>
    </row>
    <row r="3183" spans="2:3" s="45" customFormat="1">
      <c r="B3183" s="49"/>
      <c r="C3183" s="44"/>
    </row>
    <row r="3184" spans="2:3" s="45" customFormat="1">
      <c r="B3184" s="49"/>
      <c r="C3184" s="44"/>
    </row>
    <row r="3185" spans="2:3" s="45" customFormat="1">
      <c r="B3185" s="49"/>
      <c r="C3185" s="44"/>
    </row>
    <row r="3186" spans="2:3" s="45" customFormat="1">
      <c r="B3186" s="49"/>
      <c r="C3186" s="44"/>
    </row>
    <row r="3187" spans="2:3" s="45" customFormat="1">
      <c r="B3187" s="49"/>
      <c r="C3187" s="44"/>
    </row>
    <row r="3188" spans="2:3" s="45" customFormat="1">
      <c r="B3188" s="49"/>
      <c r="C3188" s="44"/>
    </row>
    <row r="3189" spans="2:3" s="45" customFormat="1">
      <c r="B3189" s="49"/>
      <c r="C3189" s="44"/>
    </row>
    <row r="3190" spans="2:3" s="45" customFormat="1">
      <c r="B3190" s="49"/>
      <c r="C3190" s="44"/>
    </row>
    <row r="3191" spans="2:3" s="45" customFormat="1">
      <c r="B3191" s="49"/>
      <c r="C3191" s="44"/>
    </row>
    <row r="3192" spans="2:3" s="45" customFormat="1">
      <c r="B3192" s="49"/>
      <c r="C3192" s="44"/>
    </row>
    <row r="3193" spans="2:3" s="45" customFormat="1">
      <c r="B3193" s="49"/>
      <c r="C3193" s="44"/>
    </row>
    <row r="3194" spans="2:3" s="45" customFormat="1">
      <c r="B3194" s="49"/>
      <c r="C3194" s="44"/>
    </row>
    <row r="3195" spans="2:3" s="45" customFormat="1">
      <c r="B3195" s="49"/>
      <c r="C3195" s="44"/>
    </row>
    <row r="3196" spans="2:3" s="45" customFormat="1">
      <c r="B3196" s="49"/>
      <c r="C3196" s="44"/>
    </row>
    <row r="3197" spans="2:3" s="45" customFormat="1">
      <c r="B3197" s="49"/>
      <c r="C3197" s="44"/>
    </row>
    <row r="3198" spans="2:3" s="45" customFormat="1">
      <c r="B3198" s="49"/>
      <c r="C3198" s="44"/>
    </row>
    <row r="3199" spans="2:3" s="45" customFormat="1">
      <c r="B3199" s="49"/>
      <c r="C3199" s="44"/>
    </row>
    <row r="3200" spans="2:3" s="45" customFormat="1">
      <c r="B3200" s="49"/>
      <c r="C3200" s="44"/>
    </row>
    <row r="3201" spans="2:3" s="45" customFormat="1">
      <c r="B3201" s="49"/>
      <c r="C3201" s="44"/>
    </row>
    <row r="3202" spans="2:3" s="45" customFormat="1">
      <c r="B3202" s="49"/>
      <c r="C3202" s="44"/>
    </row>
    <row r="3203" spans="2:3" s="45" customFormat="1">
      <c r="B3203" s="49"/>
      <c r="C3203" s="44"/>
    </row>
    <row r="3204" spans="2:3" s="45" customFormat="1">
      <c r="B3204" s="49"/>
      <c r="C3204" s="44"/>
    </row>
    <row r="3205" spans="2:3" s="45" customFormat="1">
      <c r="B3205" s="49"/>
      <c r="C3205" s="44"/>
    </row>
    <row r="3206" spans="2:3" s="45" customFormat="1">
      <c r="B3206" s="49"/>
      <c r="C3206" s="44"/>
    </row>
    <row r="3207" spans="2:3" s="45" customFormat="1">
      <c r="B3207" s="49"/>
      <c r="C3207" s="44"/>
    </row>
    <row r="3208" spans="2:3" s="45" customFormat="1">
      <c r="B3208" s="49"/>
      <c r="C3208" s="44"/>
    </row>
    <row r="3209" spans="2:3" s="45" customFormat="1">
      <c r="B3209" s="49"/>
      <c r="C3209" s="44"/>
    </row>
    <row r="3210" spans="2:3" s="45" customFormat="1">
      <c r="B3210" s="49"/>
      <c r="C3210" s="44"/>
    </row>
    <row r="3211" spans="2:3" s="45" customFormat="1">
      <c r="B3211" s="49"/>
      <c r="C3211" s="44"/>
    </row>
    <row r="3212" spans="2:3" s="45" customFormat="1">
      <c r="B3212" s="49"/>
      <c r="C3212" s="44"/>
    </row>
    <row r="3213" spans="2:3" s="45" customFormat="1">
      <c r="B3213" s="49"/>
      <c r="C3213" s="44"/>
    </row>
    <row r="3214" spans="2:3" s="45" customFormat="1">
      <c r="B3214" s="49"/>
      <c r="C3214" s="44"/>
    </row>
    <row r="3215" spans="2:3" s="45" customFormat="1">
      <c r="B3215" s="49"/>
      <c r="C3215" s="44"/>
    </row>
    <row r="3216" spans="2:3" s="45" customFormat="1">
      <c r="B3216" s="49"/>
      <c r="C3216" s="44"/>
    </row>
    <row r="3217" spans="2:3" s="45" customFormat="1">
      <c r="B3217" s="49"/>
      <c r="C3217" s="44"/>
    </row>
    <row r="3218" spans="2:3" s="45" customFormat="1">
      <c r="B3218" s="49"/>
      <c r="C3218" s="44"/>
    </row>
    <row r="3219" spans="2:3" s="45" customFormat="1">
      <c r="B3219" s="49"/>
      <c r="C3219" s="44"/>
    </row>
    <row r="3220" spans="2:3" s="45" customFormat="1">
      <c r="B3220" s="49"/>
      <c r="C3220" s="44"/>
    </row>
    <row r="3221" spans="2:3" s="45" customFormat="1">
      <c r="B3221" s="49"/>
      <c r="C3221" s="44"/>
    </row>
    <row r="3222" spans="2:3" s="45" customFormat="1">
      <c r="B3222" s="49"/>
      <c r="C3222" s="44"/>
    </row>
    <row r="3223" spans="2:3" s="45" customFormat="1">
      <c r="B3223" s="49"/>
      <c r="C3223" s="44"/>
    </row>
    <row r="3224" spans="2:3" s="45" customFormat="1">
      <c r="B3224" s="49"/>
      <c r="C3224" s="44"/>
    </row>
    <row r="3225" spans="2:3" s="45" customFormat="1">
      <c r="B3225" s="49"/>
      <c r="C3225" s="44"/>
    </row>
    <row r="3226" spans="2:3" s="45" customFormat="1">
      <c r="B3226" s="49"/>
      <c r="C3226" s="44"/>
    </row>
    <row r="3227" spans="2:3" s="45" customFormat="1">
      <c r="B3227" s="49"/>
      <c r="C3227" s="44"/>
    </row>
    <row r="3228" spans="2:3" s="45" customFormat="1">
      <c r="B3228" s="49"/>
      <c r="C3228" s="44"/>
    </row>
    <row r="3229" spans="2:3" s="45" customFormat="1">
      <c r="B3229" s="49"/>
      <c r="C3229" s="44"/>
    </row>
    <row r="3230" spans="2:3" s="45" customFormat="1">
      <c r="B3230" s="49"/>
      <c r="C3230" s="44"/>
    </row>
    <row r="3231" spans="2:3" s="45" customFormat="1">
      <c r="B3231" s="49"/>
      <c r="C3231" s="44"/>
    </row>
    <row r="3232" spans="2:3" s="45" customFormat="1">
      <c r="B3232" s="49"/>
      <c r="C3232" s="44"/>
    </row>
    <row r="3233" spans="2:3" s="45" customFormat="1">
      <c r="B3233" s="49"/>
      <c r="C3233" s="44"/>
    </row>
    <row r="3234" spans="2:3" s="45" customFormat="1">
      <c r="B3234" s="49"/>
      <c r="C3234" s="44"/>
    </row>
    <row r="3235" spans="2:3" s="45" customFormat="1">
      <c r="B3235" s="49"/>
      <c r="C3235" s="44"/>
    </row>
    <row r="3236" spans="2:3" s="45" customFormat="1">
      <c r="B3236" s="49"/>
      <c r="C3236" s="44"/>
    </row>
    <row r="3237" spans="2:3" s="45" customFormat="1">
      <c r="B3237" s="49"/>
      <c r="C3237" s="44"/>
    </row>
    <row r="3238" spans="2:3" s="45" customFormat="1">
      <c r="B3238" s="49"/>
      <c r="C3238" s="44"/>
    </row>
    <row r="3239" spans="2:3" s="45" customFormat="1">
      <c r="B3239" s="49"/>
      <c r="C3239" s="44"/>
    </row>
    <row r="3240" spans="2:3" s="45" customFormat="1">
      <c r="B3240" s="49"/>
      <c r="C3240" s="44"/>
    </row>
    <row r="3241" spans="2:3" s="45" customFormat="1">
      <c r="B3241" s="49"/>
      <c r="C3241" s="44"/>
    </row>
    <row r="3242" spans="2:3" s="45" customFormat="1">
      <c r="B3242" s="49"/>
      <c r="C3242" s="44"/>
    </row>
    <row r="3243" spans="2:3" s="45" customFormat="1">
      <c r="B3243" s="49"/>
      <c r="C3243" s="44"/>
    </row>
    <row r="3244" spans="2:3" s="45" customFormat="1">
      <c r="B3244" s="49"/>
      <c r="C3244" s="44"/>
    </row>
    <row r="3245" spans="2:3" s="45" customFormat="1">
      <c r="B3245" s="49"/>
      <c r="C3245" s="44"/>
    </row>
    <row r="3246" spans="2:3" s="45" customFormat="1">
      <c r="B3246" s="49"/>
      <c r="C3246" s="44"/>
    </row>
    <row r="3247" spans="2:3" s="45" customFormat="1">
      <c r="B3247" s="49"/>
      <c r="C3247" s="44"/>
    </row>
    <row r="3248" spans="2:3" s="45" customFormat="1">
      <c r="B3248" s="49"/>
      <c r="C3248" s="44"/>
    </row>
    <row r="3249" spans="2:3" s="45" customFormat="1">
      <c r="B3249" s="49"/>
      <c r="C3249" s="44"/>
    </row>
    <row r="3250" spans="2:3" s="45" customFormat="1">
      <c r="B3250" s="49"/>
      <c r="C3250" s="44"/>
    </row>
    <row r="3251" spans="2:3" s="45" customFormat="1">
      <c r="B3251" s="49"/>
      <c r="C3251" s="44"/>
    </row>
    <row r="3252" spans="2:3" s="45" customFormat="1">
      <c r="B3252" s="49"/>
      <c r="C3252" s="44"/>
    </row>
    <row r="3253" spans="2:3" s="45" customFormat="1">
      <c r="B3253" s="49"/>
      <c r="C3253" s="44"/>
    </row>
    <row r="3254" spans="2:3" s="45" customFormat="1">
      <c r="B3254" s="49"/>
      <c r="C3254" s="44"/>
    </row>
    <row r="3255" spans="2:3" s="45" customFormat="1">
      <c r="B3255" s="49"/>
      <c r="C3255" s="44"/>
    </row>
    <row r="3256" spans="2:3" s="45" customFormat="1">
      <c r="B3256" s="49"/>
      <c r="C3256" s="44"/>
    </row>
    <row r="3257" spans="2:3" s="45" customFormat="1">
      <c r="B3257" s="49"/>
      <c r="C3257" s="44"/>
    </row>
    <row r="3258" spans="2:3" s="45" customFormat="1">
      <c r="B3258" s="49"/>
      <c r="C3258" s="44"/>
    </row>
    <row r="3259" spans="2:3" s="45" customFormat="1">
      <c r="B3259" s="49"/>
      <c r="C3259" s="44"/>
    </row>
    <row r="3260" spans="2:3" s="45" customFormat="1">
      <c r="B3260" s="49"/>
      <c r="C3260" s="44"/>
    </row>
    <row r="3261" spans="2:3" s="45" customFormat="1">
      <c r="B3261" s="49"/>
      <c r="C3261" s="44"/>
    </row>
    <row r="3262" spans="2:3" s="45" customFormat="1">
      <c r="B3262" s="49"/>
      <c r="C3262" s="44"/>
    </row>
    <row r="3263" spans="2:3" s="45" customFormat="1">
      <c r="B3263" s="49"/>
      <c r="C3263" s="44"/>
    </row>
    <row r="3264" spans="2:3" s="45" customFormat="1">
      <c r="B3264" s="49"/>
      <c r="C3264" s="44"/>
    </row>
    <row r="3265" spans="2:3" s="45" customFormat="1">
      <c r="B3265" s="49"/>
      <c r="C3265" s="44"/>
    </row>
    <row r="3266" spans="2:3" s="45" customFormat="1">
      <c r="B3266" s="49"/>
      <c r="C3266" s="44"/>
    </row>
    <row r="3267" spans="2:3" s="45" customFormat="1">
      <c r="B3267" s="49"/>
      <c r="C3267" s="44"/>
    </row>
    <row r="3268" spans="2:3" s="45" customFormat="1">
      <c r="B3268" s="49"/>
      <c r="C3268" s="44"/>
    </row>
    <row r="3269" spans="2:3" s="45" customFormat="1">
      <c r="B3269" s="49"/>
      <c r="C3269" s="44"/>
    </row>
    <row r="3270" spans="2:3" s="45" customFormat="1">
      <c r="B3270" s="49"/>
      <c r="C3270" s="44"/>
    </row>
    <row r="3271" spans="2:3" s="45" customFormat="1">
      <c r="B3271" s="49"/>
      <c r="C3271" s="44"/>
    </row>
    <row r="3272" spans="2:3" s="45" customFormat="1">
      <c r="B3272" s="49"/>
      <c r="C3272" s="44"/>
    </row>
    <row r="3273" spans="2:3" s="45" customFormat="1">
      <c r="B3273" s="49"/>
      <c r="C3273" s="44"/>
    </row>
    <row r="3274" spans="2:3" s="45" customFormat="1">
      <c r="B3274" s="49"/>
      <c r="C3274" s="44"/>
    </row>
    <row r="3275" spans="2:3" s="45" customFormat="1">
      <c r="B3275" s="49"/>
      <c r="C3275" s="44"/>
    </row>
    <row r="3276" spans="2:3" s="45" customFormat="1">
      <c r="B3276" s="49"/>
      <c r="C3276" s="44"/>
    </row>
    <row r="3277" spans="2:3" s="45" customFormat="1">
      <c r="B3277" s="49"/>
      <c r="C3277" s="44"/>
    </row>
    <row r="3278" spans="2:3" s="45" customFormat="1">
      <c r="B3278" s="49"/>
      <c r="C3278" s="44"/>
    </row>
    <row r="3279" spans="2:3" s="45" customFormat="1">
      <c r="B3279" s="49"/>
      <c r="C3279" s="44"/>
    </row>
    <row r="3280" spans="2:3" s="45" customFormat="1">
      <c r="B3280" s="49"/>
      <c r="C3280" s="44"/>
    </row>
    <row r="3281" spans="2:3" s="45" customFormat="1">
      <c r="B3281" s="49"/>
      <c r="C3281" s="44"/>
    </row>
    <row r="3282" spans="2:3" s="45" customFormat="1">
      <c r="B3282" s="49"/>
      <c r="C3282" s="44"/>
    </row>
    <row r="3283" spans="2:3" s="45" customFormat="1">
      <c r="B3283" s="49"/>
      <c r="C3283" s="44"/>
    </row>
    <row r="3284" spans="2:3" s="45" customFormat="1">
      <c r="B3284" s="49"/>
      <c r="C3284" s="44"/>
    </row>
    <row r="3285" spans="2:3" s="45" customFormat="1">
      <c r="B3285" s="49"/>
      <c r="C3285" s="44"/>
    </row>
    <row r="3286" spans="2:3" s="45" customFormat="1">
      <c r="B3286" s="49"/>
      <c r="C3286" s="44"/>
    </row>
    <row r="3287" spans="2:3" s="45" customFormat="1">
      <c r="B3287" s="49"/>
      <c r="C3287" s="44"/>
    </row>
    <row r="3288" spans="2:3" s="45" customFormat="1">
      <c r="B3288" s="49"/>
      <c r="C3288" s="44"/>
    </row>
    <row r="3289" spans="2:3" s="45" customFormat="1">
      <c r="B3289" s="49"/>
      <c r="C3289" s="44"/>
    </row>
    <row r="3290" spans="2:3" s="45" customFormat="1">
      <c r="B3290" s="49"/>
      <c r="C3290" s="44"/>
    </row>
    <row r="3291" spans="2:3" s="45" customFormat="1">
      <c r="B3291" s="49"/>
      <c r="C3291" s="44"/>
    </row>
    <row r="3292" spans="2:3" s="45" customFormat="1">
      <c r="B3292" s="49"/>
      <c r="C3292" s="44"/>
    </row>
    <row r="3293" spans="2:3" s="45" customFormat="1">
      <c r="B3293" s="49"/>
      <c r="C3293" s="44"/>
    </row>
    <row r="3294" spans="2:3" s="45" customFormat="1">
      <c r="B3294" s="49"/>
      <c r="C3294" s="44"/>
    </row>
    <row r="3295" spans="2:3" s="45" customFormat="1">
      <c r="B3295" s="49"/>
      <c r="C3295" s="44"/>
    </row>
    <row r="3296" spans="2:3" s="45" customFormat="1">
      <c r="B3296" s="49"/>
      <c r="C3296" s="44"/>
    </row>
    <row r="3297" spans="2:3" s="45" customFormat="1">
      <c r="B3297" s="49"/>
      <c r="C3297" s="44"/>
    </row>
    <row r="3298" spans="2:3" s="45" customFormat="1">
      <c r="B3298" s="49"/>
      <c r="C3298" s="44"/>
    </row>
    <row r="3299" spans="2:3" s="45" customFormat="1">
      <c r="B3299" s="49"/>
      <c r="C3299" s="44"/>
    </row>
    <row r="3300" spans="2:3" s="45" customFormat="1">
      <c r="B3300" s="49"/>
      <c r="C3300" s="44"/>
    </row>
    <row r="3301" spans="2:3" s="45" customFormat="1">
      <c r="B3301" s="49"/>
      <c r="C3301" s="44"/>
    </row>
    <row r="3302" spans="2:3" s="45" customFormat="1">
      <c r="B3302" s="49"/>
      <c r="C3302" s="44"/>
    </row>
    <row r="3303" spans="2:3" s="45" customFormat="1">
      <c r="B3303" s="49"/>
      <c r="C3303" s="44"/>
    </row>
    <row r="3304" spans="2:3" s="45" customFormat="1">
      <c r="B3304" s="49"/>
      <c r="C3304" s="44"/>
    </row>
    <row r="3305" spans="2:3" s="45" customFormat="1">
      <c r="B3305" s="49"/>
      <c r="C3305" s="44"/>
    </row>
    <row r="3306" spans="2:3" s="45" customFormat="1">
      <c r="B3306" s="49"/>
      <c r="C3306" s="44"/>
    </row>
    <row r="3307" spans="2:3" s="45" customFormat="1">
      <c r="B3307" s="49"/>
      <c r="C3307" s="44"/>
    </row>
    <row r="3308" spans="2:3" s="45" customFormat="1">
      <c r="B3308" s="49"/>
      <c r="C3308" s="44"/>
    </row>
    <row r="3309" spans="2:3" s="45" customFormat="1">
      <c r="B3309" s="49"/>
      <c r="C3309" s="44"/>
    </row>
    <row r="3310" spans="2:3" s="45" customFormat="1">
      <c r="B3310" s="49"/>
      <c r="C3310" s="44"/>
    </row>
    <row r="3311" spans="2:3" s="45" customFormat="1">
      <c r="B3311" s="49"/>
      <c r="C3311" s="44"/>
    </row>
    <row r="3312" spans="2:3" s="45" customFormat="1">
      <c r="B3312" s="49"/>
      <c r="C3312" s="44"/>
    </row>
    <row r="3313" spans="2:3" s="45" customFormat="1">
      <c r="B3313" s="49"/>
      <c r="C3313" s="44"/>
    </row>
    <row r="3314" spans="2:3" s="45" customFormat="1">
      <c r="B3314" s="49"/>
      <c r="C3314" s="44"/>
    </row>
    <row r="3315" spans="2:3" s="45" customFormat="1">
      <c r="B3315" s="49"/>
      <c r="C3315" s="44"/>
    </row>
    <row r="3316" spans="2:3" s="45" customFormat="1">
      <c r="B3316" s="49"/>
      <c r="C3316" s="44"/>
    </row>
    <row r="3317" spans="2:3" s="45" customFormat="1">
      <c r="B3317" s="49"/>
      <c r="C3317" s="44"/>
    </row>
    <row r="3318" spans="2:3" s="45" customFormat="1">
      <c r="B3318" s="49"/>
      <c r="C3318" s="44"/>
    </row>
    <row r="3319" spans="2:3" s="45" customFormat="1">
      <c r="B3319" s="49"/>
      <c r="C3319" s="44"/>
    </row>
    <row r="3320" spans="2:3" s="45" customFormat="1">
      <c r="B3320" s="49"/>
      <c r="C3320" s="44"/>
    </row>
    <row r="3321" spans="2:3" s="45" customFormat="1">
      <c r="B3321" s="49"/>
      <c r="C3321" s="44"/>
    </row>
    <row r="3322" spans="2:3" s="45" customFormat="1">
      <c r="B3322" s="49"/>
      <c r="C3322" s="44"/>
    </row>
    <row r="3323" spans="2:3" s="45" customFormat="1">
      <c r="B3323" s="49"/>
      <c r="C3323" s="44"/>
    </row>
    <row r="3324" spans="2:3" s="45" customFormat="1">
      <c r="B3324" s="49"/>
      <c r="C3324" s="44"/>
    </row>
    <row r="3325" spans="2:3" s="45" customFormat="1">
      <c r="B3325" s="49"/>
      <c r="C3325" s="44"/>
    </row>
    <row r="3326" spans="2:3" s="45" customFormat="1">
      <c r="B3326" s="49"/>
      <c r="C3326" s="44"/>
    </row>
    <row r="3327" spans="2:3" s="45" customFormat="1">
      <c r="B3327" s="49"/>
      <c r="C3327" s="44"/>
    </row>
    <row r="3328" spans="2:3" s="45" customFormat="1">
      <c r="B3328" s="49"/>
      <c r="C3328" s="44"/>
    </row>
    <row r="3329" spans="2:3" s="45" customFormat="1">
      <c r="B3329" s="49"/>
      <c r="C3329" s="44"/>
    </row>
    <row r="3330" spans="2:3" s="45" customFormat="1">
      <c r="B3330" s="49"/>
      <c r="C3330" s="44"/>
    </row>
    <row r="3331" spans="2:3" s="45" customFormat="1">
      <c r="B3331" s="49"/>
      <c r="C3331" s="44"/>
    </row>
    <row r="3332" spans="2:3" s="45" customFormat="1">
      <c r="B3332" s="49"/>
      <c r="C3332" s="44"/>
    </row>
    <row r="3333" spans="2:3" s="45" customFormat="1">
      <c r="B3333" s="49"/>
      <c r="C3333" s="44"/>
    </row>
    <row r="3334" spans="2:3" s="45" customFormat="1">
      <c r="B3334" s="49"/>
      <c r="C3334" s="44"/>
    </row>
    <row r="3335" spans="2:3" s="45" customFormat="1">
      <c r="B3335" s="49"/>
      <c r="C3335" s="44"/>
    </row>
    <row r="3336" spans="2:3" s="45" customFormat="1">
      <c r="B3336" s="49"/>
      <c r="C3336" s="44"/>
    </row>
    <row r="3337" spans="2:3" s="45" customFormat="1">
      <c r="B3337" s="49"/>
      <c r="C3337" s="44"/>
    </row>
    <row r="3338" spans="2:3" s="45" customFormat="1">
      <c r="B3338" s="49"/>
      <c r="C3338" s="44"/>
    </row>
    <row r="3339" spans="2:3" s="45" customFormat="1">
      <c r="B3339" s="49"/>
      <c r="C3339" s="44"/>
    </row>
    <row r="3340" spans="2:3" s="45" customFormat="1">
      <c r="B3340" s="49"/>
      <c r="C3340" s="44"/>
    </row>
    <row r="3341" spans="2:3" s="45" customFormat="1">
      <c r="B3341" s="49"/>
      <c r="C3341" s="44"/>
    </row>
    <row r="3342" spans="2:3" s="45" customFormat="1">
      <c r="B3342" s="49"/>
      <c r="C3342" s="44"/>
    </row>
    <row r="3343" spans="2:3" s="45" customFormat="1">
      <c r="B3343" s="49"/>
      <c r="C3343" s="44"/>
    </row>
    <row r="3344" spans="2:3" s="45" customFormat="1">
      <c r="B3344" s="49"/>
      <c r="C3344" s="44"/>
    </row>
    <row r="3345" spans="2:3" s="45" customFormat="1">
      <c r="B3345" s="49"/>
      <c r="C3345" s="44"/>
    </row>
    <row r="3346" spans="2:3" s="45" customFormat="1">
      <c r="B3346" s="49"/>
      <c r="C3346" s="44"/>
    </row>
    <row r="3347" spans="2:3" s="45" customFormat="1">
      <c r="B3347" s="49"/>
      <c r="C3347" s="44"/>
    </row>
    <row r="3348" spans="2:3" s="45" customFormat="1">
      <c r="B3348" s="49"/>
      <c r="C3348" s="44"/>
    </row>
    <row r="3349" spans="2:3" s="45" customFormat="1">
      <c r="B3349" s="49"/>
      <c r="C3349" s="44"/>
    </row>
    <row r="3350" spans="2:3" s="45" customFormat="1">
      <c r="B3350" s="49"/>
      <c r="C3350" s="44"/>
    </row>
    <row r="3351" spans="2:3" s="45" customFormat="1">
      <c r="B3351" s="49"/>
      <c r="C3351" s="44"/>
    </row>
    <row r="3352" spans="2:3" s="45" customFormat="1">
      <c r="B3352" s="49"/>
      <c r="C3352" s="44"/>
    </row>
    <row r="3353" spans="2:3" s="45" customFormat="1">
      <c r="B3353" s="49"/>
      <c r="C3353" s="44"/>
    </row>
    <row r="3354" spans="2:3" s="45" customFormat="1">
      <c r="B3354" s="49"/>
      <c r="C3354" s="44"/>
    </row>
    <row r="3355" spans="2:3" s="45" customFormat="1">
      <c r="B3355" s="49"/>
      <c r="C3355" s="44"/>
    </row>
    <row r="3356" spans="2:3" s="45" customFormat="1">
      <c r="B3356" s="49"/>
      <c r="C3356" s="44"/>
    </row>
    <row r="3357" spans="2:3" s="45" customFormat="1">
      <c r="B3357" s="49"/>
      <c r="C3357" s="44"/>
    </row>
    <row r="3358" spans="2:3" s="45" customFormat="1">
      <c r="B3358" s="49"/>
      <c r="C3358" s="44"/>
    </row>
    <row r="3359" spans="2:3" s="45" customFormat="1">
      <c r="B3359" s="49"/>
      <c r="C3359" s="44"/>
    </row>
    <row r="3360" spans="2:3" s="45" customFormat="1">
      <c r="B3360" s="49"/>
      <c r="C3360" s="44"/>
    </row>
    <row r="3361" spans="2:3" s="45" customFormat="1">
      <c r="B3361" s="49"/>
      <c r="C3361" s="44"/>
    </row>
    <row r="3362" spans="2:3" s="45" customFormat="1">
      <c r="B3362" s="49"/>
      <c r="C3362" s="44"/>
    </row>
    <row r="3363" spans="2:3" s="45" customFormat="1">
      <c r="B3363" s="49"/>
      <c r="C3363" s="44"/>
    </row>
    <row r="3364" spans="2:3" s="45" customFormat="1">
      <c r="B3364" s="49"/>
      <c r="C3364" s="44"/>
    </row>
    <row r="3365" spans="2:3" s="45" customFormat="1">
      <c r="B3365" s="49"/>
      <c r="C3365" s="44"/>
    </row>
    <row r="3366" spans="2:3" s="45" customFormat="1">
      <c r="B3366" s="49"/>
      <c r="C3366" s="44"/>
    </row>
    <row r="3367" spans="2:3" s="45" customFormat="1">
      <c r="B3367" s="49"/>
      <c r="C3367" s="44"/>
    </row>
    <row r="3368" spans="2:3" s="45" customFormat="1">
      <c r="B3368" s="49"/>
      <c r="C3368" s="44"/>
    </row>
    <row r="3369" spans="2:3" s="45" customFormat="1">
      <c r="B3369" s="49"/>
      <c r="C3369" s="44"/>
    </row>
    <row r="3370" spans="2:3" s="45" customFormat="1">
      <c r="B3370" s="49"/>
      <c r="C3370" s="44"/>
    </row>
    <row r="3371" spans="2:3" s="45" customFormat="1">
      <c r="B3371" s="49"/>
      <c r="C3371" s="44"/>
    </row>
    <row r="3372" spans="2:3" s="45" customFormat="1">
      <c r="B3372" s="49"/>
      <c r="C3372" s="44"/>
    </row>
    <row r="3373" spans="2:3" s="45" customFormat="1">
      <c r="B3373" s="49"/>
      <c r="C3373" s="44"/>
    </row>
    <row r="3374" spans="2:3" s="45" customFormat="1">
      <c r="B3374" s="49"/>
      <c r="C3374" s="44"/>
    </row>
    <row r="3375" spans="2:3" s="45" customFormat="1">
      <c r="B3375" s="49"/>
      <c r="C3375" s="44"/>
    </row>
    <row r="3376" spans="2:3" s="45" customFormat="1">
      <c r="B3376" s="49"/>
      <c r="C3376" s="44"/>
    </row>
    <row r="3377" spans="2:3" s="45" customFormat="1">
      <c r="B3377" s="49"/>
      <c r="C3377" s="44"/>
    </row>
    <row r="3378" spans="2:3" s="45" customFormat="1">
      <c r="B3378" s="49"/>
      <c r="C3378" s="44"/>
    </row>
    <row r="3379" spans="2:3" s="45" customFormat="1">
      <c r="B3379" s="49"/>
      <c r="C3379" s="44"/>
    </row>
    <row r="3380" spans="2:3" s="45" customFormat="1">
      <c r="B3380" s="49"/>
      <c r="C3380" s="44"/>
    </row>
    <row r="3381" spans="2:3" s="45" customFormat="1">
      <c r="B3381" s="49"/>
      <c r="C3381" s="44"/>
    </row>
    <row r="3382" spans="2:3" s="45" customFormat="1">
      <c r="B3382" s="49"/>
      <c r="C3382" s="44"/>
    </row>
    <row r="3383" spans="2:3" s="45" customFormat="1">
      <c r="B3383" s="49"/>
      <c r="C3383" s="44"/>
    </row>
    <row r="3384" spans="2:3" s="45" customFormat="1">
      <c r="B3384" s="49"/>
      <c r="C3384" s="44"/>
    </row>
    <row r="3385" spans="2:3" s="45" customFormat="1">
      <c r="B3385" s="49"/>
      <c r="C3385" s="44"/>
    </row>
    <row r="3386" spans="2:3" s="45" customFormat="1">
      <c r="B3386" s="49"/>
      <c r="C3386" s="44"/>
    </row>
    <row r="3387" spans="2:3" s="45" customFormat="1">
      <c r="B3387" s="49"/>
      <c r="C3387" s="44"/>
    </row>
    <row r="3388" spans="2:3" s="45" customFormat="1">
      <c r="B3388" s="49"/>
      <c r="C3388" s="44"/>
    </row>
    <row r="3389" spans="2:3" s="45" customFormat="1">
      <c r="B3389" s="49"/>
      <c r="C3389" s="44"/>
    </row>
    <row r="3390" spans="2:3" s="45" customFormat="1">
      <c r="B3390" s="49"/>
      <c r="C3390" s="44"/>
    </row>
    <row r="3391" spans="2:3" s="45" customFormat="1">
      <c r="B3391" s="49"/>
      <c r="C3391" s="44"/>
    </row>
    <row r="3392" spans="2:3" s="45" customFormat="1">
      <c r="B3392" s="49"/>
      <c r="C3392" s="44"/>
    </row>
    <row r="3393" spans="2:3" s="45" customFormat="1">
      <c r="B3393" s="49"/>
      <c r="C3393" s="44"/>
    </row>
    <row r="3394" spans="2:3" s="45" customFormat="1">
      <c r="B3394" s="49"/>
      <c r="C3394" s="44"/>
    </row>
    <row r="3395" spans="2:3" s="45" customFormat="1">
      <c r="B3395" s="49"/>
      <c r="C3395" s="44"/>
    </row>
    <row r="3396" spans="2:3" s="45" customFormat="1">
      <c r="B3396" s="49"/>
      <c r="C3396" s="44"/>
    </row>
    <row r="3397" spans="2:3" s="45" customFormat="1">
      <c r="B3397" s="49"/>
      <c r="C3397" s="44"/>
    </row>
    <row r="3398" spans="2:3" s="45" customFormat="1">
      <c r="B3398" s="49"/>
      <c r="C3398" s="44"/>
    </row>
    <row r="3399" spans="2:3" s="45" customFormat="1">
      <c r="B3399" s="49"/>
      <c r="C3399" s="44"/>
    </row>
    <row r="3400" spans="2:3" s="45" customFormat="1">
      <c r="B3400" s="49"/>
      <c r="C3400" s="44"/>
    </row>
    <row r="3401" spans="2:3" s="45" customFormat="1">
      <c r="B3401" s="49"/>
      <c r="C3401" s="44"/>
    </row>
    <row r="3402" spans="2:3" s="45" customFormat="1">
      <c r="B3402" s="49"/>
      <c r="C3402" s="44"/>
    </row>
    <row r="3403" spans="2:3" s="45" customFormat="1">
      <c r="B3403" s="49"/>
      <c r="C3403" s="44"/>
    </row>
    <row r="3404" spans="2:3" s="45" customFormat="1">
      <c r="B3404" s="49"/>
      <c r="C3404" s="44"/>
    </row>
    <row r="3405" spans="2:3" s="45" customFormat="1">
      <c r="B3405" s="49"/>
      <c r="C3405" s="44"/>
    </row>
    <row r="3406" spans="2:3" s="45" customFormat="1">
      <c r="B3406" s="49"/>
      <c r="C3406" s="44"/>
    </row>
    <row r="3407" spans="2:3" s="45" customFormat="1">
      <c r="B3407" s="49"/>
      <c r="C3407" s="44"/>
    </row>
    <row r="3408" spans="2:3" s="45" customFormat="1">
      <c r="B3408" s="49"/>
      <c r="C3408" s="44"/>
    </row>
    <row r="3409" spans="2:3" s="45" customFormat="1">
      <c r="B3409" s="49"/>
      <c r="C3409" s="44"/>
    </row>
    <row r="3410" spans="2:3" s="45" customFormat="1">
      <c r="B3410" s="49"/>
      <c r="C3410" s="44"/>
    </row>
    <row r="3411" spans="2:3" s="45" customFormat="1">
      <c r="B3411" s="49"/>
      <c r="C3411" s="44"/>
    </row>
    <row r="3412" spans="2:3" s="45" customFormat="1">
      <c r="B3412" s="49"/>
      <c r="C3412" s="44"/>
    </row>
    <row r="3413" spans="2:3" s="45" customFormat="1">
      <c r="B3413" s="49"/>
      <c r="C3413" s="44"/>
    </row>
    <row r="3414" spans="2:3" s="45" customFormat="1">
      <c r="B3414" s="49"/>
      <c r="C3414" s="44"/>
    </row>
    <row r="3415" spans="2:3" s="45" customFormat="1">
      <c r="B3415" s="49"/>
      <c r="C3415" s="44"/>
    </row>
    <row r="3416" spans="2:3" s="45" customFormat="1">
      <c r="B3416" s="49"/>
      <c r="C3416" s="44"/>
    </row>
    <row r="3417" spans="2:3" s="45" customFormat="1">
      <c r="B3417" s="49"/>
      <c r="C3417" s="44"/>
    </row>
    <row r="3418" spans="2:3" s="45" customFormat="1">
      <c r="B3418" s="49"/>
      <c r="C3418" s="44"/>
    </row>
    <row r="3419" spans="2:3" s="45" customFormat="1">
      <c r="B3419" s="49"/>
      <c r="C3419" s="44"/>
    </row>
    <row r="3420" spans="2:3" s="45" customFormat="1">
      <c r="B3420" s="49"/>
      <c r="C3420" s="44"/>
    </row>
    <row r="3421" spans="2:3" s="45" customFormat="1">
      <c r="B3421" s="49"/>
      <c r="C3421" s="44"/>
    </row>
    <row r="3422" spans="2:3" s="45" customFormat="1">
      <c r="B3422" s="49"/>
      <c r="C3422" s="44"/>
    </row>
    <row r="3423" spans="2:3" s="45" customFormat="1">
      <c r="B3423" s="49"/>
      <c r="C3423" s="44"/>
    </row>
    <row r="3424" spans="2:3" s="45" customFormat="1">
      <c r="B3424" s="49"/>
      <c r="C3424" s="44"/>
    </row>
    <row r="3425" spans="2:3" s="45" customFormat="1">
      <c r="B3425" s="49"/>
      <c r="C3425" s="44"/>
    </row>
    <row r="3426" spans="2:3" s="45" customFormat="1">
      <c r="B3426" s="49"/>
      <c r="C3426" s="44"/>
    </row>
    <row r="3427" spans="2:3" s="45" customFormat="1">
      <c r="B3427" s="49"/>
      <c r="C3427" s="44"/>
    </row>
    <row r="3428" spans="2:3" s="45" customFormat="1">
      <c r="B3428" s="49"/>
      <c r="C3428" s="44"/>
    </row>
    <row r="3429" spans="2:3" s="45" customFormat="1">
      <c r="B3429" s="49"/>
      <c r="C3429" s="44"/>
    </row>
    <row r="3430" spans="2:3" s="45" customFormat="1">
      <c r="B3430" s="49"/>
      <c r="C3430" s="44"/>
    </row>
    <row r="3431" spans="2:3" s="45" customFormat="1">
      <c r="B3431" s="49"/>
      <c r="C3431" s="44"/>
    </row>
    <row r="3432" spans="2:3" s="45" customFormat="1">
      <c r="B3432" s="49"/>
      <c r="C3432" s="44"/>
    </row>
    <row r="3433" spans="2:3" s="45" customFormat="1">
      <c r="B3433" s="49"/>
      <c r="C3433" s="44"/>
    </row>
    <row r="3434" spans="2:3" s="45" customFormat="1">
      <c r="B3434" s="49"/>
      <c r="C3434" s="44"/>
    </row>
    <row r="3435" spans="2:3" s="45" customFormat="1">
      <c r="B3435" s="49"/>
      <c r="C3435" s="44"/>
    </row>
    <row r="3436" spans="2:3" s="45" customFormat="1">
      <c r="B3436" s="49"/>
      <c r="C3436" s="44"/>
    </row>
    <row r="3437" spans="2:3" s="45" customFormat="1">
      <c r="B3437" s="49"/>
      <c r="C3437" s="44"/>
    </row>
    <row r="3438" spans="2:3" s="45" customFormat="1">
      <c r="B3438" s="49"/>
      <c r="C3438" s="44"/>
    </row>
    <row r="3439" spans="2:3" s="45" customFormat="1">
      <c r="B3439" s="49"/>
      <c r="C3439" s="44"/>
    </row>
    <row r="3440" spans="2:3" s="45" customFormat="1">
      <c r="B3440" s="49"/>
      <c r="C3440" s="44"/>
    </row>
    <row r="3441" spans="2:3" s="45" customFormat="1">
      <c r="B3441" s="49"/>
      <c r="C3441" s="44"/>
    </row>
    <row r="3442" spans="2:3" s="45" customFormat="1">
      <c r="B3442" s="49"/>
      <c r="C3442" s="44"/>
    </row>
    <row r="3443" spans="2:3" s="45" customFormat="1">
      <c r="B3443" s="49"/>
      <c r="C3443" s="44"/>
    </row>
    <row r="3444" spans="2:3" s="45" customFormat="1">
      <c r="B3444" s="49"/>
      <c r="C3444" s="44"/>
    </row>
    <row r="3445" spans="2:3" s="45" customFormat="1">
      <c r="B3445" s="49"/>
      <c r="C3445" s="44"/>
    </row>
    <row r="3446" spans="2:3" s="45" customFormat="1">
      <c r="B3446" s="49"/>
      <c r="C3446" s="44"/>
    </row>
    <row r="3447" spans="2:3" s="45" customFormat="1">
      <c r="B3447" s="49"/>
      <c r="C3447" s="44"/>
    </row>
    <row r="3448" spans="2:3" s="45" customFormat="1">
      <c r="B3448" s="49"/>
      <c r="C3448" s="44"/>
    </row>
    <row r="3449" spans="2:3" s="45" customFormat="1">
      <c r="B3449" s="49"/>
      <c r="C3449" s="44"/>
    </row>
    <row r="3450" spans="2:3" s="45" customFormat="1">
      <c r="B3450" s="49"/>
      <c r="C3450" s="44"/>
    </row>
    <row r="3451" spans="2:3" s="45" customFormat="1">
      <c r="B3451" s="49"/>
      <c r="C3451" s="44"/>
    </row>
    <row r="3452" spans="2:3" s="45" customFormat="1">
      <c r="B3452" s="49"/>
      <c r="C3452" s="44"/>
    </row>
    <row r="3453" spans="2:3" s="45" customFormat="1">
      <c r="B3453" s="49"/>
      <c r="C3453" s="44"/>
    </row>
    <row r="3454" spans="2:3" s="45" customFormat="1">
      <c r="B3454" s="49"/>
      <c r="C3454" s="44"/>
    </row>
    <row r="3455" spans="2:3" s="45" customFormat="1">
      <c r="B3455" s="49"/>
      <c r="C3455" s="44"/>
    </row>
    <row r="3456" spans="2:3" s="45" customFormat="1">
      <c r="B3456" s="49"/>
      <c r="C3456" s="44"/>
    </row>
    <row r="3457" spans="2:3" s="45" customFormat="1">
      <c r="B3457" s="49"/>
      <c r="C3457" s="44"/>
    </row>
    <row r="3458" spans="2:3" s="45" customFormat="1">
      <c r="B3458" s="49"/>
      <c r="C3458" s="44"/>
    </row>
    <row r="3459" spans="2:3" s="45" customFormat="1">
      <c r="B3459" s="49"/>
      <c r="C3459" s="44"/>
    </row>
    <row r="3460" spans="2:3" s="45" customFormat="1">
      <c r="B3460" s="49"/>
      <c r="C3460" s="44"/>
    </row>
    <row r="3461" spans="2:3" s="45" customFormat="1">
      <c r="B3461" s="49"/>
      <c r="C3461" s="44"/>
    </row>
    <row r="3462" spans="2:3" s="45" customFormat="1">
      <c r="B3462" s="49"/>
      <c r="C3462" s="44"/>
    </row>
    <row r="3463" spans="2:3" s="45" customFormat="1">
      <c r="B3463" s="49"/>
      <c r="C3463" s="44"/>
    </row>
    <row r="3464" spans="2:3" s="45" customFormat="1">
      <c r="B3464" s="49"/>
      <c r="C3464" s="44"/>
    </row>
    <row r="3465" spans="2:3" s="45" customFormat="1">
      <c r="B3465" s="49"/>
      <c r="C3465" s="44"/>
    </row>
    <row r="3466" spans="2:3" s="45" customFormat="1">
      <c r="B3466" s="49"/>
      <c r="C3466" s="44"/>
    </row>
    <row r="3467" spans="2:3" s="45" customFormat="1">
      <c r="B3467" s="49"/>
      <c r="C3467" s="44"/>
    </row>
    <row r="3468" spans="2:3" s="45" customFormat="1">
      <c r="B3468" s="49"/>
      <c r="C3468" s="44"/>
    </row>
    <row r="3469" spans="2:3" s="45" customFormat="1">
      <c r="B3469" s="49"/>
      <c r="C3469" s="44"/>
    </row>
    <row r="3470" spans="2:3" s="45" customFormat="1">
      <c r="B3470" s="49"/>
      <c r="C3470" s="44"/>
    </row>
    <row r="3471" spans="2:3" s="45" customFormat="1">
      <c r="B3471" s="49"/>
      <c r="C3471" s="44"/>
    </row>
    <row r="3472" spans="2:3" s="45" customFormat="1">
      <c r="B3472" s="49"/>
      <c r="C3472" s="44"/>
    </row>
    <row r="3473" spans="2:3" s="45" customFormat="1">
      <c r="B3473" s="49"/>
      <c r="C3473" s="44"/>
    </row>
    <row r="3474" spans="2:3" s="45" customFormat="1">
      <c r="B3474" s="49"/>
      <c r="C3474" s="44"/>
    </row>
    <row r="3475" spans="2:3" s="45" customFormat="1">
      <c r="B3475" s="49"/>
      <c r="C3475" s="44"/>
    </row>
    <row r="3476" spans="2:3" s="45" customFormat="1">
      <c r="B3476" s="49"/>
      <c r="C3476" s="44"/>
    </row>
    <row r="3477" spans="2:3" s="45" customFormat="1">
      <c r="B3477" s="49"/>
      <c r="C3477" s="44"/>
    </row>
    <row r="3478" spans="2:3" s="45" customFormat="1">
      <c r="B3478" s="49"/>
      <c r="C3478" s="44"/>
    </row>
    <row r="3479" spans="2:3" s="45" customFormat="1">
      <c r="B3479" s="49"/>
      <c r="C3479" s="44"/>
    </row>
    <row r="3480" spans="2:3" s="45" customFormat="1">
      <c r="B3480" s="49"/>
      <c r="C3480" s="44"/>
    </row>
    <row r="3481" spans="2:3" s="45" customFormat="1">
      <c r="B3481" s="49"/>
      <c r="C3481" s="44"/>
    </row>
    <row r="3482" spans="2:3" s="45" customFormat="1">
      <c r="B3482" s="49"/>
      <c r="C3482" s="44"/>
    </row>
    <row r="3483" spans="2:3" s="45" customFormat="1">
      <c r="B3483" s="49"/>
      <c r="C3483" s="44"/>
    </row>
    <row r="3484" spans="2:3" s="45" customFormat="1">
      <c r="B3484" s="49"/>
      <c r="C3484" s="44"/>
    </row>
    <row r="3485" spans="2:3" s="45" customFormat="1">
      <c r="B3485" s="49"/>
      <c r="C3485" s="44"/>
    </row>
    <row r="3486" spans="2:3" s="45" customFormat="1">
      <c r="B3486" s="49"/>
      <c r="C3486" s="44"/>
    </row>
    <row r="3487" spans="2:3" s="45" customFormat="1">
      <c r="B3487" s="49"/>
      <c r="C3487" s="44"/>
    </row>
    <row r="3488" spans="2:3" s="45" customFormat="1">
      <c r="B3488" s="49"/>
      <c r="C3488" s="44"/>
    </row>
    <row r="3489" spans="2:3" s="45" customFormat="1">
      <c r="B3489" s="49"/>
      <c r="C3489" s="44"/>
    </row>
    <row r="3490" spans="2:3" s="45" customFormat="1">
      <c r="B3490" s="49"/>
      <c r="C3490" s="44"/>
    </row>
    <row r="3491" spans="2:3" s="45" customFormat="1">
      <c r="B3491" s="49"/>
      <c r="C3491" s="44"/>
    </row>
    <row r="3492" spans="2:3" s="45" customFormat="1">
      <c r="B3492" s="49"/>
      <c r="C3492" s="44"/>
    </row>
    <row r="3493" spans="2:3" s="45" customFormat="1">
      <c r="B3493" s="49"/>
      <c r="C3493" s="44"/>
    </row>
    <row r="3494" spans="2:3" s="45" customFormat="1">
      <c r="B3494" s="49"/>
      <c r="C3494" s="44"/>
    </row>
    <row r="3495" spans="2:3" s="45" customFormat="1">
      <c r="B3495" s="49"/>
      <c r="C3495" s="44"/>
    </row>
    <row r="3496" spans="2:3" s="45" customFormat="1">
      <c r="B3496" s="49"/>
      <c r="C3496" s="44"/>
    </row>
    <row r="3497" spans="2:3" s="45" customFormat="1">
      <c r="B3497" s="49"/>
      <c r="C3497" s="44"/>
    </row>
    <row r="3498" spans="2:3" s="45" customFormat="1">
      <c r="B3498" s="49"/>
      <c r="C3498" s="44"/>
    </row>
    <row r="3499" spans="2:3" s="45" customFormat="1">
      <c r="B3499" s="49"/>
      <c r="C3499" s="44"/>
    </row>
    <row r="3500" spans="2:3" s="45" customFormat="1">
      <c r="B3500" s="49"/>
      <c r="C3500" s="44"/>
    </row>
    <row r="3501" spans="2:3" s="45" customFormat="1">
      <c r="B3501" s="49"/>
      <c r="C3501" s="44"/>
    </row>
    <row r="3502" spans="2:3" s="45" customFormat="1">
      <c r="B3502" s="49"/>
      <c r="C3502" s="44"/>
    </row>
    <row r="3503" spans="2:3" s="45" customFormat="1">
      <c r="B3503" s="49"/>
      <c r="C3503" s="44"/>
    </row>
    <row r="3504" spans="2:3" s="45" customFormat="1">
      <c r="B3504" s="49"/>
      <c r="C3504" s="44"/>
    </row>
    <row r="3505" spans="2:3" s="45" customFormat="1">
      <c r="B3505" s="49"/>
      <c r="C3505" s="44"/>
    </row>
    <row r="3506" spans="2:3" s="45" customFormat="1">
      <c r="B3506" s="49"/>
      <c r="C3506" s="44"/>
    </row>
    <row r="3507" spans="2:3" s="45" customFormat="1">
      <c r="B3507" s="49"/>
      <c r="C3507" s="44"/>
    </row>
    <row r="3508" spans="2:3" s="45" customFormat="1">
      <c r="B3508" s="49"/>
      <c r="C3508" s="44"/>
    </row>
    <row r="3509" spans="2:3" s="45" customFormat="1">
      <c r="B3509" s="49"/>
      <c r="C3509" s="44"/>
    </row>
    <row r="3510" spans="2:3" s="45" customFormat="1">
      <c r="B3510" s="49"/>
      <c r="C3510" s="44"/>
    </row>
    <row r="3511" spans="2:3" s="45" customFormat="1">
      <c r="B3511" s="49"/>
      <c r="C3511" s="44"/>
    </row>
    <row r="3512" spans="2:3" s="45" customFormat="1">
      <c r="B3512" s="49"/>
      <c r="C3512" s="44"/>
    </row>
    <row r="3513" spans="2:3" s="45" customFormat="1">
      <c r="B3513" s="49"/>
      <c r="C3513" s="44"/>
    </row>
    <row r="3514" spans="2:3" s="45" customFormat="1">
      <c r="B3514" s="49"/>
      <c r="C3514" s="44"/>
    </row>
    <row r="3515" spans="2:3" s="45" customFormat="1">
      <c r="B3515" s="49"/>
      <c r="C3515" s="44"/>
    </row>
    <row r="3516" spans="2:3" s="45" customFormat="1">
      <c r="B3516" s="49"/>
      <c r="C3516" s="44"/>
    </row>
    <row r="3517" spans="2:3" s="45" customFormat="1">
      <c r="B3517" s="49"/>
      <c r="C3517" s="44"/>
    </row>
    <row r="3518" spans="2:3" s="45" customFormat="1">
      <c r="B3518" s="49"/>
      <c r="C3518" s="44"/>
    </row>
    <row r="3519" spans="2:3" s="45" customFormat="1">
      <c r="B3519" s="49"/>
      <c r="C3519" s="44"/>
    </row>
    <row r="3520" spans="2:3" s="45" customFormat="1">
      <c r="B3520" s="49"/>
      <c r="C3520" s="44"/>
    </row>
    <row r="3521" spans="2:3" s="45" customFormat="1">
      <c r="B3521" s="49"/>
      <c r="C3521" s="44"/>
    </row>
    <row r="3522" spans="2:3" s="45" customFormat="1">
      <c r="B3522" s="49"/>
      <c r="C3522" s="44"/>
    </row>
    <row r="3523" spans="2:3" s="45" customFormat="1">
      <c r="B3523" s="49"/>
      <c r="C3523" s="44"/>
    </row>
    <row r="3524" spans="2:3" s="45" customFormat="1">
      <c r="B3524" s="49"/>
      <c r="C3524" s="44"/>
    </row>
    <row r="3525" spans="2:3" s="45" customFormat="1">
      <c r="B3525" s="49"/>
      <c r="C3525" s="44"/>
    </row>
    <row r="3526" spans="2:3" s="45" customFormat="1">
      <c r="B3526" s="49"/>
      <c r="C3526" s="44"/>
    </row>
    <row r="3527" spans="2:3" s="45" customFormat="1">
      <c r="B3527" s="49"/>
      <c r="C3527" s="44"/>
    </row>
    <row r="3528" spans="2:3" s="45" customFormat="1">
      <c r="B3528" s="49"/>
      <c r="C3528" s="44"/>
    </row>
    <row r="3529" spans="2:3" s="45" customFormat="1">
      <c r="B3529" s="49"/>
      <c r="C3529" s="44"/>
    </row>
    <row r="3530" spans="2:3" s="45" customFormat="1">
      <c r="B3530" s="49"/>
      <c r="C3530" s="44"/>
    </row>
    <row r="3531" spans="2:3" s="45" customFormat="1">
      <c r="B3531" s="49"/>
      <c r="C3531" s="44"/>
    </row>
    <row r="3532" spans="2:3" s="45" customFormat="1">
      <c r="B3532" s="49"/>
      <c r="C3532" s="44"/>
    </row>
    <row r="3533" spans="2:3" s="45" customFormat="1">
      <c r="B3533" s="49"/>
      <c r="C3533" s="44"/>
    </row>
    <row r="3534" spans="2:3" s="45" customFormat="1">
      <c r="B3534" s="49"/>
      <c r="C3534" s="44"/>
    </row>
    <row r="3535" spans="2:3" s="45" customFormat="1">
      <c r="B3535" s="49"/>
      <c r="C3535" s="44"/>
    </row>
    <row r="3536" spans="2:3" s="45" customFormat="1">
      <c r="B3536" s="49"/>
      <c r="C3536" s="44"/>
    </row>
    <row r="3537" spans="2:3" s="45" customFormat="1">
      <c r="B3537" s="49"/>
      <c r="C3537" s="44"/>
    </row>
    <row r="3538" spans="2:3" s="45" customFormat="1">
      <c r="B3538" s="49"/>
      <c r="C3538" s="44"/>
    </row>
    <row r="3539" spans="2:3" s="45" customFormat="1">
      <c r="B3539" s="49"/>
      <c r="C3539" s="44"/>
    </row>
    <row r="3540" spans="2:3" s="45" customFormat="1">
      <c r="B3540" s="49"/>
      <c r="C3540" s="44"/>
    </row>
    <row r="3541" spans="2:3" s="45" customFormat="1">
      <c r="B3541" s="49"/>
      <c r="C3541" s="44"/>
    </row>
    <row r="3542" spans="2:3" s="45" customFormat="1">
      <c r="B3542" s="49"/>
      <c r="C3542" s="44"/>
    </row>
    <row r="3543" spans="2:3" s="45" customFormat="1">
      <c r="B3543" s="49"/>
      <c r="C3543" s="44"/>
    </row>
    <row r="3544" spans="2:3" s="45" customFormat="1">
      <c r="B3544" s="49"/>
      <c r="C3544" s="44"/>
    </row>
    <row r="3545" spans="2:3" s="45" customFormat="1">
      <c r="B3545" s="49"/>
      <c r="C3545" s="44"/>
    </row>
    <row r="3546" spans="2:3" s="45" customFormat="1">
      <c r="B3546" s="49"/>
      <c r="C3546" s="44"/>
    </row>
    <row r="3547" spans="2:3" s="45" customFormat="1">
      <c r="B3547" s="49"/>
      <c r="C3547" s="44"/>
    </row>
    <row r="3548" spans="2:3" s="45" customFormat="1">
      <c r="B3548" s="49"/>
      <c r="C3548" s="44"/>
    </row>
    <row r="3549" spans="2:3" s="45" customFormat="1">
      <c r="B3549" s="49"/>
      <c r="C3549" s="44"/>
    </row>
    <row r="3550" spans="2:3" s="45" customFormat="1">
      <c r="B3550" s="49"/>
      <c r="C3550" s="44"/>
    </row>
    <row r="3551" spans="2:3" s="45" customFormat="1">
      <c r="B3551" s="49"/>
      <c r="C3551" s="44"/>
    </row>
    <row r="3552" spans="2:3" s="45" customFormat="1">
      <c r="B3552" s="49"/>
      <c r="C3552" s="44"/>
    </row>
    <row r="3553" spans="2:3" s="45" customFormat="1">
      <c r="B3553" s="49"/>
      <c r="C3553" s="44"/>
    </row>
    <row r="3554" spans="2:3" s="45" customFormat="1">
      <c r="B3554" s="49"/>
      <c r="C3554" s="44"/>
    </row>
    <row r="3555" spans="2:3" s="45" customFormat="1">
      <c r="B3555" s="49"/>
      <c r="C3555" s="44"/>
    </row>
    <row r="3556" spans="2:3" s="45" customFormat="1">
      <c r="B3556" s="49"/>
      <c r="C3556" s="44"/>
    </row>
    <row r="3557" spans="2:3" s="45" customFormat="1">
      <c r="B3557" s="49"/>
      <c r="C3557" s="44"/>
    </row>
    <row r="3558" spans="2:3" s="45" customFormat="1">
      <c r="B3558" s="49"/>
      <c r="C3558" s="44"/>
    </row>
    <row r="3559" spans="2:3" s="45" customFormat="1">
      <c r="B3559" s="49"/>
      <c r="C3559" s="44"/>
    </row>
    <row r="3560" spans="2:3" s="45" customFormat="1">
      <c r="B3560" s="49"/>
      <c r="C3560" s="44"/>
    </row>
    <row r="3561" spans="2:3" s="45" customFormat="1">
      <c r="B3561" s="49"/>
      <c r="C3561" s="44"/>
    </row>
    <row r="3562" spans="2:3" s="45" customFormat="1">
      <c r="B3562" s="49"/>
      <c r="C3562" s="44"/>
    </row>
    <row r="3563" spans="2:3" s="45" customFormat="1">
      <c r="B3563" s="49"/>
      <c r="C3563" s="44"/>
    </row>
    <row r="3564" spans="2:3" s="45" customFormat="1">
      <c r="B3564" s="49"/>
      <c r="C3564" s="44"/>
    </row>
    <row r="3565" spans="2:3" s="45" customFormat="1">
      <c r="B3565" s="49"/>
      <c r="C3565" s="44"/>
    </row>
    <row r="3566" spans="2:3" s="45" customFormat="1">
      <c r="B3566" s="49"/>
      <c r="C3566" s="44"/>
    </row>
    <row r="3567" spans="2:3" s="45" customFormat="1">
      <c r="B3567" s="49"/>
      <c r="C3567" s="44"/>
    </row>
    <row r="3568" spans="2:3" s="45" customFormat="1">
      <c r="B3568" s="49"/>
      <c r="C3568" s="44"/>
    </row>
    <row r="3569" spans="2:3" s="45" customFormat="1">
      <c r="B3569" s="49"/>
      <c r="C3569" s="44"/>
    </row>
    <row r="3570" spans="2:3" s="45" customFormat="1">
      <c r="B3570" s="49"/>
      <c r="C3570" s="44"/>
    </row>
    <row r="3571" spans="2:3" s="45" customFormat="1">
      <c r="B3571" s="49"/>
      <c r="C3571" s="44"/>
    </row>
    <row r="3572" spans="2:3" s="45" customFormat="1">
      <c r="B3572" s="49"/>
      <c r="C3572" s="44"/>
    </row>
    <row r="3573" spans="2:3" s="45" customFormat="1">
      <c r="B3573" s="49"/>
      <c r="C3573" s="44"/>
    </row>
    <row r="3574" spans="2:3" s="45" customFormat="1">
      <c r="B3574" s="49"/>
      <c r="C3574" s="44"/>
    </row>
    <row r="3575" spans="2:3" s="45" customFormat="1">
      <c r="B3575" s="49"/>
      <c r="C3575" s="44"/>
    </row>
    <row r="3576" spans="2:3" s="45" customFormat="1">
      <c r="B3576" s="49"/>
      <c r="C3576" s="44"/>
    </row>
    <row r="3577" spans="2:3" s="45" customFormat="1">
      <c r="B3577" s="49"/>
      <c r="C3577" s="44"/>
    </row>
    <row r="3578" spans="2:3" s="45" customFormat="1">
      <c r="B3578" s="49"/>
      <c r="C3578" s="44"/>
    </row>
    <row r="3579" spans="2:3" s="45" customFormat="1">
      <c r="B3579" s="49"/>
      <c r="C3579" s="44"/>
    </row>
    <row r="3580" spans="2:3" s="45" customFormat="1">
      <c r="B3580" s="49"/>
      <c r="C3580" s="44"/>
    </row>
    <row r="3581" spans="2:3" s="45" customFormat="1">
      <c r="B3581" s="49"/>
      <c r="C3581" s="44"/>
    </row>
    <row r="3582" spans="2:3" s="45" customFormat="1">
      <c r="B3582" s="49"/>
      <c r="C3582" s="44"/>
    </row>
    <row r="3583" spans="2:3" s="45" customFormat="1">
      <c r="B3583" s="49"/>
      <c r="C3583" s="44"/>
    </row>
    <row r="3584" spans="2:3" s="45" customFormat="1">
      <c r="B3584" s="49"/>
      <c r="C3584" s="44"/>
    </row>
    <row r="3585" spans="2:3" s="45" customFormat="1">
      <c r="B3585" s="49"/>
      <c r="C3585" s="44"/>
    </row>
    <row r="3586" spans="2:3" s="45" customFormat="1">
      <c r="B3586" s="49"/>
      <c r="C3586" s="44"/>
    </row>
    <row r="3587" spans="2:3" s="45" customFormat="1">
      <c r="B3587" s="49"/>
      <c r="C3587" s="44"/>
    </row>
    <row r="3588" spans="2:3" s="45" customFormat="1">
      <c r="B3588" s="49"/>
      <c r="C3588" s="44"/>
    </row>
    <row r="3589" spans="2:3" s="45" customFormat="1">
      <c r="B3589" s="49"/>
      <c r="C3589" s="44"/>
    </row>
    <row r="3590" spans="2:3" s="45" customFormat="1">
      <c r="B3590" s="49"/>
      <c r="C3590" s="44"/>
    </row>
    <row r="3591" spans="2:3" s="45" customFormat="1">
      <c r="B3591" s="49"/>
      <c r="C3591" s="44"/>
    </row>
    <row r="3592" spans="2:3" s="45" customFormat="1">
      <c r="B3592" s="49"/>
      <c r="C3592" s="44"/>
    </row>
    <row r="3593" spans="2:3" s="45" customFormat="1">
      <c r="B3593" s="49"/>
      <c r="C3593" s="44"/>
    </row>
    <row r="3594" spans="2:3" s="45" customFormat="1">
      <c r="B3594" s="49"/>
      <c r="C3594" s="44"/>
    </row>
    <row r="3595" spans="2:3" s="45" customFormat="1">
      <c r="B3595" s="49"/>
      <c r="C3595" s="44"/>
    </row>
    <row r="3596" spans="2:3" s="45" customFormat="1">
      <c r="B3596" s="49"/>
      <c r="C3596" s="44"/>
    </row>
    <row r="3597" spans="2:3" s="45" customFormat="1">
      <c r="B3597" s="49"/>
      <c r="C3597" s="44"/>
    </row>
    <row r="3598" spans="2:3" s="45" customFormat="1">
      <c r="B3598" s="49"/>
      <c r="C3598" s="44"/>
    </row>
    <row r="3599" spans="2:3" s="45" customFormat="1">
      <c r="B3599" s="49"/>
      <c r="C3599" s="44"/>
    </row>
    <row r="3600" spans="2:3" s="45" customFormat="1">
      <c r="B3600" s="49"/>
      <c r="C3600" s="44"/>
    </row>
    <row r="3601" spans="2:3" s="45" customFormat="1">
      <c r="B3601" s="49"/>
      <c r="C3601" s="44"/>
    </row>
    <row r="3602" spans="2:3" s="45" customFormat="1">
      <c r="B3602" s="49"/>
      <c r="C3602" s="44"/>
    </row>
    <row r="3603" spans="2:3" s="45" customFormat="1">
      <c r="B3603" s="49"/>
      <c r="C3603" s="44"/>
    </row>
    <row r="3604" spans="2:3" s="45" customFormat="1">
      <c r="B3604" s="49"/>
      <c r="C3604" s="44"/>
    </row>
    <row r="3605" spans="2:3" s="45" customFormat="1">
      <c r="B3605" s="49"/>
      <c r="C3605" s="44"/>
    </row>
    <row r="3606" spans="2:3" s="45" customFormat="1">
      <c r="B3606" s="49"/>
      <c r="C3606" s="44"/>
    </row>
    <row r="3607" spans="2:3" s="45" customFormat="1">
      <c r="B3607" s="49"/>
      <c r="C3607" s="44"/>
    </row>
    <row r="3608" spans="2:3" s="45" customFormat="1">
      <c r="B3608" s="49"/>
      <c r="C3608" s="44"/>
    </row>
    <row r="3609" spans="2:3" s="45" customFormat="1">
      <c r="B3609" s="49"/>
      <c r="C3609" s="44"/>
    </row>
    <row r="3610" spans="2:3" s="45" customFormat="1">
      <c r="B3610" s="49"/>
      <c r="C3610" s="44"/>
    </row>
    <row r="3611" spans="2:3" s="45" customFormat="1">
      <c r="B3611" s="49"/>
      <c r="C3611" s="44"/>
    </row>
    <row r="3612" spans="2:3" s="45" customFormat="1">
      <c r="B3612" s="49"/>
      <c r="C3612" s="44"/>
    </row>
    <row r="3613" spans="2:3" s="45" customFormat="1">
      <c r="B3613" s="49"/>
      <c r="C3613" s="44"/>
    </row>
    <row r="3614" spans="2:3" s="45" customFormat="1">
      <c r="B3614" s="49"/>
      <c r="C3614" s="44"/>
    </row>
    <row r="3615" spans="2:3" s="45" customFormat="1">
      <c r="B3615" s="49"/>
      <c r="C3615" s="44"/>
    </row>
    <row r="3616" spans="2:3" s="45" customFormat="1">
      <c r="B3616" s="49"/>
      <c r="C3616" s="44"/>
    </row>
    <row r="3617" spans="2:3" s="45" customFormat="1">
      <c r="B3617" s="49"/>
      <c r="C3617" s="44"/>
    </row>
    <row r="3618" spans="2:3" s="45" customFormat="1">
      <c r="B3618" s="49"/>
      <c r="C3618" s="44"/>
    </row>
    <row r="3619" spans="2:3" s="45" customFormat="1">
      <c r="B3619" s="49"/>
      <c r="C3619" s="44"/>
    </row>
    <row r="3620" spans="2:3" s="45" customFormat="1">
      <c r="B3620" s="49"/>
      <c r="C3620" s="44"/>
    </row>
    <row r="3621" spans="2:3" s="45" customFormat="1">
      <c r="B3621" s="49"/>
      <c r="C3621" s="44"/>
    </row>
    <row r="3622" spans="2:3" s="45" customFormat="1">
      <c r="B3622" s="49"/>
      <c r="C3622" s="44"/>
    </row>
    <row r="3623" spans="2:3" s="45" customFormat="1">
      <c r="B3623" s="49"/>
      <c r="C3623" s="44"/>
    </row>
    <row r="3624" spans="2:3" s="45" customFormat="1">
      <c r="B3624" s="49"/>
      <c r="C3624" s="44"/>
    </row>
    <row r="3625" spans="2:3" s="45" customFormat="1">
      <c r="B3625" s="49"/>
      <c r="C3625" s="44"/>
    </row>
    <row r="3626" spans="2:3" s="45" customFormat="1">
      <c r="B3626" s="49"/>
      <c r="C3626" s="44"/>
    </row>
    <row r="3627" spans="2:3" s="45" customFormat="1">
      <c r="B3627" s="49"/>
      <c r="C3627" s="44"/>
    </row>
    <row r="3628" spans="2:3" s="45" customFormat="1">
      <c r="B3628" s="49"/>
      <c r="C3628" s="44"/>
    </row>
    <row r="3629" spans="2:3" s="45" customFormat="1">
      <c r="B3629" s="49"/>
      <c r="C3629" s="44"/>
    </row>
    <row r="3630" spans="2:3" s="45" customFormat="1">
      <c r="B3630" s="49"/>
      <c r="C3630" s="44"/>
    </row>
    <row r="3631" spans="2:3" s="45" customFormat="1">
      <c r="B3631" s="49"/>
      <c r="C3631" s="44"/>
    </row>
    <row r="3632" spans="2:3" s="45" customFormat="1">
      <c r="B3632" s="49"/>
      <c r="C3632" s="44"/>
    </row>
    <row r="3633" spans="2:3" s="45" customFormat="1">
      <c r="B3633" s="49"/>
      <c r="C3633" s="44"/>
    </row>
    <row r="3634" spans="2:3" s="45" customFormat="1">
      <c r="B3634" s="49"/>
      <c r="C3634" s="44"/>
    </row>
    <row r="3635" spans="2:3" s="45" customFormat="1">
      <c r="B3635" s="49"/>
      <c r="C3635" s="44"/>
    </row>
    <row r="3636" spans="2:3" s="45" customFormat="1">
      <c r="B3636" s="49"/>
      <c r="C3636" s="44"/>
    </row>
    <row r="3637" spans="2:3" s="45" customFormat="1">
      <c r="B3637" s="49"/>
      <c r="C3637" s="44"/>
    </row>
    <row r="3638" spans="2:3" s="45" customFormat="1">
      <c r="B3638" s="49"/>
      <c r="C3638" s="44"/>
    </row>
    <row r="3639" spans="2:3" s="45" customFormat="1">
      <c r="B3639" s="49"/>
      <c r="C3639" s="44"/>
    </row>
    <row r="3640" spans="2:3" s="45" customFormat="1">
      <c r="B3640" s="49"/>
      <c r="C3640" s="44"/>
    </row>
    <row r="3641" spans="2:3" s="45" customFormat="1">
      <c r="B3641" s="49"/>
      <c r="C3641" s="44"/>
    </row>
    <row r="3642" spans="2:3" s="45" customFormat="1">
      <c r="B3642" s="49"/>
      <c r="C3642" s="44"/>
    </row>
    <row r="3643" spans="2:3" s="45" customFormat="1">
      <c r="B3643" s="49"/>
      <c r="C3643" s="44"/>
    </row>
    <row r="3644" spans="2:3" s="45" customFormat="1">
      <c r="B3644" s="49"/>
      <c r="C3644" s="44"/>
    </row>
    <row r="3645" spans="2:3" s="45" customFormat="1">
      <c r="B3645" s="49"/>
      <c r="C3645" s="44"/>
    </row>
    <row r="3646" spans="2:3" s="45" customFormat="1">
      <c r="B3646" s="49"/>
      <c r="C3646" s="44"/>
    </row>
    <row r="3647" spans="2:3" s="45" customFormat="1">
      <c r="B3647" s="49"/>
      <c r="C3647" s="44"/>
    </row>
    <row r="3648" spans="2:3" s="45" customFormat="1">
      <c r="B3648" s="49"/>
      <c r="C3648" s="44"/>
    </row>
    <row r="3649" spans="2:3" s="45" customFormat="1">
      <c r="B3649" s="49"/>
      <c r="C3649" s="44"/>
    </row>
    <row r="3650" spans="2:3" s="45" customFormat="1">
      <c r="B3650" s="49"/>
      <c r="C3650" s="44"/>
    </row>
    <row r="3651" spans="2:3" s="45" customFormat="1">
      <c r="B3651" s="49"/>
      <c r="C3651" s="44"/>
    </row>
    <row r="3652" spans="2:3" s="45" customFormat="1">
      <c r="B3652" s="49"/>
      <c r="C3652" s="44"/>
    </row>
    <row r="3653" spans="2:3" s="45" customFormat="1">
      <c r="B3653" s="49"/>
      <c r="C3653" s="44"/>
    </row>
    <row r="3654" spans="2:3" s="45" customFormat="1">
      <c r="B3654" s="49"/>
      <c r="C3654" s="44"/>
    </row>
    <row r="3655" spans="2:3" s="45" customFormat="1">
      <c r="B3655" s="49"/>
      <c r="C3655" s="44"/>
    </row>
    <row r="3656" spans="2:3" s="45" customFormat="1">
      <c r="B3656" s="49"/>
      <c r="C3656" s="44"/>
    </row>
    <row r="3657" spans="2:3" s="45" customFormat="1">
      <c r="B3657" s="49"/>
      <c r="C3657" s="44"/>
    </row>
    <row r="3658" spans="2:3" s="45" customFormat="1">
      <c r="B3658" s="49"/>
      <c r="C3658" s="44"/>
    </row>
    <row r="3659" spans="2:3" s="45" customFormat="1">
      <c r="B3659" s="49"/>
      <c r="C3659" s="44"/>
    </row>
    <row r="3660" spans="2:3" s="45" customFormat="1">
      <c r="B3660" s="49"/>
      <c r="C3660" s="44"/>
    </row>
    <row r="3661" spans="2:3" s="45" customFormat="1">
      <c r="B3661" s="49"/>
      <c r="C3661" s="44"/>
    </row>
    <row r="3662" spans="2:3" s="45" customFormat="1">
      <c r="B3662" s="49"/>
      <c r="C3662" s="44"/>
    </row>
    <row r="3663" spans="2:3" s="45" customFormat="1">
      <c r="B3663" s="49"/>
      <c r="C3663" s="44"/>
    </row>
    <row r="3664" spans="2:3" s="45" customFormat="1">
      <c r="B3664" s="49"/>
      <c r="C3664" s="44"/>
    </row>
    <row r="3665" spans="2:3" s="45" customFormat="1">
      <c r="B3665" s="49"/>
      <c r="C3665" s="44"/>
    </row>
    <row r="3666" spans="2:3" s="45" customFormat="1">
      <c r="B3666" s="49"/>
      <c r="C3666" s="44"/>
    </row>
    <row r="3667" spans="2:3" s="45" customFormat="1">
      <c r="B3667" s="49"/>
      <c r="C3667" s="44"/>
    </row>
    <row r="3668" spans="2:3" s="45" customFormat="1">
      <c r="B3668" s="49"/>
      <c r="C3668" s="44"/>
    </row>
    <row r="3669" spans="2:3" s="45" customFormat="1">
      <c r="B3669" s="49"/>
      <c r="C3669" s="44"/>
    </row>
    <row r="3670" spans="2:3" s="45" customFormat="1">
      <c r="B3670" s="49"/>
      <c r="C3670" s="44"/>
    </row>
    <row r="3671" spans="2:3" s="45" customFormat="1">
      <c r="B3671" s="49"/>
      <c r="C3671" s="44"/>
    </row>
    <row r="3672" spans="2:3" s="45" customFormat="1">
      <c r="B3672" s="49"/>
      <c r="C3672" s="44"/>
    </row>
    <row r="3673" spans="2:3" s="45" customFormat="1">
      <c r="B3673" s="49"/>
      <c r="C3673" s="44"/>
    </row>
    <row r="3674" spans="2:3" s="45" customFormat="1">
      <c r="B3674" s="49"/>
      <c r="C3674" s="44"/>
    </row>
    <row r="3675" spans="2:3" s="45" customFormat="1">
      <c r="B3675" s="49"/>
      <c r="C3675" s="44"/>
    </row>
    <row r="3676" spans="2:3" s="45" customFormat="1">
      <c r="B3676" s="49"/>
      <c r="C3676" s="44"/>
    </row>
    <row r="3677" spans="2:3" s="45" customFormat="1">
      <c r="B3677" s="49"/>
      <c r="C3677" s="44"/>
    </row>
    <row r="3678" spans="2:3" s="45" customFormat="1">
      <c r="B3678" s="49"/>
      <c r="C3678" s="44"/>
    </row>
    <row r="3679" spans="2:3" s="45" customFormat="1">
      <c r="B3679" s="49"/>
      <c r="C3679" s="44"/>
    </row>
    <row r="3680" spans="2:3" s="45" customFormat="1">
      <c r="B3680" s="49"/>
      <c r="C3680" s="44"/>
    </row>
    <row r="3681" spans="2:3" s="45" customFormat="1">
      <c r="B3681" s="49"/>
      <c r="C3681" s="44"/>
    </row>
    <row r="3682" spans="2:3" s="45" customFormat="1">
      <c r="B3682" s="49"/>
      <c r="C3682" s="44"/>
    </row>
    <row r="3683" spans="2:3" s="45" customFormat="1">
      <c r="B3683" s="49"/>
      <c r="C3683" s="44"/>
    </row>
    <row r="3684" spans="2:3" s="45" customFormat="1">
      <c r="B3684" s="49"/>
      <c r="C3684" s="44"/>
    </row>
    <row r="3685" spans="2:3" s="45" customFormat="1">
      <c r="B3685" s="49"/>
      <c r="C3685" s="44"/>
    </row>
    <row r="3686" spans="2:3" s="45" customFormat="1">
      <c r="B3686" s="49"/>
      <c r="C3686" s="44"/>
    </row>
    <row r="3687" spans="2:3" s="45" customFormat="1">
      <c r="B3687" s="49"/>
      <c r="C3687" s="44"/>
    </row>
    <row r="3688" spans="2:3" s="45" customFormat="1">
      <c r="B3688" s="49"/>
      <c r="C3688" s="44"/>
    </row>
    <row r="3689" spans="2:3" s="45" customFormat="1">
      <c r="B3689" s="49"/>
      <c r="C3689" s="44"/>
    </row>
    <row r="3690" spans="2:3" s="45" customFormat="1">
      <c r="B3690" s="49"/>
      <c r="C3690" s="44"/>
    </row>
    <row r="3691" spans="2:3" s="45" customFormat="1">
      <c r="B3691" s="49"/>
      <c r="C3691" s="44"/>
    </row>
    <row r="3692" spans="2:3" s="45" customFormat="1">
      <c r="B3692" s="49"/>
      <c r="C3692" s="44"/>
    </row>
    <row r="3693" spans="2:3" s="45" customFormat="1">
      <c r="B3693" s="49"/>
      <c r="C3693" s="44"/>
    </row>
    <row r="3694" spans="2:3" s="45" customFormat="1">
      <c r="B3694" s="49"/>
      <c r="C3694" s="44"/>
    </row>
    <row r="3695" spans="2:3" s="45" customFormat="1">
      <c r="B3695" s="49"/>
      <c r="C3695" s="44"/>
    </row>
    <row r="3696" spans="2:3" s="45" customFormat="1">
      <c r="B3696" s="49"/>
      <c r="C3696" s="44"/>
    </row>
    <row r="3697" spans="2:3" s="45" customFormat="1">
      <c r="B3697" s="49"/>
      <c r="C3697" s="44"/>
    </row>
    <row r="3698" spans="2:3" s="45" customFormat="1">
      <c r="B3698" s="49"/>
      <c r="C3698" s="44"/>
    </row>
    <row r="3699" spans="2:3" s="45" customFormat="1">
      <c r="B3699" s="49"/>
      <c r="C3699" s="44"/>
    </row>
    <row r="3700" spans="2:3" s="45" customFormat="1">
      <c r="B3700" s="49"/>
      <c r="C3700" s="44"/>
    </row>
    <row r="3701" spans="2:3" s="45" customFormat="1">
      <c r="B3701" s="49"/>
      <c r="C3701" s="44"/>
    </row>
    <row r="3702" spans="2:3" s="45" customFormat="1">
      <c r="B3702" s="49"/>
      <c r="C3702" s="44"/>
    </row>
    <row r="3703" spans="2:3" s="45" customFormat="1">
      <c r="B3703" s="49"/>
      <c r="C3703" s="44"/>
    </row>
    <row r="3704" spans="2:3" s="45" customFormat="1">
      <c r="B3704" s="49"/>
      <c r="C3704" s="44"/>
    </row>
    <row r="3705" spans="2:3" s="45" customFormat="1">
      <c r="B3705" s="49"/>
      <c r="C3705" s="44"/>
    </row>
    <row r="3706" spans="2:3" s="45" customFormat="1">
      <c r="B3706" s="49"/>
      <c r="C3706" s="44"/>
    </row>
    <row r="3707" spans="2:3" s="45" customFormat="1">
      <c r="B3707" s="49"/>
      <c r="C3707" s="44"/>
    </row>
    <row r="3708" spans="2:3" s="45" customFormat="1">
      <c r="B3708" s="49"/>
      <c r="C3708" s="44"/>
    </row>
    <row r="3709" spans="2:3" s="45" customFormat="1">
      <c r="B3709" s="49"/>
      <c r="C3709" s="44"/>
    </row>
    <row r="3710" spans="2:3" s="45" customFormat="1">
      <c r="B3710" s="49"/>
      <c r="C3710" s="44"/>
    </row>
    <row r="3711" spans="2:3" s="45" customFormat="1">
      <c r="B3711" s="49"/>
      <c r="C3711" s="44"/>
    </row>
    <row r="3712" spans="2:3" s="45" customFormat="1">
      <c r="B3712" s="49"/>
      <c r="C3712" s="44"/>
    </row>
    <row r="3713" spans="2:3" s="45" customFormat="1">
      <c r="B3713" s="49"/>
      <c r="C3713" s="44"/>
    </row>
    <row r="3714" spans="2:3" s="45" customFormat="1">
      <c r="B3714" s="49"/>
      <c r="C3714" s="44"/>
    </row>
    <row r="3715" spans="2:3" s="45" customFormat="1">
      <c r="B3715" s="49"/>
      <c r="C3715" s="44"/>
    </row>
    <row r="3716" spans="2:3" s="45" customFormat="1">
      <c r="B3716" s="49"/>
      <c r="C3716" s="44"/>
    </row>
    <row r="3717" spans="2:3" s="45" customFormat="1">
      <c r="B3717" s="49"/>
      <c r="C3717" s="44"/>
    </row>
    <row r="3718" spans="2:3" s="45" customFormat="1">
      <c r="B3718" s="49"/>
      <c r="C3718" s="44"/>
    </row>
    <row r="3719" spans="2:3" s="45" customFormat="1">
      <c r="B3719" s="49"/>
      <c r="C3719" s="44"/>
    </row>
    <row r="3720" spans="2:3" s="45" customFormat="1">
      <c r="B3720" s="49"/>
      <c r="C3720" s="44"/>
    </row>
    <row r="3721" spans="2:3" s="45" customFormat="1">
      <c r="B3721" s="49"/>
      <c r="C3721" s="44"/>
    </row>
    <row r="3722" spans="2:3" s="45" customFormat="1">
      <c r="B3722" s="49"/>
      <c r="C3722" s="44"/>
    </row>
    <row r="3723" spans="2:3" s="45" customFormat="1">
      <c r="B3723" s="49"/>
      <c r="C3723" s="44"/>
    </row>
    <row r="3724" spans="2:3" s="45" customFormat="1">
      <c r="B3724" s="49"/>
      <c r="C3724" s="44"/>
    </row>
    <row r="3725" spans="2:3" s="45" customFormat="1">
      <c r="B3725" s="49"/>
      <c r="C3725" s="44"/>
    </row>
    <row r="3726" spans="2:3" s="45" customFormat="1">
      <c r="B3726" s="49"/>
      <c r="C3726" s="44"/>
    </row>
    <row r="3727" spans="2:3" s="45" customFormat="1">
      <c r="B3727" s="49"/>
      <c r="C3727" s="44"/>
    </row>
    <row r="3728" spans="2:3" s="45" customFormat="1">
      <c r="B3728" s="49"/>
      <c r="C3728" s="44"/>
    </row>
    <row r="3729" spans="2:3" s="45" customFormat="1">
      <c r="B3729" s="49"/>
      <c r="C3729" s="44"/>
    </row>
    <row r="3730" spans="2:3" s="45" customFormat="1">
      <c r="B3730" s="49"/>
      <c r="C3730" s="44"/>
    </row>
    <row r="3731" spans="2:3" s="45" customFormat="1">
      <c r="B3731" s="49"/>
      <c r="C3731" s="44"/>
    </row>
    <row r="3732" spans="2:3" s="45" customFormat="1">
      <c r="B3732" s="49"/>
      <c r="C3732" s="44"/>
    </row>
    <row r="3733" spans="2:3" s="45" customFormat="1">
      <c r="B3733" s="49"/>
      <c r="C3733" s="44"/>
    </row>
    <row r="3734" spans="2:3" s="45" customFormat="1">
      <c r="B3734" s="49"/>
      <c r="C3734" s="44"/>
    </row>
    <row r="3735" spans="2:3" s="45" customFormat="1">
      <c r="B3735" s="49"/>
      <c r="C3735" s="44"/>
    </row>
    <row r="3736" spans="2:3" s="45" customFormat="1">
      <c r="B3736" s="49"/>
      <c r="C3736" s="44"/>
    </row>
    <row r="3737" spans="2:3" s="45" customFormat="1">
      <c r="B3737" s="49"/>
      <c r="C3737" s="44"/>
    </row>
    <row r="3738" spans="2:3" s="45" customFormat="1">
      <c r="B3738" s="49"/>
      <c r="C3738" s="44"/>
    </row>
    <row r="3739" spans="2:3" s="45" customFormat="1">
      <c r="B3739" s="49"/>
      <c r="C3739" s="44"/>
    </row>
    <row r="3740" spans="2:3" s="45" customFormat="1">
      <c r="B3740" s="49"/>
      <c r="C3740" s="44"/>
    </row>
    <row r="3741" spans="2:3" s="45" customFormat="1">
      <c r="B3741" s="49"/>
      <c r="C3741" s="44"/>
    </row>
    <row r="3742" spans="2:3" s="45" customFormat="1">
      <c r="B3742" s="49"/>
      <c r="C3742" s="44"/>
    </row>
    <row r="3743" spans="2:3" s="45" customFormat="1">
      <c r="B3743" s="49"/>
      <c r="C3743" s="44"/>
    </row>
    <row r="3744" spans="2:3" s="45" customFormat="1">
      <c r="B3744" s="49"/>
      <c r="C3744" s="44"/>
    </row>
    <row r="3745" spans="2:3" s="45" customFormat="1">
      <c r="B3745" s="49"/>
      <c r="C3745" s="44"/>
    </row>
    <row r="3746" spans="2:3" s="45" customFormat="1">
      <c r="B3746" s="49"/>
      <c r="C3746" s="44"/>
    </row>
    <row r="3747" spans="2:3" s="45" customFormat="1">
      <c r="B3747" s="49"/>
      <c r="C3747" s="44"/>
    </row>
    <row r="3748" spans="2:3" s="45" customFormat="1">
      <c r="B3748" s="49"/>
      <c r="C3748" s="44"/>
    </row>
    <row r="3749" spans="2:3" s="45" customFormat="1">
      <c r="B3749" s="49"/>
      <c r="C3749" s="44"/>
    </row>
    <row r="3750" spans="2:3" s="45" customFormat="1">
      <c r="B3750" s="49"/>
      <c r="C3750" s="44"/>
    </row>
    <row r="3751" spans="2:3" s="45" customFormat="1">
      <c r="B3751" s="49"/>
      <c r="C3751" s="44"/>
    </row>
    <row r="3752" spans="2:3" s="45" customFormat="1">
      <c r="B3752" s="49"/>
      <c r="C3752" s="44"/>
    </row>
    <row r="3753" spans="2:3" s="45" customFormat="1">
      <c r="B3753" s="49"/>
      <c r="C3753" s="44"/>
    </row>
    <row r="3754" spans="2:3" s="45" customFormat="1">
      <c r="B3754" s="49"/>
      <c r="C3754" s="44"/>
    </row>
    <row r="3755" spans="2:3" s="45" customFormat="1">
      <c r="B3755" s="49"/>
      <c r="C3755" s="44"/>
    </row>
    <row r="3756" spans="2:3" s="45" customFormat="1">
      <c r="B3756" s="49"/>
      <c r="C3756" s="44"/>
    </row>
    <row r="3757" spans="2:3" s="45" customFormat="1">
      <c r="B3757" s="49"/>
      <c r="C3757" s="44"/>
    </row>
    <row r="3758" spans="2:3" s="45" customFormat="1">
      <c r="B3758" s="49"/>
      <c r="C3758" s="44"/>
    </row>
    <row r="3759" spans="2:3" s="45" customFormat="1">
      <c r="B3759" s="49"/>
      <c r="C3759" s="44"/>
    </row>
    <row r="3760" spans="2:3" s="45" customFormat="1">
      <c r="B3760" s="49"/>
      <c r="C3760" s="44"/>
    </row>
    <row r="3761" spans="2:3" s="45" customFormat="1">
      <c r="B3761" s="49"/>
      <c r="C3761" s="44"/>
    </row>
    <row r="3762" spans="2:3" s="45" customFormat="1">
      <c r="B3762" s="49"/>
      <c r="C3762" s="44"/>
    </row>
    <row r="3763" spans="2:3" s="45" customFormat="1">
      <c r="B3763" s="49"/>
      <c r="C3763" s="44"/>
    </row>
    <row r="3764" spans="2:3" s="45" customFormat="1">
      <c r="B3764" s="49"/>
      <c r="C3764" s="44"/>
    </row>
    <row r="3765" spans="2:3" s="45" customFormat="1">
      <c r="B3765" s="49"/>
      <c r="C3765" s="44"/>
    </row>
    <row r="3766" spans="2:3" s="45" customFormat="1">
      <c r="B3766" s="49"/>
      <c r="C3766" s="44"/>
    </row>
    <row r="3767" spans="2:3" s="45" customFormat="1">
      <c r="B3767" s="49"/>
      <c r="C3767" s="44"/>
    </row>
    <row r="3768" spans="2:3" s="45" customFormat="1">
      <c r="B3768" s="49"/>
      <c r="C3768" s="44"/>
    </row>
    <row r="3769" spans="2:3" s="45" customFormat="1">
      <c r="B3769" s="49"/>
      <c r="C3769" s="44"/>
    </row>
    <row r="3770" spans="2:3" s="45" customFormat="1">
      <c r="B3770" s="49"/>
      <c r="C3770" s="44"/>
    </row>
    <row r="3771" spans="2:3" s="45" customFormat="1">
      <c r="B3771" s="49"/>
      <c r="C3771" s="44"/>
    </row>
    <row r="3772" spans="2:3" s="45" customFormat="1">
      <c r="B3772" s="49"/>
      <c r="C3772" s="44"/>
    </row>
    <row r="3773" spans="2:3" s="45" customFormat="1">
      <c r="B3773" s="49"/>
      <c r="C3773" s="44"/>
    </row>
    <row r="3774" spans="2:3" s="45" customFormat="1">
      <c r="B3774" s="49"/>
      <c r="C3774" s="44"/>
    </row>
    <row r="3775" spans="2:3" s="45" customFormat="1">
      <c r="B3775" s="49"/>
      <c r="C3775" s="44"/>
    </row>
    <row r="3776" spans="2:3" s="45" customFormat="1">
      <c r="B3776" s="49"/>
      <c r="C3776" s="44"/>
    </row>
    <row r="3777" spans="2:3" s="45" customFormat="1">
      <c r="B3777" s="49"/>
      <c r="C3777" s="44"/>
    </row>
    <row r="3778" spans="2:3" s="45" customFormat="1">
      <c r="B3778" s="49"/>
      <c r="C3778" s="44"/>
    </row>
    <row r="3779" spans="2:3" s="45" customFormat="1">
      <c r="B3779" s="49"/>
      <c r="C3779" s="44"/>
    </row>
    <row r="3780" spans="2:3" s="45" customFormat="1">
      <c r="B3780" s="49"/>
      <c r="C3780" s="44"/>
    </row>
    <row r="3781" spans="2:3" s="45" customFormat="1">
      <c r="B3781" s="49"/>
      <c r="C3781" s="44"/>
    </row>
    <row r="3782" spans="2:3" s="45" customFormat="1">
      <c r="B3782" s="49"/>
      <c r="C3782" s="44"/>
    </row>
    <row r="3783" spans="2:3" s="45" customFormat="1">
      <c r="B3783" s="49"/>
      <c r="C3783" s="44"/>
    </row>
    <row r="3784" spans="2:3" s="45" customFormat="1">
      <c r="B3784" s="49"/>
      <c r="C3784" s="44"/>
    </row>
    <row r="3785" spans="2:3" s="45" customFormat="1">
      <c r="B3785" s="49"/>
      <c r="C3785" s="44"/>
    </row>
    <row r="3786" spans="2:3" s="45" customFormat="1">
      <c r="B3786" s="49"/>
      <c r="C3786" s="44"/>
    </row>
    <row r="3787" spans="2:3" s="45" customFormat="1">
      <c r="B3787" s="49"/>
      <c r="C3787" s="44"/>
    </row>
    <row r="3788" spans="2:3" s="45" customFormat="1">
      <c r="B3788" s="49"/>
      <c r="C3788" s="44"/>
    </row>
    <row r="3789" spans="2:3" s="45" customFormat="1">
      <c r="B3789" s="49"/>
      <c r="C3789" s="44"/>
    </row>
    <row r="3790" spans="2:3" s="45" customFormat="1">
      <c r="B3790" s="49"/>
      <c r="C3790" s="44"/>
    </row>
    <row r="3791" spans="2:3" s="45" customFormat="1">
      <c r="B3791" s="49"/>
      <c r="C3791" s="44"/>
    </row>
    <row r="3792" spans="2:3" s="45" customFormat="1">
      <c r="B3792" s="49"/>
      <c r="C3792" s="44"/>
    </row>
    <row r="3793" spans="2:3" s="45" customFormat="1">
      <c r="B3793" s="49"/>
      <c r="C3793" s="44"/>
    </row>
    <row r="3794" spans="2:3" s="45" customFormat="1">
      <c r="B3794" s="49"/>
      <c r="C3794" s="44"/>
    </row>
    <row r="3795" spans="2:3" s="45" customFormat="1">
      <c r="B3795" s="49"/>
      <c r="C3795" s="44"/>
    </row>
    <row r="3796" spans="2:3" s="45" customFormat="1">
      <c r="B3796" s="49"/>
      <c r="C3796" s="44"/>
    </row>
    <row r="3797" spans="2:3" s="45" customFormat="1">
      <c r="B3797" s="49"/>
      <c r="C3797" s="44"/>
    </row>
    <row r="3798" spans="2:3" s="45" customFormat="1">
      <c r="B3798" s="49"/>
      <c r="C3798" s="44"/>
    </row>
    <row r="3799" spans="2:3" s="45" customFormat="1">
      <c r="B3799" s="49"/>
      <c r="C3799" s="44"/>
    </row>
    <row r="3800" spans="2:3" s="45" customFormat="1">
      <c r="B3800" s="49"/>
      <c r="C3800" s="44"/>
    </row>
    <row r="3801" spans="2:3" s="45" customFormat="1">
      <c r="B3801" s="49"/>
      <c r="C3801" s="44"/>
    </row>
    <row r="3802" spans="2:3" s="45" customFormat="1">
      <c r="B3802" s="49"/>
      <c r="C3802" s="44"/>
    </row>
    <row r="3803" spans="2:3" s="45" customFormat="1">
      <c r="B3803" s="49"/>
      <c r="C3803" s="44"/>
    </row>
    <row r="3804" spans="2:3" s="45" customFormat="1">
      <c r="B3804" s="49"/>
      <c r="C3804" s="44"/>
    </row>
    <row r="3805" spans="2:3" s="45" customFormat="1">
      <c r="B3805" s="49"/>
      <c r="C3805" s="44"/>
    </row>
    <row r="3806" spans="2:3" s="45" customFormat="1">
      <c r="B3806" s="49"/>
      <c r="C3806" s="44"/>
    </row>
    <row r="3807" spans="2:3" s="45" customFormat="1">
      <c r="B3807" s="49"/>
      <c r="C3807" s="44"/>
    </row>
    <row r="3808" spans="2:3" s="45" customFormat="1">
      <c r="B3808" s="49"/>
      <c r="C3808" s="44"/>
    </row>
    <row r="3809" spans="2:3" s="45" customFormat="1">
      <c r="B3809" s="49"/>
      <c r="C3809" s="44"/>
    </row>
    <row r="3810" spans="2:3" s="45" customFormat="1">
      <c r="B3810" s="49"/>
      <c r="C3810" s="44"/>
    </row>
    <row r="3811" spans="2:3" s="45" customFormat="1">
      <c r="B3811" s="49"/>
      <c r="C3811" s="44"/>
    </row>
    <row r="3812" spans="2:3" s="45" customFormat="1">
      <c r="B3812" s="49"/>
      <c r="C3812" s="44"/>
    </row>
    <row r="3813" spans="2:3" s="45" customFormat="1">
      <c r="B3813" s="49"/>
      <c r="C3813" s="44"/>
    </row>
    <row r="3814" spans="2:3" s="45" customFormat="1">
      <c r="B3814" s="49"/>
      <c r="C3814" s="44"/>
    </row>
    <row r="3815" spans="2:3" s="45" customFormat="1">
      <c r="B3815" s="49"/>
      <c r="C3815" s="44"/>
    </row>
    <row r="3816" spans="2:3" s="45" customFormat="1">
      <c r="B3816" s="49"/>
      <c r="C3816" s="44"/>
    </row>
    <row r="3817" spans="2:3" s="45" customFormat="1">
      <c r="B3817" s="49"/>
      <c r="C3817" s="44"/>
    </row>
    <row r="3818" spans="2:3" s="45" customFormat="1">
      <c r="B3818" s="49"/>
      <c r="C3818" s="44"/>
    </row>
    <row r="3819" spans="2:3" s="45" customFormat="1">
      <c r="B3819" s="49"/>
      <c r="C3819" s="44"/>
    </row>
    <row r="3820" spans="2:3" s="45" customFormat="1">
      <c r="B3820" s="49"/>
      <c r="C3820" s="44"/>
    </row>
    <row r="3821" spans="2:3" s="45" customFormat="1">
      <c r="B3821" s="49"/>
      <c r="C3821" s="44"/>
    </row>
    <row r="3822" spans="2:3" s="45" customFormat="1">
      <c r="B3822" s="49"/>
      <c r="C3822" s="44"/>
    </row>
    <row r="3823" spans="2:3" s="45" customFormat="1">
      <c r="B3823" s="49"/>
      <c r="C3823" s="44"/>
    </row>
    <row r="3824" spans="2:3" s="45" customFormat="1">
      <c r="B3824" s="49"/>
      <c r="C3824" s="44"/>
    </row>
    <row r="3825" spans="2:3" s="45" customFormat="1">
      <c r="B3825" s="49"/>
      <c r="C3825" s="44"/>
    </row>
    <row r="3826" spans="2:3" s="45" customFormat="1">
      <c r="B3826" s="49"/>
      <c r="C3826" s="44"/>
    </row>
    <row r="3827" spans="2:3" s="45" customFormat="1">
      <c r="B3827" s="49"/>
      <c r="C3827" s="44"/>
    </row>
    <row r="3828" spans="2:3" s="45" customFormat="1">
      <c r="B3828" s="49"/>
      <c r="C3828" s="44"/>
    </row>
    <row r="3829" spans="2:3" s="45" customFormat="1">
      <c r="B3829" s="49"/>
      <c r="C3829" s="44"/>
    </row>
    <row r="3830" spans="2:3" s="45" customFormat="1">
      <c r="B3830" s="49"/>
      <c r="C3830" s="44"/>
    </row>
    <row r="3831" spans="2:3" s="45" customFormat="1">
      <c r="B3831" s="49"/>
      <c r="C3831" s="44"/>
    </row>
    <row r="3832" spans="2:3" s="45" customFormat="1">
      <c r="B3832" s="49"/>
      <c r="C3832" s="44"/>
    </row>
    <row r="3833" spans="2:3" s="45" customFormat="1">
      <c r="B3833" s="49"/>
      <c r="C3833" s="44"/>
    </row>
    <row r="3834" spans="2:3" s="45" customFormat="1">
      <c r="B3834" s="49"/>
      <c r="C3834" s="44"/>
    </row>
    <row r="3835" spans="2:3" s="45" customFormat="1">
      <c r="B3835" s="49"/>
      <c r="C3835" s="44"/>
    </row>
    <row r="3836" spans="2:3" s="45" customFormat="1">
      <c r="B3836" s="49"/>
      <c r="C3836" s="44"/>
    </row>
    <row r="3837" spans="2:3" s="45" customFormat="1">
      <c r="B3837" s="49"/>
      <c r="C3837" s="44"/>
    </row>
    <row r="3838" spans="2:3" s="45" customFormat="1">
      <c r="B3838" s="49"/>
      <c r="C3838" s="44"/>
    </row>
    <row r="3839" spans="2:3" s="45" customFormat="1">
      <c r="B3839" s="49"/>
      <c r="C3839" s="44"/>
    </row>
    <row r="3840" spans="2:3" s="45" customFormat="1">
      <c r="B3840" s="49"/>
      <c r="C3840" s="44"/>
    </row>
    <row r="3841" spans="2:3" s="45" customFormat="1">
      <c r="B3841" s="49"/>
      <c r="C3841" s="44"/>
    </row>
    <row r="3842" spans="2:3" s="45" customFormat="1">
      <c r="B3842" s="49"/>
      <c r="C3842" s="44"/>
    </row>
    <row r="3843" spans="2:3" s="45" customFormat="1">
      <c r="B3843" s="49"/>
      <c r="C3843" s="44"/>
    </row>
    <row r="3844" spans="2:3" s="45" customFormat="1">
      <c r="B3844" s="49"/>
      <c r="C3844" s="44"/>
    </row>
    <row r="3845" spans="2:3" s="45" customFormat="1">
      <c r="B3845" s="49"/>
      <c r="C3845" s="44"/>
    </row>
    <row r="3846" spans="2:3" s="45" customFormat="1">
      <c r="B3846" s="49"/>
      <c r="C3846" s="44"/>
    </row>
    <row r="3847" spans="2:3" s="45" customFormat="1">
      <c r="B3847" s="49"/>
      <c r="C3847" s="44"/>
    </row>
    <row r="3848" spans="2:3" s="45" customFormat="1">
      <c r="B3848" s="49"/>
      <c r="C3848" s="44"/>
    </row>
    <row r="3849" spans="2:3" s="45" customFormat="1">
      <c r="B3849" s="49"/>
      <c r="C3849" s="44"/>
    </row>
    <row r="3850" spans="2:3" s="45" customFormat="1">
      <c r="B3850" s="49"/>
      <c r="C3850" s="44"/>
    </row>
    <row r="3851" spans="2:3" s="45" customFormat="1">
      <c r="B3851" s="49"/>
      <c r="C3851" s="44"/>
    </row>
    <row r="3852" spans="2:3" s="45" customFormat="1">
      <c r="B3852" s="49"/>
      <c r="C3852" s="44"/>
    </row>
    <row r="3853" spans="2:3" s="45" customFormat="1">
      <c r="B3853" s="49"/>
      <c r="C3853" s="44"/>
    </row>
    <row r="3854" spans="2:3" s="45" customFormat="1">
      <c r="B3854" s="49"/>
      <c r="C3854" s="44"/>
    </row>
    <row r="3855" spans="2:3" s="45" customFormat="1">
      <c r="B3855" s="49"/>
      <c r="C3855" s="44"/>
    </row>
    <row r="3856" spans="2:3" s="45" customFormat="1">
      <c r="B3856" s="49"/>
      <c r="C3856" s="44"/>
    </row>
    <row r="3857" spans="2:3" s="45" customFormat="1">
      <c r="B3857" s="49"/>
      <c r="C3857" s="44"/>
    </row>
    <row r="3858" spans="2:3" s="45" customFormat="1">
      <c r="B3858" s="49"/>
      <c r="C3858" s="44"/>
    </row>
    <row r="3859" spans="2:3" s="45" customFormat="1">
      <c r="B3859" s="49"/>
      <c r="C3859" s="44"/>
    </row>
    <row r="3860" spans="2:3" s="45" customFormat="1">
      <c r="B3860" s="49"/>
      <c r="C3860" s="44"/>
    </row>
    <row r="3861" spans="2:3" s="45" customFormat="1">
      <c r="B3861" s="49"/>
      <c r="C3861" s="44"/>
    </row>
    <row r="3862" spans="2:3" s="45" customFormat="1">
      <c r="B3862" s="49"/>
      <c r="C3862" s="44"/>
    </row>
    <row r="3863" spans="2:3" s="45" customFormat="1">
      <c r="B3863" s="49"/>
      <c r="C3863" s="44"/>
    </row>
    <row r="3864" spans="2:3" s="45" customFormat="1">
      <c r="B3864" s="49"/>
      <c r="C3864" s="44"/>
    </row>
    <row r="3865" spans="2:3" s="45" customFormat="1">
      <c r="B3865" s="49"/>
      <c r="C3865" s="44"/>
    </row>
    <row r="3866" spans="2:3" s="45" customFormat="1">
      <c r="B3866" s="49"/>
      <c r="C3866" s="44"/>
    </row>
    <row r="3867" spans="2:3" s="45" customFormat="1">
      <c r="B3867" s="49"/>
      <c r="C3867" s="44"/>
    </row>
    <row r="3868" spans="2:3" s="45" customFormat="1">
      <c r="B3868" s="49"/>
      <c r="C3868" s="44"/>
    </row>
    <row r="3869" spans="2:3" s="45" customFormat="1">
      <c r="B3869" s="49"/>
      <c r="C3869" s="44"/>
    </row>
    <row r="3870" spans="2:3" s="45" customFormat="1">
      <c r="B3870" s="49"/>
      <c r="C3870" s="44"/>
    </row>
    <row r="3871" spans="2:3" s="45" customFormat="1">
      <c r="B3871" s="49"/>
      <c r="C3871" s="44"/>
    </row>
    <row r="3872" spans="2:3" s="45" customFormat="1">
      <c r="B3872" s="49"/>
      <c r="C3872" s="44"/>
    </row>
    <row r="3873" spans="2:3" s="45" customFormat="1">
      <c r="B3873" s="49"/>
      <c r="C3873" s="44"/>
    </row>
    <row r="3874" spans="2:3" s="45" customFormat="1">
      <c r="B3874" s="49"/>
      <c r="C3874" s="44"/>
    </row>
    <row r="3875" spans="2:3" s="45" customFormat="1">
      <c r="B3875" s="49"/>
      <c r="C3875" s="44"/>
    </row>
    <row r="3876" spans="2:3" s="45" customFormat="1">
      <c r="B3876" s="49"/>
      <c r="C3876" s="44"/>
    </row>
    <row r="3877" spans="2:3" s="45" customFormat="1">
      <c r="B3877" s="49"/>
      <c r="C3877" s="44"/>
    </row>
    <row r="3878" spans="2:3" s="45" customFormat="1">
      <c r="B3878" s="49"/>
      <c r="C3878" s="44"/>
    </row>
    <row r="3879" spans="2:3" s="45" customFormat="1">
      <c r="B3879" s="49"/>
      <c r="C3879" s="44"/>
    </row>
    <row r="3880" spans="2:3" s="45" customFormat="1">
      <c r="B3880" s="49"/>
      <c r="C3880" s="44"/>
    </row>
    <row r="3881" spans="2:3" s="45" customFormat="1">
      <c r="B3881" s="49"/>
      <c r="C3881" s="44"/>
    </row>
    <row r="3882" spans="2:3" s="45" customFormat="1">
      <c r="B3882" s="49"/>
      <c r="C3882" s="44"/>
    </row>
    <row r="3883" spans="2:3" s="45" customFormat="1">
      <c r="B3883" s="49"/>
      <c r="C3883" s="44"/>
    </row>
    <row r="3884" spans="2:3" s="45" customFormat="1">
      <c r="B3884" s="49"/>
      <c r="C3884" s="44"/>
    </row>
    <row r="3885" spans="2:3" s="45" customFormat="1">
      <c r="B3885" s="49"/>
      <c r="C3885" s="44"/>
    </row>
    <row r="3886" spans="2:3" s="45" customFormat="1">
      <c r="B3886" s="49"/>
      <c r="C3886" s="44"/>
    </row>
    <row r="3887" spans="2:3" s="45" customFormat="1">
      <c r="B3887" s="49"/>
      <c r="C3887" s="44"/>
    </row>
    <row r="3888" spans="2:3" s="45" customFormat="1">
      <c r="B3888" s="49"/>
      <c r="C3888" s="44"/>
    </row>
    <row r="3889" spans="2:3" s="45" customFormat="1">
      <c r="B3889" s="49"/>
      <c r="C3889" s="44"/>
    </row>
    <row r="3890" spans="2:3" s="45" customFormat="1">
      <c r="B3890" s="49"/>
      <c r="C3890" s="44"/>
    </row>
    <row r="3891" spans="2:3" s="45" customFormat="1">
      <c r="B3891" s="49"/>
      <c r="C3891" s="44"/>
    </row>
    <row r="3892" spans="2:3" s="45" customFormat="1">
      <c r="B3892" s="49"/>
      <c r="C3892" s="44"/>
    </row>
    <row r="3893" spans="2:3" s="45" customFormat="1">
      <c r="B3893" s="49"/>
      <c r="C3893" s="44"/>
    </row>
    <row r="3894" spans="2:3" s="45" customFormat="1">
      <c r="B3894" s="49"/>
      <c r="C3894" s="44"/>
    </row>
    <row r="3895" spans="2:3" s="45" customFormat="1">
      <c r="B3895" s="49"/>
      <c r="C3895" s="44"/>
    </row>
    <row r="3896" spans="2:3" s="45" customFormat="1">
      <c r="B3896" s="49"/>
      <c r="C3896" s="44"/>
    </row>
    <row r="3897" spans="2:3" s="45" customFormat="1">
      <c r="B3897" s="49"/>
      <c r="C3897" s="44"/>
    </row>
    <row r="3898" spans="2:3" s="45" customFormat="1">
      <c r="B3898" s="49"/>
      <c r="C3898" s="44"/>
    </row>
    <row r="3899" spans="2:3" s="45" customFormat="1">
      <c r="B3899" s="49"/>
      <c r="C3899" s="44"/>
    </row>
    <row r="3900" spans="2:3" s="45" customFormat="1">
      <c r="B3900" s="49"/>
      <c r="C3900" s="44"/>
    </row>
    <row r="3901" spans="2:3" s="45" customFormat="1">
      <c r="B3901" s="49"/>
      <c r="C3901" s="44"/>
    </row>
    <row r="3902" spans="2:3" s="45" customFormat="1">
      <c r="B3902" s="49"/>
      <c r="C3902" s="44"/>
    </row>
    <row r="3903" spans="2:3" s="45" customFormat="1">
      <c r="B3903" s="49"/>
      <c r="C3903" s="44"/>
    </row>
    <row r="3904" spans="2:3" s="45" customFormat="1">
      <c r="B3904" s="49"/>
      <c r="C3904" s="44"/>
    </row>
    <row r="3905" spans="2:3" s="45" customFormat="1">
      <c r="B3905" s="49"/>
      <c r="C3905" s="44"/>
    </row>
    <row r="3906" spans="2:3" s="45" customFormat="1">
      <c r="B3906" s="49"/>
      <c r="C3906" s="44"/>
    </row>
    <row r="3907" spans="2:3" s="45" customFormat="1">
      <c r="B3907" s="49"/>
      <c r="C3907" s="44"/>
    </row>
    <row r="3908" spans="2:3" s="45" customFormat="1">
      <c r="B3908" s="49"/>
      <c r="C3908" s="44"/>
    </row>
    <row r="3909" spans="2:3" s="45" customFormat="1">
      <c r="B3909" s="49"/>
      <c r="C3909" s="44"/>
    </row>
    <row r="3910" spans="2:3" s="45" customFormat="1">
      <c r="B3910" s="49"/>
      <c r="C3910" s="44"/>
    </row>
    <row r="3911" spans="2:3" s="45" customFormat="1">
      <c r="B3911" s="49"/>
      <c r="C3911" s="44"/>
    </row>
    <row r="3912" spans="2:3" s="45" customFormat="1">
      <c r="B3912" s="49"/>
      <c r="C3912" s="44"/>
    </row>
    <row r="3913" spans="2:3" s="45" customFormat="1">
      <c r="B3913" s="49"/>
      <c r="C3913" s="44"/>
    </row>
    <row r="3914" spans="2:3" s="45" customFormat="1">
      <c r="B3914" s="49"/>
      <c r="C3914" s="44"/>
    </row>
    <row r="3915" spans="2:3" s="45" customFormat="1">
      <c r="B3915" s="49"/>
      <c r="C3915" s="44"/>
    </row>
    <row r="3916" spans="2:3" s="45" customFormat="1">
      <c r="B3916" s="49"/>
      <c r="C3916" s="44"/>
    </row>
    <row r="3917" spans="2:3" s="45" customFormat="1">
      <c r="B3917" s="49"/>
      <c r="C3917" s="44"/>
    </row>
    <row r="3918" spans="2:3" s="45" customFormat="1">
      <c r="B3918" s="49"/>
      <c r="C3918" s="44"/>
    </row>
    <row r="3919" spans="2:3" s="45" customFormat="1">
      <c r="B3919" s="49"/>
      <c r="C3919" s="44"/>
    </row>
    <row r="3920" spans="2:3" s="45" customFormat="1">
      <c r="B3920" s="49"/>
      <c r="C3920" s="44"/>
    </row>
    <row r="3921" spans="2:3" s="45" customFormat="1">
      <c r="B3921" s="49"/>
      <c r="C3921" s="44"/>
    </row>
    <row r="3922" spans="2:3" s="45" customFormat="1">
      <c r="B3922" s="49"/>
      <c r="C3922" s="44"/>
    </row>
    <row r="3923" spans="2:3" s="45" customFormat="1">
      <c r="B3923" s="49"/>
      <c r="C3923" s="44"/>
    </row>
    <row r="3924" spans="2:3" s="45" customFormat="1">
      <c r="B3924" s="49"/>
      <c r="C3924" s="44"/>
    </row>
    <row r="3925" spans="2:3" s="45" customFormat="1">
      <c r="B3925" s="49"/>
      <c r="C3925" s="44"/>
    </row>
    <row r="3926" spans="2:3" s="45" customFormat="1">
      <c r="B3926" s="49"/>
      <c r="C3926" s="44"/>
    </row>
    <row r="3927" spans="2:3" s="45" customFormat="1">
      <c r="B3927" s="49"/>
      <c r="C3927" s="44"/>
    </row>
    <row r="3928" spans="2:3" s="45" customFormat="1">
      <c r="B3928" s="49"/>
      <c r="C3928" s="44"/>
    </row>
    <row r="3929" spans="2:3" s="45" customFormat="1">
      <c r="B3929" s="49"/>
      <c r="C3929" s="44"/>
    </row>
    <row r="3930" spans="2:3" s="45" customFormat="1">
      <c r="B3930" s="49"/>
      <c r="C3930" s="44"/>
    </row>
    <row r="3931" spans="2:3" s="45" customFormat="1">
      <c r="B3931" s="49"/>
      <c r="C3931" s="44"/>
    </row>
    <row r="3932" spans="2:3" s="45" customFormat="1">
      <c r="B3932" s="49"/>
      <c r="C3932" s="44"/>
    </row>
    <row r="3933" spans="2:3" s="45" customFormat="1">
      <c r="B3933" s="49"/>
      <c r="C3933" s="44"/>
    </row>
    <row r="3934" spans="2:3" s="45" customFormat="1">
      <c r="B3934" s="49"/>
      <c r="C3934" s="44"/>
    </row>
    <row r="3935" spans="2:3" s="45" customFormat="1">
      <c r="B3935" s="49"/>
      <c r="C3935" s="44"/>
    </row>
    <row r="3936" spans="2:3" s="45" customFormat="1">
      <c r="B3936" s="49"/>
      <c r="C3936" s="44"/>
    </row>
    <row r="3937" spans="2:3" s="45" customFormat="1">
      <c r="B3937" s="49"/>
      <c r="C3937" s="44"/>
    </row>
    <row r="3938" spans="2:3" s="45" customFormat="1">
      <c r="B3938" s="49"/>
      <c r="C3938" s="44"/>
    </row>
    <row r="3939" spans="2:3" s="45" customFormat="1">
      <c r="B3939" s="49"/>
      <c r="C3939" s="44"/>
    </row>
    <row r="3940" spans="2:3" s="45" customFormat="1">
      <c r="B3940" s="49"/>
      <c r="C3940" s="44"/>
    </row>
    <row r="3941" spans="2:3" s="45" customFormat="1">
      <c r="B3941" s="49"/>
      <c r="C3941" s="44"/>
    </row>
    <row r="3942" spans="2:3" s="45" customFormat="1">
      <c r="B3942" s="49"/>
      <c r="C3942" s="44"/>
    </row>
    <row r="3943" spans="2:3" s="45" customFormat="1">
      <c r="B3943" s="49"/>
      <c r="C3943" s="44"/>
    </row>
    <row r="3944" spans="2:3" s="45" customFormat="1">
      <c r="B3944" s="49"/>
      <c r="C3944" s="44"/>
    </row>
    <row r="3945" spans="2:3" s="45" customFormat="1">
      <c r="B3945" s="49"/>
      <c r="C3945" s="44"/>
    </row>
    <row r="3946" spans="2:3" s="45" customFormat="1">
      <c r="B3946" s="49"/>
      <c r="C3946" s="44"/>
    </row>
    <row r="3947" spans="2:3" s="45" customFormat="1">
      <c r="B3947" s="49"/>
      <c r="C3947" s="44"/>
    </row>
    <row r="3948" spans="2:3" s="45" customFormat="1">
      <c r="B3948" s="49"/>
      <c r="C3948" s="44"/>
    </row>
    <row r="3949" spans="2:3" s="45" customFormat="1">
      <c r="B3949" s="49"/>
      <c r="C3949" s="44"/>
    </row>
    <row r="3950" spans="2:3" s="45" customFormat="1">
      <c r="B3950" s="49"/>
      <c r="C3950" s="44"/>
    </row>
    <row r="3951" spans="2:3" s="45" customFormat="1">
      <c r="B3951" s="49"/>
      <c r="C3951" s="44"/>
    </row>
    <row r="3952" spans="2:3" s="45" customFormat="1">
      <c r="B3952" s="49"/>
      <c r="C3952" s="44"/>
    </row>
    <row r="3953" spans="2:3" s="45" customFormat="1">
      <c r="B3953" s="49"/>
      <c r="C3953" s="44"/>
    </row>
    <row r="3954" spans="2:3" s="45" customFormat="1">
      <c r="B3954" s="49"/>
      <c r="C3954" s="44"/>
    </row>
    <row r="3955" spans="2:3" s="45" customFormat="1">
      <c r="B3955" s="49"/>
      <c r="C3955" s="44"/>
    </row>
    <row r="3956" spans="2:3" s="45" customFormat="1">
      <c r="B3956" s="49"/>
      <c r="C3956" s="44"/>
    </row>
    <row r="3957" spans="2:3" s="45" customFormat="1">
      <c r="B3957" s="49"/>
      <c r="C3957" s="44"/>
    </row>
    <row r="3958" spans="2:3" s="45" customFormat="1">
      <c r="B3958" s="49"/>
      <c r="C3958" s="44"/>
    </row>
    <row r="3959" spans="2:3" s="45" customFormat="1">
      <c r="B3959" s="49"/>
      <c r="C3959" s="44"/>
    </row>
    <row r="3960" spans="2:3" s="45" customFormat="1">
      <c r="B3960" s="49"/>
      <c r="C3960" s="44"/>
    </row>
    <row r="3961" spans="2:3" s="45" customFormat="1">
      <c r="B3961" s="49"/>
      <c r="C3961" s="44"/>
    </row>
    <row r="3962" spans="2:3" s="45" customFormat="1">
      <c r="B3962" s="49"/>
      <c r="C3962" s="44"/>
    </row>
    <row r="3963" spans="2:3" s="45" customFormat="1">
      <c r="B3963" s="49"/>
      <c r="C3963" s="44"/>
    </row>
    <row r="3964" spans="2:3" s="45" customFormat="1">
      <c r="B3964" s="49"/>
      <c r="C3964" s="44"/>
    </row>
    <row r="3965" spans="2:3" s="45" customFormat="1">
      <c r="B3965" s="49"/>
      <c r="C3965" s="44"/>
    </row>
    <row r="3966" spans="2:3" s="45" customFormat="1">
      <c r="B3966" s="49"/>
      <c r="C3966" s="44"/>
    </row>
    <row r="3967" spans="2:3" s="45" customFormat="1">
      <c r="B3967" s="49"/>
      <c r="C3967" s="44"/>
    </row>
    <row r="3968" spans="2:3" s="45" customFormat="1">
      <c r="B3968" s="49"/>
      <c r="C3968" s="44"/>
    </row>
    <row r="3969" spans="2:3" s="45" customFormat="1">
      <c r="B3969" s="49"/>
      <c r="C3969" s="44"/>
    </row>
    <row r="3970" spans="2:3" s="45" customFormat="1">
      <c r="B3970" s="49"/>
      <c r="C3970" s="44"/>
    </row>
    <row r="3971" spans="2:3" s="45" customFormat="1">
      <c r="B3971" s="49"/>
      <c r="C3971" s="44"/>
    </row>
    <row r="3972" spans="2:3" s="45" customFormat="1">
      <c r="B3972" s="49"/>
      <c r="C3972" s="44"/>
    </row>
    <row r="3973" spans="2:3" s="45" customFormat="1">
      <c r="B3973" s="49"/>
      <c r="C3973" s="44"/>
    </row>
    <row r="3974" spans="2:3" s="45" customFormat="1">
      <c r="B3974" s="49"/>
      <c r="C3974" s="44"/>
    </row>
    <row r="3975" spans="2:3" s="45" customFormat="1">
      <c r="B3975" s="49"/>
      <c r="C3975" s="44"/>
    </row>
    <row r="3976" spans="2:3" s="45" customFormat="1">
      <c r="B3976" s="49"/>
      <c r="C3976" s="44"/>
    </row>
    <row r="3977" spans="2:3" s="45" customFormat="1">
      <c r="B3977" s="49"/>
      <c r="C3977" s="44"/>
    </row>
    <row r="3978" spans="2:3" s="45" customFormat="1">
      <c r="B3978" s="49"/>
      <c r="C3978" s="44"/>
    </row>
    <row r="3979" spans="2:3" s="45" customFormat="1">
      <c r="B3979" s="49"/>
      <c r="C3979" s="44"/>
    </row>
    <row r="3980" spans="2:3" s="45" customFormat="1">
      <c r="B3980" s="49"/>
      <c r="C3980" s="44"/>
    </row>
    <row r="3981" spans="2:3" s="45" customFormat="1">
      <c r="B3981" s="49"/>
      <c r="C3981" s="44"/>
    </row>
    <row r="3982" spans="2:3" s="45" customFormat="1">
      <c r="B3982" s="49"/>
      <c r="C3982" s="44"/>
    </row>
    <row r="3983" spans="2:3" s="45" customFormat="1">
      <c r="B3983" s="49"/>
      <c r="C3983" s="44"/>
    </row>
    <row r="3984" spans="2:3" s="45" customFormat="1">
      <c r="B3984" s="49"/>
      <c r="C3984" s="44"/>
    </row>
    <row r="3985" spans="2:3" s="45" customFormat="1">
      <c r="B3985" s="49"/>
      <c r="C3985" s="44"/>
    </row>
    <row r="3986" spans="2:3" s="45" customFormat="1">
      <c r="B3986" s="49"/>
      <c r="C3986" s="44"/>
    </row>
    <row r="3987" spans="2:3" s="45" customFormat="1">
      <c r="B3987" s="49"/>
      <c r="C3987" s="44"/>
    </row>
    <row r="3988" spans="2:3" s="45" customFormat="1">
      <c r="B3988" s="49"/>
      <c r="C3988" s="44"/>
    </row>
    <row r="3989" spans="2:3" s="45" customFormat="1">
      <c r="B3989" s="49"/>
      <c r="C3989" s="44"/>
    </row>
    <row r="3990" spans="2:3" s="45" customFormat="1">
      <c r="B3990" s="49"/>
      <c r="C3990" s="44"/>
    </row>
    <row r="3991" spans="2:3" s="45" customFormat="1">
      <c r="B3991" s="49"/>
      <c r="C3991" s="44"/>
    </row>
    <row r="3992" spans="2:3" s="45" customFormat="1">
      <c r="B3992" s="49"/>
      <c r="C3992" s="44"/>
    </row>
    <row r="3993" spans="2:3" s="45" customFormat="1">
      <c r="B3993" s="49"/>
      <c r="C3993" s="44"/>
    </row>
    <row r="3994" spans="2:3" s="45" customFormat="1">
      <c r="B3994" s="49"/>
      <c r="C3994" s="44"/>
    </row>
    <row r="3995" spans="2:3" s="45" customFormat="1">
      <c r="B3995" s="49"/>
      <c r="C3995" s="44"/>
    </row>
    <row r="3996" spans="2:3" s="45" customFormat="1">
      <c r="B3996" s="49"/>
      <c r="C3996" s="44"/>
    </row>
    <row r="3997" spans="2:3" s="45" customFormat="1">
      <c r="B3997" s="49"/>
      <c r="C3997" s="44"/>
    </row>
    <row r="3998" spans="2:3" s="45" customFormat="1">
      <c r="B3998" s="49"/>
      <c r="C3998" s="44"/>
    </row>
    <row r="3999" spans="2:3" s="45" customFormat="1">
      <c r="B3999" s="49"/>
      <c r="C3999" s="44"/>
    </row>
    <row r="4000" spans="2:3" s="45" customFormat="1">
      <c r="B4000" s="49"/>
      <c r="C4000" s="44"/>
    </row>
    <row r="4001" spans="2:3" s="45" customFormat="1">
      <c r="B4001" s="49"/>
      <c r="C4001" s="44"/>
    </row>
    <row r="4002" spans="2:3" s="45" customFormat="1">
      <c r="B4002" s="49"/>
      <c r="C4002" s="44"/>
    </row>
    <row r="4003" spans="2:3" s="45" customFormat="1">
      <c r="B4003" s="49"/>
      <c r="C4003" s="44"/>
    </row>
    <row r="4004" spans="2:3" s="45" customFormat="1">
      <c r="B4004" s="49"/>
      <c r="C4004" s="44"/>
    </row>
    <row r="4005" spans="2:3" s="45" customFormat="1">
      <c r="B4005" s="49"/>
      <c r="C4005" s="44"/>
    </row>
    <row r="4006" spans="2:3" s="45" customFormat="1">
      <c r="B4006" s="49"/>
      <c r="C4006" s="44"/>
    </row>
    <row r="4007" spans="2:3" s="45" customFormat="1">
      <c r="B4007" s="49"/>
      <c r="C4007" s="44"/>
    </row>
    <row r="4008" spans="2:3" s="45" customFormat="1">
      <c r="B4008" s="49"/>
      <c r="C4008" s="44"/>
    </row>
    <row r="4009" spans="2:3" s="45" customFormat="1">
      <c r="B4009" s="49"/>
      <c r="C4009" s="44"/>
    </row>
    <row r="4010" spans="2:3" s="45" customFormat="1">
      <c r="B4010" s="49"/>
      <c r="C4010" s="44"/>
    </row>
    <row r="4011" spans="2:3" s="45" customFormat="1">
      <c r="B4011" s="49"/>
      <c r="C4011" s="44"/>
    </row>
    <row r="4012" spans="2:3" s="45" customFormat="1">
      <c r="B4012" s="49"/>
      <c r="C4012" s="44"/>
    </row>
    <row r="4013" spans="2:3" s="45" customFormat="1">
      <c r="B4013" s="49"/>
      <c r="C4013" s="44"/>
    </row>
    <row r="4014" spans="2:3" s="45" customFormat="1">
      <c r="B4014" s="49"/>
      <c r="C4014" s="44"/>
    </row>
    <row r="4015" spans="2:3" s="45" customFormat="1">
      <c r="B4015" s="49"/>
      <c r="C4015" s="44"/>
    </row>
    <row r="4016" spans="2:3" s="45" customFormat="1">
      <c r="B4016" s="49"/>
      <c r="C4016" s="44"/>
    </row>
    <row r="4017" spans="2:3" s="45" customFormat="1">
      <c r="B4017" s="49"/>
      <c r="C4017" s="44"/>
    </row>
    <row r="4018" spans="2:3" s="45" customFormat="1">
      <c r="B4018" s="49"/>
      <c r="C4018" s="44"/>
    </row>
    <row r="4019" spans="2:3" s="45" customFormat="1">
      <c r="B4019" s="49"/>
      <c r="C4019" s="44"/>
    </row>
    <row r="4020" spans="2:3" s="45" customFormat="1">
      <c r="B4020" s="49"/>
      <c r="C4020" s="44"/>
    </row>
    <row r="4021" spans="2:3" s="45" customFormat="1">
      <c r="B4021" s="49"/>
      <c r="C4021" s="44"/>
    </row>
    <row r="4022" spans="2:3" s="45" customFormat="1">
      <c r="B4022" s="49"/>
      <c r="C4022" s="44"/>
    </row>
    <row r="4023" spans="2:3" s="45" customFormat="1">
      <c r="B4023" s="49"/>
      <c r="C4023" s="44"/>
    </row>
    <row r="4024" spans="2:3" s="45" customFormat="1">
      <c r="B4024" s="49"/>
      <c r="C4024" s="44"/>
    </row>
    <row r="4025" spans="2:3" s="45" customFormat="1">
      <c r="B4025" s="49"/>
      <c r="C4025" s="44"/>
    </row>
    <row r="4026" spans="2:3" s="45" customFormat="1">
      <c r="B4026" s="49"/>
      <c r="C4026" s="44"/>
    </row>
    <row r="4027" spans="2:3" s="45" customFormat="1">
      <c r="B4027" s="49"/>
      <c r="C4027" s="44"/>
    </row>
    <row r="4028" spans="2:3" s="45" customFormat="1">
      <c r="B4028" s="49"/>
      <c r="C4028" s="44"/>
    </row>
    <row r="4029" spans="2:3" s="45" customFormat="1">
      <c r="B4029" s="49"/>
      <c r="C4029" s="44"/>
    </row>
    <row r="4030" spans="2:3" s="45" customFormat="1">
      <c r="B4030" s="49"/>
      <c r="C4030" s="44"/>
    </row>
    <row r="4031" spans="2:3" s="45" customFormat="1">
      <c r="B4031" s="49"/>
      <c r="C4031" s="44"/>
    </row>
    <row r="4032" spans="2:3" s="45" customFormat="1">
      <c r="B4032" s="49"/>
      <c r="C4032" s="44"/>
    </row>
    <row r="4033" spans="2:3" s="45" customFormat="1">
      <c r="B4033" s="49"/>
      <c r="C4033" s="44"/>
    </row>
    <row r="4034" spans="2:3" s="45" customFormat="1">
      <c r="B4034" s="49"/>
      <c r="C4034" s="44"/>
    </row>
    <row r="4035" spans="2:3" s="45" customFormat="1">
      <c r="B4035" s="49"/>
      <c r="C4035" s="44"/>
    </row>
    <row r="4036" spans="2:3" s="45" customFormat="1">
      <c r="B4036" s="49"/>
      <c r="C4036" s="44"/>
    </row>
    <row r="4037" spans="2:3" s="45" customFormat="1">
      <c r="B4037" s="49"/>
      <c r="C4037" s="44"/>
    </row>
    <row r="4038" spans="2:3" s="45" customFormat="1">
      <c r="B4038" s="49"/>
      <c r="C4038" s="44"/>
    </row>
    <row r="4039" spans="2:3" s="45" customFormat="1">
      <c r="B4039" s="49"/>
      <c r="C4039" s="44"/>
    </row>
    <row r="4040" spans="2:3" s="45" customFormat="1">
      <c r="B4040" s="49"/>
      <c r="C4040" s="44"/>
    </row>
    <row r="4041" spans="2:3" s="45" customFormat="1">
      <c r="B4041" s="49"/>
      <c r="C4041" s="44"/>
    </row>
    <row r="4042" spans="2:3" s="45" customFormat="1">
      <c r="B4042" s="49"/>
      <c r="C4042" s="44"/>
    </row>
    <row r="4043" spans="2:3" s="45" customFormat="1">
      <c r="B4043" s="49"/>
      <c r="C4043" s="44"/>
    </row>
    <row r="4044" spans="2:3" s="45" customFormat="1">
      <c r="B4044" s="49"/>
      <c r="C4044" s="44"/>
    </row>
    <row r="4045" spans="2:3" s="45" customFormat="1">
      <c r="B4045" s="49"/>
      <c r="C4045" s="44"/>
    </row>
    <row r="4046" spans="2:3" s="45" customFormat="1">
      <c r="B4046" s="49"/>
      <c r="C4046" s="44"/>
    </row>
    <row r="4047" spans="2:3" s="45" customFormat="1">
      <c r="B4047" s="49"/>
      <c r="C4047" s="44"/>
    </row>
    <row r="4048" spans="2:3" s="45" customFormat="1">
      <c r="B4048" s="49"/>
      <c r="C4048" s="44"/>
    </row>
    <row r="4049" spans="2:3" s="45" customFormat="1">
      <c r="B4049" s="49"/>
      <c r="C4049" s="44"/>
    </row>
    <row r="4050" spans="2:3" s="45" customFormat="1">
      <c r="B4050" s="49"/>
      <c r="C4050" s="44"/>
    </row>
    <row r="4051" spans="2:3" s="45" customFormat="1">
      <c r="B4051" s="49"/>
      <c r="C4051" s="44"/>
    </row>
    <row r="4052" spans="2:3" s="45" customFormat="1">
      <c r="B4052" s="49"/>
      <c r="C4052" s="44"/>
    </row>
    <row r="4053" spans="2:3" s="45" customFormat="1">
      <c r="B4053" s="49"/>
      <c r="C4053" s="44"/>
    </row>
    <row r="4054" spans="2:3" s="45" customFormat="1">
      <c r="B4054" s="49"/>
      <c r="C4054" s="44"/>
    </row>
    <row r="4055" spans="2:3" s="45" customFormat="1">
      <c r="B4055" s="49"/>
      <c r="C4055" s="44"/>
    </row>
    <row r="4056" spans="2:3" s="45" customFormat="1">
      <c r="B4056" s="49"/>
      <c r="C4056" s="44"/>
    </row>
    <row r="4057" spans="2:3" s="45" customFormat="1">
      <c r="B4057" s="49"/>
      <c r="C4057" s="44"/>
    </row>
    <row r="4058" spans="2:3" s="45" customFormat="1">
      <c r="B4058" s="49"/>
      <c r="C4058" s="44"/>
    </row>
    <row r="4059" spans="2:3" s="45" customFormat="1">
      <c r="B4059" s="49"/>
      <c r="C4059" s="44"/>
    </row>
    <row r="4060" spans="2:3" s="45" customFormat="1">
      <c r="B4060" s="49"/>
      <c r="C4060" s="44"/>
    </row>
    <row r="4061" spans="2:3" s="45" customFormat="1">
      <c r="B4061" s="49"/>
      <c r="C4061" s="44"/>
    </row>
    <row r="4062" spans="2:3" s="45" customFormat="1">
      <c r="B4062" s="49"/>
      <c r="C4062" s="44"/>
    </row>
    <row r="4063" spans="2:3" s="45" customFormat="1">
      <c r="B4063" s="49"/>
      <c r="C4063" s="44"/>
    </row>
    <row r="4064" spans="2:3" s="45" customFormat="1">
      <c r="B4064" s="49"/>
      <c r="C4064" s="44"/>
    </row>
    <row r="4065" spans="2:3" s="45" customFormat="1">
      <c r="B4065" s="49"/>
      <c r="C4065" s="44"/>
    </row>
    <row r="4066" spans="2:3" s="45" customFormat="1">
      <c r="B4066" s="49"/>
      <c r="C4066" s="44"/>
    </row>
    <row r="4067" spans="2:3" s="45" customFormat="1">
      <c r="B4067" s="49"/>
      <c r="C4067" s="44"/>
    </row>
    <row r="4068" spans="2:3" s="45" customFormat="1">
      <c r="B4068" s="49"/>
      <c r="C4068" s="44"/>
    </row>
    <row r="4069" spans="2:3" s="45" customFormat="1">
      <c r="B4069" s="49"/>
      <c r="C4069" s="44"/>
    </row>
    <row r="4070" spans="2:3" s="45" customFormat="1">
      <c r="B4070" s="49"/>
      <c r="C4070" s="44"/>
    </row>
    <row r="4071" spans="2:3" s="45" customFormat="1">
      <c r="B4071" s="49"/>
      <c r="C4071" s="44"/>
    </row>
    <row r="4072" spans="2:3" s="45" customFormat="1">
      <c r="B4072" s="49"/>
      <c r="C4072" s="44"/>
    </row>
    <row r="4073" spans="2:3" s="45" customFormat="1">
      <c r="B4073" s="49"/>
      <c r="C4073" s="44"/>
    </row>
    <row r="4074" spans="2:3" s="45" customFormat="1">
      <c r="B4074" s="49"/>
      <c r="C4074" s="44"/>
    </row>
    <row r="4075" spans="2:3" s="45" customFormat="1">
      <c r="B4075" s="49"/>
      <c r="C4075" s="44"/>
    </row>
    <row r="4076" spans="2:3" s="45" customFormat="1">
      <c r="B4076" s="49"/>
      <c r="C4076" s="44"/>
    </row>
    <row r="4077" spans="2:3" s="45" customFormat="1">
      <c r="B4077" s="49"/>
      <c r="C4077" s="44"/>
    </row>
    <row r="4078" spans="2:3" s="45" customFormat="1">
      <c r="B4078" s="49"/>
      <c r="C4078" s="44"/>
    </row>
    <row r="4079" spans="2:3" s="45" customFormat="1">
      <c r="B4079" s="49"/>
      <c r="C4079" s="44"/>
    </row>
    <row r="4080" spans="2:3" s="45" customFormat="1">
      <c r="B4080" s="49"/>
      <c r="C4080" s="44"/>
    </row>
    <row r="4081" spans="2:3" s="45" customFormat="1">
      <c r="B4081" s="49"/>
      <c r="C4081" s="44"/>
    </row>
    <row r="4082" spans="2:3" s="45" customFormat="1">
      <c r="B4082" s="49"/>
      <c r="C4082" s="44"/>
    </row>
    <row r="4083" spans="2:3" s="45" customFormat="1">
      <c r="B4083" s="49"/>
      <c r="C4083" s="44"/>
    </row>
    <row r="4084" spans="2:3" s="45" customFormat="1">
      <c r="B4084" s="49"/>
      <c r="C4084" s="44"/>
    </row>
    <row r="4085" spans="2:3" s="45" customFormat="1">
      <c r="B4085" s="49"/>
      <c r="C4085" s="44"/>
    </row>
    <row r="4086" spans="2:3" s="45" customFormat="1">
      <c r="B4086" s="49"/>
      <c r="C4086" s="44"/>
    </row>
    <row r="4087" spans="2:3" s="45" customFormat="1">
      <c r="B4087" s="49"/>
      <c r="C4087" s="44"/>
    </row>
    <row r="4088" spans="2:3" s="45" customFormat="1">
      <c r="B4088" s="49"/>
      <c r="C4088" s="44"/>
    </row>
    <row r="4089" spans="2:3" s="45" customFormat="1">
      <c r="B4089" s="49"/>
      <c r="C4089" s="44"/>
    </row>
    <row r="4090" spans="2:3" s="45" customFormat="1">
      <c r="B4090" s="49"/>
      <c r="C4090" s="44"/>
    </row>
    <row r="4091" spans="2:3" s="45" customFormat="1">
      <c r="B4091" s="49"/>
      <c r="C4091" s="44"/>
    </row>
    <row r="4092" spans="2:3" s="45" customFormat="1">
      <c r="B4092" s="49"/>
      <c r="C4092" s="44"/>
    </row>
    <row r="4093" spans="2:3" s="45" customFormat="1">
      <c r="B4093" s="49"/>
      <c r="C4093" s="44"/>
    </row>
    <row r="4094" spans="2:3" s="45" customFormat="1">
      <c r="B4094" s="49"/>
      <c r="C4094" s="44"/>
    </row>
    <row r="4095" spans="2:3" s="45" customFormat="1">
      <c r="B4095" s="49"/>
      <c r="C4095" s="44"/>
    </row>
    <row r="4096" spans="2:3" s="45" customFormat="1">
      <c r="B4096" s="49"/>
      <c r="C4096" s="44"/>
    </row>
    <row r="4097" spans="2:3" s="45" customFormat="1">
      <c r="B4097" s="49"/>
      <c r="C4097" s="44"/>
    </row>
    <row r="4098" spans="2:3" s="45" customFormat="1">
      <c r="B4098" s="49"/>
      <c r="C4098" s="44"/>
    </row>
    <row r="4099" spans="2:3" s="45" customFormat="1">
      <c r="B4099" s="49"/>
      <c r="C4099" s="44"/>
    </row>
    <row r="4100" spans="2:3" s="45" customFormat="1">
      <c r="B4100" s="49"/>
      <c r="C4100" s="44"/>
    </row>
    <row r="4101" spans="2:3" s="45" customFormat="1">
      <c r="B4101" s="49"/>
      <c r="C4101" s="44"/>
    </row>
    <row r="4102" spans="2:3" s="45" customFormat="1">
      <c r="B4102" s="49"/>
      <c r="C4102" s="44"/>
    </row>
    <row r="4103" spans="2:3" s="45" customFormat="1">
      <c r="B4103" s="49"/>
      <c r="C4103" s="44"/>
    </row>
    <row r="4104" spans="2:3" s="45" customFormat="1">
      <c r="B4104" s="49"/>
      <c r="C4104" s="44"/>
    </row>
    <row r="4105" spans="2:3" s="45" customFormat="1">
      <c r="B4105" s="49"/>
      <c r="C4105" s="44"/>
    </row>
    <row r="4106" spans="2:3" s="45" customFormat="1">
      <c r="B4106" s="49"/>
      <c r="C4106" s="44"/>
    </row>
    <row r="4107" spans="2:3" s="45" customFormat="1">
      <c r="B4107" s="49"/>
      <c r="C4107" s="44"/>
    </row>
    <row r="4108" spans="2:3" s="45" customFormat="1">
      <c r="B4108" s="49"/>
      <c r="C4108" s="44"/>
    </row>
    <row r="4109" spans="2:3" s="45" customFormat="1">
      <c r="B4109" s="49"/>
      <c r="C4109" s="44"/>
    </row>
    <row r="4110" spans="2:3" s="45" customFormat="1">
      <c r="B4110" s="49"/>
      <c r="C4110" s="44"/>
    </row>
    <row r="4111" spans="2:3" s="45" customFormat="1">
      <c r="B4111" s="49"/>
      <c r="C4111" s="44"/>
    </row>
    <row r="4112" spans="2:3" s="45" customFormat="1">
      <c r="B4112" s="49"/>
      <c r="C4112" s="44"/>
    </row>
    <row r="4113" spans="2:3" s="45" customFormat="1">
      <c r="B4113" s="49"/>
      <c r="C4113" s="44"/>
    </row>
    <row r="4114" spans="2:3" s="45" customFormat="1">
      <c r="B4114" s="49"/>
      <c r="C4114" s="44"/>
    </row>
    <row r="4115" spans="2:3" s="45" customFormat="1">
      <c r="B4115" s="49"/>
      <c r="C4115" s="44"/>
    </row>
    <row r="4116" spans="2:3" s="45" customFormat="1">
      <c r="B4116" s="49"/>
      <c r="C4116" s="44"/>
    </row>
    <row r="4117" spans="2:3" s="45" customFormat="1">
      <c r="B4117" s="49"/>
      <c r="C4117" s="44"/>
    </row>
    <row r="4118" spans="2:3" s="45" customFormat="1">
      <c r="B4118" s="49"/>
      <c r="C4118" s="44"/>
    </row>
    <row r="4119" spans="2:3" s="45" customFormat="1">
      <c r="B4119" s="49"/>
      <c r="C4119" s="44"/>
    </row>
    <row r="4120" spans="2:3" s="45" customFormat="1">
      <c r="B4120" s="49"/>
      <c r="C4120" s="44"/>
    </row>
    <row r="4121" spans="2:3" s="45" customFormat="1">
      <c r="B4121" s="49"/>
      <c r="C4121" s="44"/>
    </row>
    <row r="4122" spans="2:3" s="45" customFormat="1">
      <c r="B4122" s="49"/>
      <c r="C4122" s="44"/>
    </row>
    <row r="4123" spans="2:3" s="45" customFormat="1">
      <c r="B4123" s="49"/>
      <c r="C4123" s="44"/>
    </row>
    <row r="4124" spans="2:3" s="45" customFormat="1">
      <c r="B4124" s="49"/>
      <c r="C4124" s="44"/>
    </row>
    <row r="4125" spans="2:3" s="45" customFormat="1">
      <c r="B4125" s="49"/>
      <c r="C4125" s="44"/>
    </row>
    <row r="4126" spans="2:3" s="45" customFormat="1">
      <c r="B4126" s="49"/>
      <c r="C4126" s="44"/>
    </row>
    <row r="4127" spans="2:3" s="45" customFormat="1">
      <c r="B4127" s="49"/>
      <c r="C4127" s="44"/>
    </row>
    <row r="4128" spans="2:3" s="45" customFormat="1">
      <c r="B4128" s="49"/>
      <c r="C4128" s="44"/>
    </row>
    <row r="4129" spans="2:3" s="45" customFormat="1">
      <c r="B4129" s="49"/>
      <c r="C4129" s="44"/>
    </row>
    <row r="4130" spans="2:3" s="45" customFormat="1">
      <c r="B4130" s="49"/>
      <c r="C4130" s="44"/>
    </row>
    <row r="4131" spans="2:3" s="45" customFormat="1">
      <c r="B4131" s="49"/>
      <c r="C4131" s="44"/>
    </row>
    <row r="4132" spans="2:3" s="45" customFormat="1">
      <c r="B4132" s="49"/>
      <c r="C4132" s="44"/>
    </row>
    <row r="4133" spans="2:3" s="45" customFormat="1">
      <c r="B4133" s="49"/>
      <c r="C4133" s="44"/>
    </row>
    <row r="4134" spans="2:3" s="45" customFormat="1">
      <c r="B4134" s="49"/>
      <c r="C4134" s="44"/>
    </row>
    <row r="4135" spans="2:3" s="45" customFormat="1">
      <c r="B4135" s="49"/>
      <c r="C4135" s="44"/>
    </row>
    <row r="4136" spans="2:3" s="45" customFormat="1">
      <c r="B4136" s="49"/>
      <c r="C4136" s="44"/>
    </row>
    <row r="4137" spans="2:3" s="45" customFormat="1">
      <c r="B4137" s="49"/>
      <c r="C4137" s="44"/>
    </row>
    <row r="4138" spans="2:3" s="45" customFormat="1">
      <c r="B4138" s="49"/>
      <c r="C4138" s="44"/>
    </row>
    <row r="4139" spans="2:3" s="45" customFormat="1">
      <c r="B4139" s="49"/>
      <c r="C4139" s="44"/>
    </row>
    <row r="4140" spans="2:3" s="45" customFormat="1">
      <c r="B4140" s="49"/>
      <c r="C4140" s="44"/>
    </row>
    <row r="4141" spans="2:3" s="45" customFormat="1">
      <c r="B4141" s="49"/>
      <c r="C4141" s="44"/>
    </row>
    <row r="4142" spans="2:3" s="45" customFormat="1">
      <c r="B4142" s="49"/>
      <c r="C4142" s="44"/>
    </row>
    <row r="4143" spans="2:3" s="45" customFormat="1">
      <c r="B4143" s="49"/>
      <c r="C4143" s="44"/>
    </row>
    <row r="4144" spans="2:3" s="45" customFormat="1">
      <c r="B4144" s="49"/>
      <c r="C4144" s="44"/>
    </row>
    <row r="4145" spans="2:3" s="45" customFormat="1">
      <c r="B4145" s="49"/>
      <c r="C4145" s="44"/>
    </row>
    <row r="4146" spans="2:3" s="45" customFormat="1">
      <c r="B4146" s="49"/>
      <c r="C4146" s="44"/>
    </row>
    <row r="4147" spans="2:3" s="45" customFormat="1">
      <c r="B4147" s="49"/>
      <c r="C4147" s="44"/>
    </row>
    <row r="4148" spans="2:3" s="45" customFormat="1">
      <c r="B4148" s="49"/>
      <c r="C4148" s="44"/>
    </row>
    <row r="4149" spans="2:3" s="45" customFormat="1">
      <c r="B4149" s="49"/>
      <c r="C4149" s="44"/>
    </row>
    <row r="4150" spans="2:3" s="45" customFormat="1">
      <c r="B4150" s="49"/>
      <c r="C4150" s="44"/>
    </row>
    <row r="4151" spans="2:3" s="45" customFormat="1">
      <c r="B4151" s="49"/>
      <c r="C4151" s="44"/>
    </row>
    <row r="4152" spans="2:3" s="45" customFormat="1">
      <c r="B4152" s="49"/>
      <c r="C4152" s="44"/>
    </row>
    <row r="4153" spans="2:3" s="45" customFormat="1">
      <c r="B4153" s="49"/>
      <c r="C4153" s="44"/>
    </row>
    <row r="4154" spans="2:3" s="45" customFormat="1">
      <c r="B4154" s="49"/>
      <c r="C4154" s="44"/>
    </row>
    <row r="4155" spans="2:3" s="45" customFormat="1">
      <c r="B4155" s="49"/>
      <c r="C4155" s="44"/>
    </row>
    <row r="4156" spans="2:3" s="45" customFormat="1">
      <c r="B4156" s="49"/>
      <c r="C4156" s="44"/>
    </row>
    <row r="4157" spans="2:3" s="45" customFormat="1">
      <c r="B4157" s="49"/>
      <c r="C4157" s="44"/>
    </row>
    <row r="4158" spans="2:3" s="45" customFormat="1">
      <c r="B4158" s="49"/>
      <c r="C4158" s="44"/>
    </row>
    <row r="4159" spans="2:3" s="45" customFormat="1">
      <c r="B4159" s="49"/>
      <c r="C4159" s="44"/>
    </row>
    <row r="4160" spans="2:3" s="45" customFormat="1">
      <c r="B4160" s="49"/>
      <c r="C4160" s="44"/>
    </row>
    <row r="4161" spans="2:3" s="45" customFormat="1">
      <c r="B4161" s="49"/>
      <c r="C4161" s="44"/>
    </row>
    <row r="4162" spans="2:3" s="45" customFormat="1">
      <c r="B4162" s="49"/>
      <c r="C4162" s="44"/>
    </row>
    <row r="4163" spans="2:3" s="45" customFormat="1">
      <c r="B4163" s="49"/>
      <c r="C4163" s="44"/>
    </row>
    <row r="4164" spans="2:3" s="45" customFormat="1">
      <c r="B4164" s="49"/>
      <c r="C4164" s="44"/>
    </row>
    <row r="4165" spans="2:3" s="45" customFormat="1">
      <c r="B4165" s="49"/>
      <c r="C4165" s="44"/>
    </row>
    <row r="4166" spans="2:3" s="45" customFormat="1">
      <c r="B4166" s="49"/>
      <c r="C4166" s="44"/>
    </row>
    <row r="4167" spans="2:3" s="45" customFormat="1">
      <c r="B4167" s="49"/>
      <c r="C4167" s="44"/>
    </row>
    <row r="4168" spans="2:3" s="45" customFormat="1">
      <c r="B4168" s="49"/>
      <c r="C4168" s="44"/>
    </row>
    <row r="4169" spans="2:3" s="45" customFormat="1">
      <c r="B4169" s="49"/>
      <c r="C4169" s="44"/>
    </row>
    <row r="4170" spans="2:3" s="45" customFormat="1">
      <c r="B4170" s="49"/>
      <c r="C4170" s="44"/>
    </row>
    <row r="4171" spans="2:3" s="45" customFormat="1">
      <c r="B4171" s="49"/>
      <c r="C4171" s="44"/>
    </row>
    <row r="4172" spans="2:3" s="45" customFormat="1">
      <c r="B4172" s="49"/>
      <c r="C4172" s="44"/>
    </row>
    <row r="4173" spans="2:3" s="45" customFormat="1">
      <c r="B4173" s="49"/>
      <c r="C4173" s="44"/>
    </row>
    <row r="4174" spans="2:3" s="45" customFormat="1">
      <c r="B4174" s="49"/>
      <c r="C4174" s="44"/>
    </row>
    <row r="4175" spans="2:3" s="45" customFormat="1">
      <c r="B4175" s="49"/>
      <c r="C4175" s="44"/>
    </row>
    <row r="4176" spans="2:3" s="45" customFormat="1">
      <c r="B4176" s="49"/>
      <c r="C4176" s="44"/>
    </row>
    <row r="4177" spans="2:3" s="45" customFormat="1">
      <c r="B4177" s="49"/>
      <c r="C4177" s="44"/>
    </row>
    <row r="4178" spans="2:3" s="45" customFormat="1">
      <c r="B4178" s="49"/>
      <c r="C4178" s="44"/>
    </row>
    <row r="4179" spans="2:3" s="45" customFormat="1">
      <c r="B4179" s="49"/>
      <c r="C4179" s="44"/>
    </row>
    <row r="4180" spans="2:3" s="45" customFormat="1">
      <c r="B4180" s="49"/>
      <c r="C4180" s="44"/>
    </row>
    <row r="4181" spans="2:3" s="45" customFormat="1">
      <c r="B4181" s="49"/>
      <c r="C4181" s="44"/>
    </row>
    <row r="4182" spans="2:3" s="45" customFormat="1">
      <c r="B4182" s="49"/>
      <c r="C4182" s="44"/>
    </row>
    <row r="4183" spans="2:3" s="45" customFormat="1">
      <c r="B4183" s="49"/>
      <c r="C4183" s="44"/>
    </row>
    <row r="4184" spans="2:3" s="45" customFormat="1">
      <c r="B4184" s="49"/>
      <c r="C4184" s="44"/>
    </row>
    <row r="4185" spans="2:3" s="45" customFormat="1">
      <c r="B4185" s="49"/>
      <c r="C4185" s="44"/>
    </row>
    <row r="4186" spans="2:3" s="45" customFormat="1">
      <c r="B4186" s="49"/>
      <c r="C4186" s="44"/>
    </row>
    <row r="4187" spans="2:3" s="45" customFormat="1">
      <c r="B4187" s="49"/>
      <c r="C4187" s="44"/>
    </row>
    <row r="4188" spans="2:3" s="45" customFormat="1">
      <c r="B4188" s="49"/>
      <c r="C4188" s="44"/>
    </row>
    <row r="4189" spans="2:3" s="45" customFormat="1">
      <c r="B4189" s="49"/>
      <c r="C4189" s="44"/>
    </row>
    <row r="4190" spans="2:3" s="45" customFormat="1">
      <c r="B4190" s="49"/>
      <c r="C4190" s="44"/>
    </row>
    <row r="4191" spans="2:3" s="45" customFormat="1">
      <c r="B4191" s="49"/>
      <c r="C4191" s="44"/>
    </row>
    <row r="4192" spans="2:3" s="45" customFormat="1">
      <c r="B4192" s="49"/>
      <c r="C4192" s="44"/>
    </row>
    <row r="4193" spans="2:3" s="45" customFormat="1">
      <c r="B4193" s="49"/>
      <c r="C4193" s="44"/>
    </row>
    <row r="4194" spans="2:3" s="45" customFormat="1">
      <c r="B4194" s="49"/>
      <c r="C4194" s="44"/>
    </row>
    <row r="4195" spans="2:3" s="45" customFormat="1">
      <c r="B4195" s="49"/>
      <c r="C4195" s="44"/>
    </row>
    <row r="4196" spans="2:3" s="45" customFormat="1">
      <c r="B4196" s="49"/>
      <c r="C4196" s="44"/>
    </row>
    <row r="4197" spans="2:3" s="45" customFormat="1">
      <c r="B4197" s="49"/>
      <c r="C4197" s="44"/>
    </row>
    <row r="4198" spans="2:3" s="45" customFormat="1">
      <c r="B4198" s="49"/>
      <c r="C4198" s="44"/>
    </row>
    <row r="4199" spans="2:3" s="45" customFormat="1">
      <c r="B4199" s="49"/>
      <c r="C4199" s="44"/>
    </row>
    <row r="4200" spans="2:3" s="45" customFormat="1">
      <c r="B4200" s="49"/>
      <c r="C4200" s="44"/>
    </row>
    <row r="4201" spans="2:3" s="45" customFormat="1">
      <c r="B4201" s="49"/>
      <c r="C4201" s="44"/>
    </row>
    <row r="4202" spans="2:3" s="45" customFormat="1">
      <c r="B4202" s="49"/>
      <c r="C4202" s="44"/>
    </row>
    <row r="4203" spans="2:3" s="45" customFormat="1">
      <c r="B4203" s="49"/>
      <c r="C4203" s="44"/>
    </row>
    <row r="4204" spans="2:3" s="45" customFormat="1">
      <c r="B4204" s="49"/>
      <c r="C4204" s="44"/>
    </row>
    <row r="4205" spans="2:3" s="45" customFormat="1">
      <c r="B4205" s="49"/>
      <c r="C4205" s="44"/>
    </row>
    <row r="4206" spans="2:3" s="45" customFormat="1">
      <c r="B4206" s="49"/>
      <c r="C4206" s="44"/>
    </row>
    <row r="4207" spans="2:3" s="45" customFormat="1">
      <c r="B4207" s="49"/>
      <c r="C4207" s="44"/>
    </row>
    <row r="4208" spans="2:3" s="45" customFormat="1">
      <c r="B4208" s="49"/>
      <c r="C4208" s="44"/>
    </row>
    <row r="4209" spans="2:3" s="45" customFormat="1">
      <c r="B4209" s="49"/>
      <c r="C4209" s="44"/>
    </row>
    <row r="4210" spans="2:3" s="45" customFormat="1">
      <c r="B4210" s="49"/>
      <c r="C4210" s="44"/>
    </row>
    <row r="4211" spans="2:3" s="45" customFormat="1">
      <c r="B4211" s="49"/>
      <c r="C4211" s="44"/>
    </row>
    <row r="4212" spans="2:3" s="45" customFormat="1">
      <c r="B4212" s="49"/>
      <c r="C4212" s="44"/>
    </row>
    <row r="4213" spans="2:3" s="45" customFormat="1">
      <c r="B4213" s="49"/>
      <c r="C4213" s="44"/>
    </row>
    <row r="4214" spans="2:3" s="45" customFormat="1">
      <c r="B4214" s="49"/>
      <c r="C4214" s="44"/>
    </row>
    <row r="4215" spans="2:3" s="45" customFormat="1">
      <c r="B4215" s="49"/>
      <c r="C4215" s="44"/>
    </row>
    <row r="4216" spans="2:3" s="45" customFormat="1">
      <c r="B4216" s="49"/>
      <c r="C4216" s="44"/>
    </row>
    <row r="4217" spans="2:3" s="45" customFormat="1">
      <c r="B4217" s="49"/>
      <c r="C4217" s="44"/>
    </row>
    <row r="4218" spans="2:3" s="45" customFormat="1">
      <c r="B4218" s="49"/>
      <c r="C4218" s="44"/>
    </row>
    <row r="4219" spans="2:3" s="45" customFormat="1">
      <c r="B4219" s="49"/>
      <c r="C4219" s="44"/>
    </row>
    <row r="4220" spans="2:3" s="45" customFormat="1">
      <c r="B4220" s="49"/>
      <c r="C4220" s="44"/>
    </row>
    <row r="4221" spans="2:3" s="45" customFormat="1">
      <c r="B4221" s="49"/>
      <c r="C4221" s="44"/>
    </row>
    <row r="4222" spans="2:3" s="45" customFormat="1">
      <c r="B4222" s="49"/>
      <c r="C4222" s="44"/>
    </row>
    <row r="4223" spans="2:3" s="45" customFormat="1">
      <c r="B4223" s="49"/>
      <c r="C4223" s="44"/>
    </row>
    <row r="4224" spans="2:3" s="45" customFormat="1">
      <c r="B4224" s="49"/>
      <c r="C4224" s="44"/>
    </row>
    <row r="4225" spans="2:3" s="45" customFormat="1">
      <c r="B4225" s="49"/>
      <c r="C4225" s="44"/>
    </row>
    <row r="4226" spans="2:3" s="45" customFormat="1">
      <c r="B4226" s="49"/>
      <c r="C4226" s="44"/>
    </row>
    <row r="4227" spans="2:3" s="45" customFormat="1">
      <c r="B4227" s="49"/>
      <c r="C4227" s="44"/>
    </row>
    <row r="4228" spans="2:3" s="45" customFormat="1">
      <c r="B4228" s="49"/>
      <c r="C4228" s="44"/>
    </row>
    <row r="4229" spans="2:3" s="45" customFormat="1">
      <c r="B4229" s="49"/>
      <c r="C4229" s="44"/>
    </row>
    <row r="4230" spans="2:3" s="45" customFormat="1">
      <c r="B4230" s="49"/>
      <c r="C4230" s="44"/>
    </row>
    <row r="4231" spans="2:3" s="45" customFormat="1">
      <c r="B4231" s="49"/>
      <c r="C4231" s="44"/>
    </row>
    <row r="4232" spans="2:3" s="45" customFormat="1">
      <c r="B4232" s="49"/>
      <c r="C4232" s="44"/>
    </row>
    <row r="4233" spans="2:3" s="45" customFormat="1">
      <c r="B4233" s="49"/>
      <c r="C4233" s="44"/>
    </row>
    <row r="4234" spans="2:3" s="45" customFormat="1">
      <c r="B4234" s="49"/>
      <c r="C4234" s="44"/>
    </row>
    <row r="4235" spans="2:3" s="45" customFormat="1">
      <c r="B4235" s="49"/>
      <c r="C4235" s="44"/>
    </row>
    <row r="4236" spans="2:3" s="45" customFormat="1">
      <c r="B4236" s="49"/>
      <c r="C4236" s="44"/>
    </row>
    <row r="4237" spans="2:3" s="45" customFormat="1">
      <c r="B4237" s="49"/>
      <c r="C4237" s="44"/>
    </row>
    <row r="4238" spans="2:3" s="45" customFormat="1">
      <c r="B4238" s="49"/>
      <c r="C4238" s="44"/>
    </row>
    <row r="4239" spans="2:3" s="45" customFormat="1">
      <c r="B4239" s="49"/>
      <c r="C4239" s="44"/>
    </row>
    <row r="4240" spans="2:3" s="45" customFormat="1">
      <c r="B4240" s="49"/>
      <c r="C4240" s="44"/>
    </row>
    <row r="4241" spans="2:3" s="45" customFormat="1">
      <c r="B4241" s="49"/>
      <c r="C4241" s="44"/>
    </row>
    <row r="4242" spans="2:3" s="45" customFormat="1">
      <c r="B4242" s="49"/>
      <c r="C4242" s="44"/>
    </row>
    <row r="4243" spans="2:3" s="45" customFormat="1">
      <c r="B4243" s="49"/>
      <c r="C4243" s="44"/>
    </row>
    <row r="4244" spans="2:3" s="45" customFormat="1">
      <c r="B4244" s="49"/>
      <c r="C4244" s="44"/>
    </row>
    <row r="4245" spans="2:3" s="45" customFormat="1">
      <c r="B4245" s="49"/>
      <c r="C4245" s="44"/>
    </row>
    <row r="4246" spans="2:3" s="45" customFormat="1">
      <c r="B4246" s="49"/>
      <c r="C4246" s="44"/>
    </row>
    <row r="4247" spans="2:3" s="45" customFormat="1">
      <c r="B4247" s="49"/>
      <c r="C4247" s="44"/>
    </row>
    <row r="4248" spans="2:3" s="45" customFormat="1">
      <c r="B4248" s="49"/>
      <c r="C4248" s="44"/>
    </row>
    <row r="4249" spans="2:3" s="45" customFormat="1">
      <c r="B4249" s="49"/>
      <c r="C4249" s="44"/>
    </row>
    <row r="4250" spans="2:3" s="45" customFormat="1">
      <c r="B4250" s="49"/>
      <c r="C4250" s="44"/>
    </row>
    <row r="4251" spans="2:3" s="45" customFormat="1">
      <c r="B4251" s="49"/>
      <c r="C4251" s="44"/>
    </row>
    <row r="4252" spans="2:3" s="45" customFormat="1">
      <c r="B4252" s="49"/>
      <c r="C4252" s="44"/>
    </row>
    <row r="4253" spans="2:3" s="45" customFormat="1">
      <c r="B4253" s="49"/>
      <c r="C4253" s="44"/>
    </row>
    <row r="4254" spans="2:3" s="45" customFormat="1">
      <c r="B4254" s="49"/>
      <c r="C4254" s="44"/>
    </row>
    <row r="4255" spans="2:3" s="45" customFormat="1">
      <c r="B4255" s="49"/>
      <c r="C4255" s="44"/>
    </row>
    <row r="4256" spans="2:3" s="45" customFormat="1">
      <c r="B4256" s="49"/>
      <c r="C4256" s="44"/>
    </row>
    <row r="4257" spans="2:3" s="45" customFormat="1">
      <c r="B4257" s="49"/>
      <c r="C4257" s="44"/>
    </row>
    <row r="4258" spans="2:3" s="45" customFormat="1">
      <c r="B4258" s="49"/>
      <c r="C4258" s="44"/>
    </row>
    <row r="4259" spans="2:3" s="45" customFormat="1">
      <c r="B4259" s="49"/>
      <c r="C4259" s="44"/>
    </row>
    <row r="4260" spans="2:3" s="45" customFormat="1">
      <c r="B4260" s="49"/>
      <c r="C4260" s="44"/>
    </row>
    <row r="4261" spans="2:3" s="45" customFormat="1">
      <c r="B4261" s="49"/>
      <c r="C4261" s="44"/>
    </row>
    <row r="4262" spans="2:3" s="45" customFormat="1">
      <c r="B4262" s="49"/>
      <c r="C4262" s="44"/>
    </row>
    <row r="4263" spans="2:3" s="45" customFormat="1">
      <c r="B4263" s="49"/>
      <c r="C4263" s="44"/>
    </row>
    <row r="4264" spans="2:3" s="45" customFormat="1">
      <c r="B4264" s="49"/>
      <c r="C4264" s="44"/>
    </row>
    <row r="4265" spans="2:3" s="45" customFormat="1">
      <c r="B4265" s="49"/>
      <c r="C4265" s="44"/>
    </row>
    <row r="4266" spans="2:3" s="45" customFormat="1">
      <c r="B4266" s="49"/>
      <c r="C4266" s="44"/>
    </row>
    <row r="4267" spans="2:3" s="45" customFormat="1">
      <c r="B4267" s="49"/>
      <c r="C4267" s="44"/>
    </row>
    <row r="4268" spans="2:3" s="45" customFormat="1">
      <c r="B4268" s="49"/>
      <c r="C4268" s="44"/>
    </row>
    <row r="4269" spans="2:3" s="45" customFormat="1">
      <c r="B4269" s="49"/>
      <c r="C4269" s="44"/>
    </row>
    <row r="4270" spans="2:3" s="45" customFormat="1">
      <c r="B4270" s="49"/>
      <c r="C4270" s="44"/>
    </row>
    <row r="4271" spans="2:3" s="45" customFormat="1">
      <c r="B4271" s="49"/>
      <c r="C4271" s="44"/>
    </row>
    <row r="4272" spans="2:3" s="45" customFormat="1">
      <c r="B4272" s="49"/>
      <c r="C4272" s="44"/>
    </row>
    <row r="4273" spans="2:3" s="45" customFormat="1">
      <c r="B4273" s="49"/>
      <c r="C4273" s="44"/>
    </row>
    <row r="4274" spans="2:3" s="45" customFormat="1">
      <c r="B4274" s="49"/>
      <c r="C4274" s="44"/>
    </row>
    <row r="4275" spans="2:3" s="45" customFormat="1">
      <c r="B4275" s="49"/>
      <c r="C4275" s="44"/>
    </row>
    <row r="4276" spans="2:3" s="45" customFormat="1">
      <c r="B4276" s="49"/>
      <c r="C4276" s="44"/>
    </row>
    <row r="4277" spans="2:3" s="45" customFormat="1">
      <c r="B4277" s="49"/>
      <c r="C4277" s="44"/>
    </row>
    <row r="4278" spans="2:3" s="45" customFormat="1">
      <c r="B4278" s="49"/>
      <c r="C4278" s="44"/>
    </row>
    <row r="4279" spans="2:3" s="45" customFormat="1">
      <c r="B4279" s="49"/>
      <c r="C4279" s="44"/>
    </row>
    <row r="4280" spans="2:3" s="45" customFormat="1">
      <c r="B4280" s="49"/>
      <c r="C4280" s="44"/>
    </row>
    <row r="4281" spans="2:3" s="45" customFormat="1">
      <c r="B4281" s="49"/>
      <c r="C4281" s="44"/>
    </row>
    <row r="4282" spans="2:3" s="45" customFormat="1">
      <c r="B4282" s="49"/>
      <c r="C4282" s="44"/>
    </row>
    <row r="4283" spans="2:3" s="45" customFormat="1">
      <c r="B4283" s="49"/>
      <c r="C4283" s="44"/>
    </row>
    <row r="4284" spans="2:3" s="45" customFormat="1">
      <c r="B4284" s="49"/>
      <c r="C4284" s="44"/>
    </row>
    <row r="4285" spans="2:3" s="45" customFormat="1">
      <c r="B4285" s="49"/>
      <c r="C4285" s="44"/>
    </row>
    <row r="4286" spans="2:3" s="45" customFormat="1">
      <c r="B4286" s="49"/>
      <c r="C4286" s="44"/>
    </row>
    <row r="4287" spans="2:3" s="45" customFormat="1">
      <c r="B4287" s="49"/>
      <c r="C4287" s="44"/>
    </row>
    <row r="4288" spans="2:3" s="45" customFormat="1">
      <c r="B4288" s="49"/>
      <c r="C4288" s="44"/>
    </row>
    <row r="4289" spans="2:3" s="45" customFormat="1">
      <c r="B4289" s="49"/>
      <c r="C4289" s="44"/>
    </row>
    <row r="4290" spans="2:3" s="45" customFormat="1">
      <c r="B4290" s="49"/>
      <c r="C4290" s="44"/>
    </row>
    <row r="4291" spans="2:3" s="45" customFormat="1">
      <c r="B4291" s="49"/>
      <c r="C4291" s="44"/>
    </row>
    <row r="4292" spans="2:3" s="45" customFormat="1">
      <c r="B4292" s="49"/>
      <c r="C4292" s="44"/>
    </row>
    <row r="4293" spans="2:3" s="45" customFormat="1">
      <c r="B4293" s="49"/>
      <c r="C4293" s="44"/>
    </row>
    <row r="4294" spans="2:3" s="45" customFormat="1">
      <c r="B4294" s="49"/>
      <c r="C4294" s="44"/>
    </row>
    <row r="4295" spans="2:3" s="45" customFormat="1">
      <c r="B4295" s="49"/>
      <c r="C4295" s="44"/>
    </row>
    <row r="4296" spans="2:3" s="45" customFormat="1">
      <c r="B4296" s="49"/>
      <c r="C4296" s="44"/>
    </row>
    <row r="4297" spans="2:3" s="45" customFormat="1">
      <c r="B4297" s="49"/>
      <c r="C4297" s="44"/>
    </row>
    <row r="4298" spans="2:3" s="45" customFormat="1">
      <c r="B4298" s="49"/>
      <c r="C4298" s="44"/>
    </row>
    <row r="4299" spans="2:3" s="45" customFormat="1">
      <c r="B4299" s="49"/>
      <c r="C4299" s="44"/>
    </row>
    <row r="4300" spans="2:3" s="45" customFormat="1">
      <c r="B4300" s="49"/>
      <c r="C4300" s="44"/>
    </row>
    <row r="4301" spans="2:3" s="45" customFormat="1">
      <c r="B4301" s="49"/>
      <c r="C4301" s="44"/>
    </row>
    <row r="4302" spans="2:3" s="45" customFormat="1">
      <c r="B4302" s="49"/>
      <c r="C4302" s="44"/>
    </row>
    <row r="4303" spans="2:3" s="45" customFormat="1">
      <c r="B4303" s="49"/>
      <c r="C4303" s="44"/>
    </row>
    <row r="4304" spans="2:3" s="45" customFormat="1">
      <c r="B4304" s="49"/>
      <c r="C4304" s="44"/>
    </row>
    <row r="4305" spans="2:3" s="45" customFormat="1">
      <c r="B4305" s="49"/>
      <c r="C4305" s="44"/>
    </row>
    <row r="4306" spans="2:3" s="45" customFormat="1">
      <c r="B4306" s="49"/>
      <c r="C4306" s="44"/>
    </row>
    <row r="4307" spans="2:3" s="45" customFormat="1">
      <c r="B4307" s="49"/>
      <c r="C4307" s="44"/>
    </row>
    <row r="4308" spans="2:3" s="45" customFormat="1">
      <c r="B4308" s="49"/>
      <c r="C4308" s="44"/>
    </row>
    <row r="4309" spans="2:3" s="45" customFormat="1">
      <c r="B4309" s="49"/>
      <c r="C4309" s="44"/>
    </row>
    <row r="4310" spans="2:3" s="45" customFormat="1">
      <c r="B4310" s="49"/>
      <c r="C4310" s="44"/>
    </row>
    <row r="4311" spans="2:3" s="45" customFormat="1">
      <c r="B4311" s="49"/>
      <c r="C4311" s="44"/>
    </row>
    <row r="4312" spans="2:3" s="45" customFormat="1">
      <c r="B4312" s="49"/>
      <c r="C4312" s="44"/>
    </row>
    <row r="4313" spans="2:3" s="45" customFormat="1">
      <c r="B4313" s="49"/>
      <c r="C4313" s="44"/>
    </row>
    <row r="4314" spans="2:3" s="45" customFormat="1">
      <c r="B4314" s="49"/>
      <c r="C4314" s="44"/>
    </row>
    <row r="4315" spans="2:3" s="45" customFormat="1">
      <c r="B4315" s="49"/>
      <c r="C4315" s="44"/>
    </row>
    <row r="4316" spans="2:3" s="45" customFormat="1">
      <c r="B4316" s="49"/>
      <c r="C4316" s="44"/>
    </row>
    <row r="4317" spans="2:3" s="45" customFormat="1">
      <c r="B4317" s="49"/>
      <c r="C4317" s="44"/>
    </row>
    <row r="4318" spans="2:3" s="45" customFormat="1">
      <c r="B4318" s="49"/>
      <c r="C4318" s="44"/>
    </row>
    <row r="4319" spans="2:3" s="45" customFormat="1">
      <c r="B4319" s="49"/>
      <c r="C4319" s="44"/>
    </row>
    <row r="4320" spans="2:3" s="45" customFormat="1">
      <c r="B4320" s="49"/>
      <c r="C4320" s="44"/>
    </row>
    <row r="4321" spans="2:3" s="45" customFormat="1">
      <c r="B4321" s="49"/>
      <c r="C4321" s="44"/>
    </row>
    <row r="4322" spans="2:3" s="45" customFormat="1">
      <c r="B4322" s="49"/>
      <c r="C4322" s="44"/>
    </row>
    <row r="4323" spans="2:3" s="45" customFormat="1">
      <c r="B4323" s="49"/>
      <c r="C4323" s="44"/>
    </row>
    <row r="4324" spans="2:3" s="45" customFormat="1">
      <c r="B4324" s="49"/>
      <c r="C4324" s="44"/>
    </row>
    <row r="4325" spans="2:3" s="45" customFormat="1">
      <c r="B4325" s="49"/>
      <c r="C4325" s="44"/>
    </row>
    <row r="4326" spans="2:3" s="45" customFormat="1">
      <c r="B4326" s="49"/>
      <c r="C4326" s="44"/>
    </row>
    <row r="4327" spans="2:3" s="45" customFormat="1">
      <c r="B4327" s="49"/>
      <c r="C4327" s="44"/>
    </row>
    <row r="4328" spans="2:3" s="45" customFormat="1">
      <c r="B4328" s="49"/>
      <c r="C4328" s="44"/>
    </row>
    <row r="4329" spans="2:3" s="45" customFormat="1">
      <c r="B4329" s="49"/>
      <c r="C4329" s="44"/>
    </row>
    <row r="4330" spans="2:3" s="45" customFormat="1">
      <c r="B4330" s="49"/>
      <c r="C4330" s="44"/>
    </row>
    <row r="4331" spans="2:3" s="45" customFormat="1">
      <c r="B4331" s="49"/>
      <c r="C4331" s="44"/>
    </row>
    <row r="4332" spans="2:3" s="45" customFormat="1">
      <c r="B4332" s="49"/>
      <c r="C4332" s="44"/>
    </row>
    <row r="4333" spans="2:3" s="45" customFormat="1">
      <c r="B4333" s="49"/>
      <c r="C4333" s="44"/>
    </row>
    <row r="4334" spans="2:3" s="45" customFormat="1">
      <c r="B4334" s="49"/>
      <c r="C4334" s="44"/>
    </row>
    <row r="4335" spans="2:3" s="45" customFormat="1">
      <c r="B4335" s="49"/>
      <c r="C4335" s="44"/>
    </row>
    <row r="4336" spans="2:3" s="45" customFormat="1">
      <c r="B4336" s="49"/>
      <c r="C4336" s="44"/>
    </row>
    <row r="4337" spans="2:3" s="45" customFormat="1">
      <c r="B4337" s="49"/>
      <c r="C4337" s="44"/>
    </row>
    <row r="4338" spans="2:3" s="45" customFormat="1">
      <c r="B4338" s="49"/>
      <c r="C4338" s="44"/>
    </row>
    <row r="4339" spans="2:3" s="45" customFormat="1">
      <c r="B4339" s="49"/>
      <c r="C4339" s="44"/>
    </row>
    <row r="4340" spans="2:3" s="45" customFormat="1">
      <c r="B4340" s="49"/>
      <c r="C4340" s="44"/>
    </row>
    <row r="4341" spans="2:3" s="45" customFormat="1">
      <c r="B4341" s="49"/>
      <c r="C4341" s="44"/>
    </row>
    <row r="4342" spans="2:3" s="45" customFormat="1">
      <c r="B4342" s="49"/>
      <c r="C4342" s="44"/>
    </row>
    <row r="4343" spans="2:3" s="45" customFormat="1">
      <c r="B4343" s="49"/>
      <c r="C4343" s="44"/>
    </row>
    <row r="4344" spans="2:3" s="45" customFormat="1">
      <c r="B4344" s="49"/>
      <c r="C4344" s="44"/>
    </row>
    <row r="4345" spans="2:3" s="45" customFormat="1">
      <c r="B4345" s="49"/>
      <c r="C4345" s="44"/>
    </row>
    <row r="4346" spans="2:3" s="45" customFormat="1">
      <c r="B4346" s="49"/>
      <c r="C4346" s="44"/>
    </row>
    <row r="4347" spans="2:3" s="45" customFormat="1">
      <c r="B4347" s="49"/>
      <c r="C4347" s="44"/>
    </row>
    <row r="4348" spans="2:3" s="45" customFormat="1">
      <c r="B4348" s="49"/>
      <c r="C4348" s="44"/>
    </row>
    <row r="4349" spans="2:3" s="45" customFormat="1">
      <c r="B4349" s="49"/>
      <c r="C4349" s="44"/>
    </row>
    <row r="4350" spans="2:3" s="45" customFormat="1">
      <c r="B4350" s="49"/>
      <c r="C4350" s="44"/>
    </row>
    <row r="4351" spans="2:3" s="45" customFormat="1">
      <c r="B4351" s="49"/>
      <c r="C4351" s="44"/>
    </row>
    <row r="4352" spans="2:3" s="45" customFormat="1">
      <c r="B4352" s="49"/>
      <c r="C4352" s="44"/>
    </row>
    <row r="4353" spans="2:3" s="45" customFormat="1">
      <c r="B4353" s="49"/>
      <c r="C4353" s="44"/>
    </row>
    <row r="4354" spans="2:3" s="45" customFormat="1">
      <c r="B4354" s="49"/>
      <c r="C4354" s="44"/>
    </row>
    <row r="4355" spans="2:3" s="45" customFormat="1">
      <c r="B4355" s="49"/>
      <c r="C4355" s="44"/>
    </row>
    <row r="4356" spans="2:3" s="45" customFormat="1">
      <c r="B4356" s="49"/>
      <c r="C4356" s="44"/>
    </row>
    <row r="4357" spans="2:3" s="45" customFormat="1">
      <c r="B4357" s="49"/>
      <c r="C4357" s="44"/>
    </row>
    <row r="4358" spans="2:3" s="45" customFormat="1">
      <c r="B4358" s="49"/>
      <c r="C4358" s="44"/>
    </row>
    <row r="4359" spans="2:3" s="45" customFormat="1">
      <c r="B4359" s="49"/>
      <c r="C4359" s="44"/>
    </row>
    <row r="4360" spans="2:3" s="45" customFormat="1">
      <c r="B4360" s="49"/>
      <c r="C4360" s="44"/>
    </row>
    <row r="4361" spans="2:3" s="45" customFormat="1">
      <c r="B4361" s="49"/>
      <c r="C4361" s="44"/>
    </row>
    <row r="4362" spans="2:3" s="45" customFormat="1">
      <c r="B4362" s="49"/>
      <c r="C4362" s="44"/>
    </row>
    <row r="4363" spans="2:3" s="45" customFormat="1">
      <c r="B4363" s="49"/>
      <c r="C4363" s="44"/>
    </row>
    <row r="4364" spans="2:3" s="45" customFormat="1">
      <c r="B4364" s="49"/>
      <c r="C4364" s="44"/>
    </row>
    <row r="4365" spans="2:3" s="45" customFormat="1">
      <c r="B4365" s="49"/>
      <c r="C4365" s="44"/>
    </row>
    <row r="4366" spans="2:3" s="45" customFormat="1">
      <c r="B4366" s="49"/>
      <c r="C4366" s="44"/>
    </row>
    <row r="4367" spans="2:3" s="45" customFormat="1">
      <c r="B4367" s="49"/>
      <c r="C4367" s="44"/>
    </row>
    <row r="4368" spans="2:3" s="45" customFormat="1">
      <c r="B4368" s="49"/>
      <c r="C4368" s="44"/>
    </row>
    <row r="4369" spans="2:3" s="45" customFormat="1">
      <c r="B4369" s="49"/>
      <c r="C4369" s="44"/>
    </row>
    <row r="4370" spans="2:3" s="45" customFormat="1">
      <c r="B4370" s="49"/>
      <c r="C4370" s="44"/>
    </row>
    <row r="4371" spans="2:3" s="45" customFormat="1">
      <c r="B4371" s="49"/>
      <c r="C4371" s="44"/>
    </row>
    <row r="4372" spans="2:3" s="45" customFormat="1">
      <c r="B4372" s="49"/>
      <c r="C4372" s="44"/>
    </row>
    <row r="4373" spans="2:3" s="45" customFormat="1">
      <c r="B4373" s="49"/>
      <c r="C4373" s="44"/>
    </row>
    <row r="4374" spans="2:3" s="45" customFormat="1">
      <c r="B4374" s="49"/>
      <c r="C4374" s="44"/>
    </row>
    <row r="4375" spans="2:3" s="45" customFormat="1">
      <c r="B4375" s="49"/>
      <c r="C4375" s="44"/>
    </row>
    <row r="4376" spans="2:3" s="45" customFormat="1">
      <c r="B4376" s="49"/>
      <c r="C4376" s="44"/>
    </row>
    <row r="4377" spans="2:3" s="45" customFormat="1">
      <c r="B4377" s="49"/>
      <c r="C4377" s="44"/>
    </row>
    <row r="4378" spans="2:3" s="45" customFormat="1">
      <c r="B4378" s="49"/>
      <c r="C4378" s="44"/>
    </row>
    <row r="4379" spans="2:3" s="45" customFormat="1">
      <c r="B4379" s="49"/>
      <c r="C4379" s="44"/>
    </row>
    <row r="4380" spans="2:3" s="45" customFormat="1">
      <c r="B4380" s="49"/>
      <c r="C4380" s="44"/>
    </row>
    <row r="4381" spans="2:3" s="45" customFormat="1">
      <c r="B4381" s="49"/>
      <c r="C4381" s="44"/>
    </row>
    <row r="4382" spans="2:3" s="45" customFormat="1">
      <c r="B4382" s="49"/>
      <c r="C4382" s="44"/>
    </row>
    <row r="4383" spans="2:3" s="45" customFormat="1">
      <c r="B4383" s="49"/>
      <c r="C4383" s="44"/>
    </row>
    <row r="4384" spans="2:3" s="45" customFormat="1">
      <c r="B4384" s="49"/>
      <c r="C4384" s="44"/>
    </row>
    <row r="4385" spans="2:3" s="45" customFormat="1">
      <c r="B4385" s="49"/>
      <c r="C4385" s="44"/>
    </row>
    <row r="4386" spans="2:3" s="45" customFormat="1">
      <c r="B4386" s="49"/>
      <c r="C4386" s="44"/>
    </row>
    <row r="4387" spans="2:3" s="45" customFormat="1">
      <c r="B4387" s="49"/>
      <c r="C4387" s="44"/>
    </row>
    <row r="4388" spans="2:3" s="45" customFormat="1">
      <c r="B4388" s="49"/>
      <c r="C4388" s="44"/>
    </row>
    <row r="4389" spans="2:3" s="45" customFormat="1">
      <c r="B4389" s="49"/>
      <c r="C4389" s="44"/>
    </row>
    <row r="4390" spans="2:3" s="45" customFormat="1">
      <c r="B4390" s="49"/>
      <c r="C4390" s="44"/>
    </row>
    <row r="4391" spans="2:3" s="45" customFormat="1">
      <c r="B4391" s="49"/>
      <c r="C4391" s="44"/>
    </row>
    <row r="4392" spans="2:3" s="45" customFormat="1">
      <c r="B4392" s="49"/>
      <c r="C4392" s="44"/>
    </row>
    <row r="4393" spans="2:3" s="45" customFormat="1">
      <c r="B4393" s="49"/>
      <c r="C4393" s="44"/>
    </row>
    <row r="4394" spans="2:3" s="45" customFormat="1">
      <c r="B4394" s="49"/>
      <c r="C4394" s="44"/>
    </row>
    <row r="4395" spans="2:3" s="45" customFormat="1">
      <c r="B4395" s="49"/>
      <c r="C4395" s="44"/>
    </row>
    <row r="4396" spans="2:3" s="45" customFormat="1">
      <c r="B4396" s="49"/>
      <c r="C4396" s="44"/>
    </row>
    <row r="4397" spans="2:3" s="45" customFormat="1">
      <c r="B4397" s="49"/>
      <c r="C4397" s="44"/>
    </row>
    <row r="4398" spans="2:3" s="45" customFormat="1">
      <c r="B4398" s="49"/>
      <c r="C4398" s="44"/>
    </row>
    <row r="4399" spans="2:3" s="45" customFormat="1">
      <c r="B4399" s="49"/>
      <c r="C4399" s="44"/>
    </row>
    <row r="4400" spans="2:3" s="45" customFormat="1">
      <c r="B4400" s="49"/>
      <c r="C4400" s="44"/>
    </row>
    <row r="4401" spans="2:3" s="45" customFormat="1">
      <c r="B4401" s="49"/>
      <c r="C4401" s="44"/>
    </row>
    <row r="4402" spans="2:3" s="45" customFormat="1">
      <c r="B4402" s="49"/>
      <c r="C4402" s="44"/>
    </row>
    <row r="4403" spans="2:3" s="45" customFormat="1">
      <c r="B4403" s="49"/>
      <c r="C4403" s="44"/>
    </row>
    <row r="4404" spans="2:3" s="45" customFormat="1">
      <c r="B4404" s="49"/>
      <c r="C4404" s="44"/>
    </row>
    <row r="4405" spans="2:3" s="45" customFormat="1">
      <c r="B4405" s="49"/>
      <c r="C4405" s="44"/>
    </row>
    <row r="4406" spans="2:3" s="45" customFormat="1">
      <c r="B4406" s="49"/>
      <c r="C4406" s="44"/>
    </row>
    <row r="4407" spans="2:3" s="45" customFormat="1">
      <c r="B4407" s="49"/>
      <c r="C4407" s="44"/>
    </row>
    <row r="4408" spans="2:3" s="45" customFormat="1">
      <c r="B4408" s="49"/>
      <c r="C4408" s="44"/>
    </row>
    <row r="4409" spans="2:3" s="45" customFormat="1">
      <c r="B4409" s="49"/>
      <c r="C4409" s="44"/>
    </row>
    <row r="4410" spans="2:3" s="45" customFormat="1">
      <c r="B4410" s="49"/>
      <c r="C4410" s="44"/>
    </row>
    <row r="4411" spans="2:3" s="45" customFormat="1">
      <c r="B4411" s="49"/>
      <c r="C4411" s="44"/>
    </row>
    <row r="4412" spans="2:3" s="45" customFormat="1">
      <c r="B4412" s="49"/>
      <c r="C4412" s="44"/>
    </row>
    <row r="4413" spans="2:3" s="45" customFormat="1">
      <c r="B4413" s="49"/>
      <c r="C4413" s="44"/>
    </row>
    <row r="4414" spans="2:3" s="45" customFormat="1">
      <c r="B4414" s="49"/>
      <c r="C4414" s="44"/>
    </row>
    <row r="4415" spans="2:3" s="45" customFormat="1">
      <c r="B4415" s="49"/>
      <c r="C4415" s="44"/>
    </row>
    <row r="4416" spans="2:3" s="45" customFormat="1">
      <c r="B4416" s="49"/>
      <c r="C4416" s="44"/>
    </row>
    <row r="4417" spans="2:3" s="45" customFormat="1">
      <c r="B4417" s="49"/>
      <c r="C4417" s="44"/>
    </row>
    <row r="4418" spans="2:3" s="45" customFormat="1">
      <c r="B4418" s="49"/>
      <c r="C4418" s="44"/>
    </row>
    <row r="4419" spans="2:3" s="45" customFormat="1">
      <c r="B4419" s="49"/>
      <c r="C4419" s="44"/>
    </row>
    <row r="4420" spans="2:3" s="45" customFormat="1">
      <c r="B4420" s="49"/>
      <c r="C4420" s="44"/>
    </row>
    <row r="4421" spans="2:3" s="45" customFormat="1">
      <c r="B4421" s="49"/>
      <c r="C4421" s="44"/>
    </row>
    <row r="4422" spans="2:3" s="45" customFormat="1">
      <c r="B4422" s="49"/>
      <c r="C4422" s="44"/>
    </row>
    <row r="4423" spans="2:3" s="45" customFormat="1">
      <c r="B4423" s="49"/>
      <c r="C4423" s="44"/>
    </row>
    <row r="4424" spans="2:3" s="45" customFormat="1">
      <c r="B4424" s="49"/>
      <c r="C4424" s="44"/>
    </row>
    <row r="4425" spans="2:3" s="45" customFormat="1">
      <c r="B4425" s="49"/>
      <c r="C4425" s="44"/>
    </row>
    <row r="4426" spans="2:3" s="45" customFormat="1">
      <c r="B4426" s="49"/>
      <c r="C4426" s="44"/>
    </row>
    <row r="4427" spans="2:3" s="45" customFormat="1">
      <c r="B4427" s="49"/>
      <c r="C4427" s="44"/>
    </row>
    <row r="4428" spans="2:3" s="45" customFormat="1">
      <c r="B4428" s="49"/>
      <c r="C4428" s="44"/>
    </row>
    <row r="4429" spans="2:3" s="45" customFormat="1">
      <c r="B4429" s="49"/>
      <c r="C4429" s="44"/>
    </row>
    <row r="4430" spans="2:3" s="45" customFormat="1">
      <c r="B4430" s="49"/>
      <c r="C4430" s="44"/>
    </row>
    <row r="4431" spans="2:3" s="45" customFormat="1">
      <c r="B4431" s="49"/>
      <c r="C4431" s="44"/>
    </row>
    <row r="4432" spans="2:3" s="45" customFormat="1">
      <c r="B4432" s="49"/>
      <c r="C4432" s="44"/>
    </row>
    <row r="4433" spans="2:3" s="45" customFormat="1">
      <c r="B4433" s="49"/>
      <c r="C4433" s="44"/>
    </row>
    <row r="4434" spans="2:3" s="45" customFormat="1">
      <c r="B4434" s="49"/>
      <c r="C4434" s="44"/>
    </row>
    <row r="4435" spans="2:3" s="45" customFormat="1">
      <c r="B4435" s="49"/>
      <c r="C4435" s="44"/>
    </row>
    <row r="4436" spans="2:3" s="45" customFormat="1">
      <c r="B4436" s="49"/>
      <c r="C4436" s="44"/>
    </row>
    <row r="4437" spans="2:3" s="45" customFormat="1">
      <c r="B4437" s="49"/>
      <c r="C4437" s="44"/>
    </row>
    <row r="4438" spans="2:3" s="45" customFormat="1">
      <c r="B4438" s="49"/>
      <c r="C4438" s="44"/>
    </row>
    <row r="4439" spans="2:3" s="45" customFormat="1">
      <c r="B4439" s="49"/>
      <c r="C4439" s="44"/>
    </row>
    <row r="4440" spans="2:3" s="45" customFormat="1">
      <c r="B4440" s="49"/>
      <c r="C4440" s="44"/>
    </row>
    <row r="4441" spans="2:3" s="45" customFormat="1">
      <c r="B4441" s="49"/>
      <c r="C4441" s="44"/>
    </row>
    <row r="4442" spans="2:3" s="45" customFormat="1">
      <c r="B4442" s="49"/>
      <c r="C4442" s="44"/>
    </row>
    <row r="4443" spans="2:3" s="45" customFormat="1">
      <c r="B4443" s="49"/>
      <c r="C4443" s="44"/>
    </row>
    <row r="4444" spans="2:3" s="45" customFormat="1">
      <c r="B4444" s="49"/>
      <c r="C4444" s="44"/>
    </row>
    <row r="4445" spans="2:3" s="45" customFormat="1">
      <c r="B4445" s="49"/>
      <c r="C4445" s="44"/>
    </row>
    <row r="4446" spans="2:3" s="45" customFormat="1">
      <c r="B4446" s="49"/>
      <c r="C4446" s="44"/>
    </row>
    <row r="4447" spans="2:3" s="45" customFormat="1">
      <c r="B4447" s="49"/>
      <c r="C4447" s="44"/>
    </row>
    <row r="4448" spans="2:3" s="45" customFormat="1">
      <c r="B4448" s="49"/>
      <c r="C4448" s="44"/>
    </row>
    <row r="4449" spans="2:3" s="45" customFormat="1">
      <c r="B4449" s="49"/>
      <c r="C4449" s="44"/>
    </row>
    <row r="4450" spans="2:3" s="45" customFormat="1">
      <c r="B4450" s="49"/>
      <c r="C4450" s="44"/>
    </row>
    <row r="4451" spans="2:3" s="45" customFormat="1">
      <c r="B4451" s="49"/>
      <c r="C4451" s="44"/>
    </row>
    <row r="4452" spans="2:3" s="45" customFormat="1">
      <c r="B4452" s="49"/>
      <c r="C4452" s="44"/>
    </row>
    <row r="4453" spans="2:3" s="45" customFormat="1">
      <c r="B4453" s="49"/>
      <c r="C4453" s="44"/>
    </row>
    <row r="4454" spans="2:3" s="45" customFormat="1">
      <c r="B4454" s="49"/>
      <c r="C4454" s="44"/>
    </row>
    <row r="4455" spans="2:3" s="45" customFormat="1">
      <c r="B4455" s="49"/>
      <c r="C4455" s="44"/>
    </row>
    <row r="4456" spans="2:3" s="45" customFormat="1">
      <c r="B4456" s="49"/>
      <c r="C4456" s="44"/>
    </row>
    <row r="4457" spans="2:3" s="45" customFormat="1">
      <c r="B4457" s="49"/>
      <c r="C4457" s="44"/>
    </row>
    <row r="4458" spans="2:3" s="45" customFormat="1">
      <c r="B4458" s="49"/>
      <c r="C4458" s="44"/>
    </row>
    <row r="4459" spans="2:3" s="45" customFormat="1">
      <c r="B4459" s="49"/>
      <c r="C4459" s="44"/>
    </row>
    <row r="4460" spans="2:3" s="45" customFormat="1">
      <c r="B4460" s="49"/>
      <c r="C4460" s="44"/>
    </row>
    <row r="4461" spans="2:3" s="45" customFormat="1">
      <c r="B4461" s="49"/>
      <c r="C4461" s="44"/>
    </row>
    <row r="4462" spans="2:3" s="45" customFormat="1">
      <c r="B4462" s="49"/>
      <c r="C4462" s="44"/>
    </row>
    <row r="4463" spans="2:3" s="45" customFormat="1">
      <c r="B4463" s="49"/>
      <c r="C4463" s="44"/>
    </row>
    <row r="4464" spans="2:3" s="45" customFormat="1">
      <c r="B4464" s="49"/>
      <c r="C4464" s="44"/>
    </row>
    <row r="4465" spans="2:3" s="45" customFormat="1">
      <c r="B4465" s="49"/>
      <c r="C4465" s="44"/>
    </row>
    <row r="4466" spans="2:3" s="45" customFormat="1">
      <c r="B4466" s="49"/>
      <c r="C4466" s="44"/>
    </row>
    <row r="4467" spans="2:3" s="45" customFormat="1">
      <c r="B4467" s="49"/>
      <c r="C4467" s="44"/>
    </row>
    <row r="4468" spans="2:3" s="45" customFormat="1">
      <c r="B4468" s="49"/>
      <c r="C4468" s="44"/>
    </row>
    <row r="4469" spans="2:3" s="45" customFormat="1">
      <c r="B4469" s="49"/>
      <c r="C4469" s="44"/>
    </row>
    <row r="4470" spans="2:3" s="45" customFormat="1">
      <c r="B4470" s="49"/>
      <c r="C4470" s="44"/>
    </row>
    <row r="4471" spans="2:3" s="45" customFormat="1">
      <c r="B4471" s="49"/>
      <c r="C4471" s="44"/>
    </row>
    <row r="4472" spans="2:3" s="45" customFormat="1">
      <c r="B4472" s="49"/>
      <c r="C4472" s="44"/>
    </row>
    <row r="4473" spans="2:3" s="45" customFormat="1">
      <c r="B4473" s="49"/>
      <c r="C4473" s="44"/>
    </row>
    <row r="4474" spans="2:3" s="45" customFormat="1">
      <c r="B4474" s="49"/>
      <c r="C4474" s="44"/>
    </row>
    <row r="4475" spans="2:3" s="45" customFormat="1">
      <c r="B4475" s="49"/>
      <c r="C4475" s="44"/>
    </row>
    <row r="4476" spans="2:3" s="45" customFormat="1">
      <c r="B4476" s="49"/>
      <c r="C4476" s="44"/>
    </row>
    <row r="4477" spans="2:3" s="45" customFormat="1">
      <c r="B4477" s="49"/>
      <c r="C4477" s="44"/>
    </row>
    <row r="4478" spans="2:3" s="45" customFormat="1">
      <c r="B4478" s="49"/>
      <c r="C4478" s="44"/>
    </row>
    <row r="4479" spans="2:3" s="45" customFormat="1">
      <c r="B4479" s="49"/>
      <c r="C4479" s="44"/>
    </row>
    <row r="4480" spans="2:3" s="45" customFormat="1">
      <c r="B4480" s="49"/>
      <c r="C4480" s="44"/>
    </row>
    <row r="4481" spans="2:3" s="45" customFormat="1">
      <c r="B4481" s="49"/>
      <c r="C4481" s="44"/>
    </row>
    <row r="4482" spans="2:3" s="45" customFormat="1">
      <c r="B4482" s="49"/>
      <c r="C4482" s="44"/>
    </row>
    <row r="4483" spans="2:3" s="45" customFormat="1">
      <c r="B4483" s="49"/>
      <c r="C4483" s="44"/>
    </row>
    <row r="4484" spans="2:3" s="45" customFormat="1">
      <c r="B4484" s="49"/>
      <c r="C4484" s="44"/>
    </row>
    <row r="4485" spans="2:3" s="45" customFormat="1">
      <c r="B4485" s="49"/>
      <c r="C4485" s="44"/>
    </row>
    <row r="4486" spans="2:3" s="45" customFormat="1">
      <c r="B4486" s="49"/>
      <c r="C4486" s="44"/>
    </row>
    <row r="4487" spans="2:3" s="45" customFormat="1">
      <c r="B4487" s="49"/>
      <c r="C4487" s="44"/>
    </row>
    <row r="4488" spans="2:3" s="45" customFormat="1">
      <c r="B4488" s="49"/>
      <c r="C4488" s="44"/>
    </row>
    <row r="4489" spans="2:3" s="45" customFormat="1">
      <c r="B4489" s="49"/>
      <c r="C4489" s="44"/>
    </row>
    <row r="4490" spans="2:3" s="45" customFormat="1">
      <c r="B4490" s="49"/>
      <c r="C4490" s="44"/>
    </row>
    <row r="4491" spans="2:3" s="45" customFormat="1">
      <c r="B4491" s="49"/>
      <c r="C4491" s="44"/>
    </row>
    <row r="4492" spans="2:3" s="45" customFormat="1">
      <c r="B4492" s="49"/>
      <c r="C4492" s="44"/>
    </row>
    <row r="4493" spans="2:3" s="45" customFormat="1">
      <c r="B4493" s="49"/>
      <c r="C4493" s="44"/>
    </row>
    <row r="4494" spans="2:3" s="45" customFormat="1">
      <c r="B4494" s="49"/>
      <c r="C4494" s="44"/>
    </row>
    <row r="4495" spans="2:3" s="45" customFormat="1">
      <c r="B4495" s="49"/>
      <c r="C4495" s="44"/>
    </row>
    <row r="4496" spans="2:3" s="45" customFormat="1">
      <c r="B4496" s="49"/>
      <c r="C4496" s="44"/>
    </row>
    <row r="4497" spans="2:3" s="45" customFormat="1">
      <c r="B4497" s="49"/>
      <c r="C4497" s="44"/>
    </row>
    <row r="4498" spans="2:3" s="45" customFormat="1">
      <c r="B4498" s="49"/>
      <c r="C4498" s="44"/>
    </row>
    <row r="4499" spans="2:3" s="45" customFormat="1">
      <c r="B4499" s="49"/>
      <c r="C4499" s="44"/>
    </row>
    <row r="4500" spans="2:3" s="45" customFormat="1">
      <c r="B4500" s="49"/>
      <c r="C4500" s="44"/>
    </row>
    <row r="4501" spans="2:3" s="45" customFormat="1">
      <c r="B4501" s="49"/>
      <c r="C4501" s="44"/>
    </row>
    <row r="4502" spans="2:3" s="45" customFormat="1">
      <c r="B4502" s="49"/>
      <c r="C4502" s="44"/>
    </row>
    <row r="4503" spans="2:3" s="45" customFormat="1">
      <c r="B4503" s="49"/>
      <c r="C4503" s="44"/>
    </row>
    <row r="4504" spans="2:3" s="45" customFormat="1">
      <c r="B4504" s="49"/>
      <c r="C4504" s="44"/>
    </row>
    <row r="4505" spans="2:3" s="45" customFormat="1">
      <c r="B4505" s="49"/>
      <c r="C4505" s="44"/>
    </row>
    <row r="4506" spans="2:3" s="45" customFormat="1">
      <c r="B4506" s="49"/>
      <c r="C4506" s="44"/>
    </row>
    <row r="4507" spans="2:3" s="45" customFormat="1">
      <c r="B4507" s="49"/>
      <c r="C4507" s="44"/>
    </row>
    <row r="4508" spans="2:3" s="45" customFormat="1">
      <c r="B4508" s="49"/>
      <c r="C4508" s="44"/>
    </row>
    <row r="4509" spans="2:3" s="45" customFormat="1">
      <c r="B4509" s="49"/>
      <c r="C4509" s="44"/>
    </row>
    <row r="4510" spans="2:3" s="45" customFormat="1">
      <c r="B4510" s="49"/>
      <c r="C4510" s="44"/>
    </row>
    <row r="4511" spans="2:3" s="45" customFormat="1">
      <c r="B4511" s="49"/>
      <c r="C4511" s="44"/>
    </row>
    <row r="4512" spans="2:3" s="45" customFormat="1">
      <c r="B4512" s="49"/>
      <c r="C4512" s="44"/>
    </row>
    <row r="4513" spans="2:3" s="45" customFormat="1">
      <c r="B4513" s="49"/>
      <c r="C4513" s="44"/>
    </row>
    <row r="4514" spans="2:3" s="45" customFormat="1">
      <c r="B4514" s="49"/>
      <c r="C4514" s="44"/>
    </row>
    <row r="4515" spans="2:3" s="45" customFormat="1">
      <c r="B4515" s="49"/>
      <c r="C4515" s="44"/>
    </row>
    <row r="4516" spans="2:3" s="45" customFormat="1">
      <c r="B4516" s="49"/>
      <c r="C4516" s="44"/>
    </row>
    <row r="4517" spans="2:3" s="45" customFormat="1">
      <c r="B4517" s="49"/>
      <c r="C4517" s="44"/>
    </row>
    <row r="4518" spans="2:3" s="45" customFormat="1">
      <c r="B4518" s="49"/>
      <c r="C4518" s="44"/>
    </row>
    <row r="4519" spans="2:3" s="45" customFormat="1">
      <c r="B4519" s="49"/>
      <c r="C4519" s="44"/>
    </row>
    <row r="4520" spans="2:3" s="45" customFormat="1">
      <c r="B4520" s="49"/>
      <c r="C4520" s="44"/>
    </row>
    <row r="4521" spans="2:3" s="45" customFormat="1">
      <c r="B4521" s="49"/>
      <c r="C4521" s="44"/>
    </row>
    <row r="4522" spans="2:3" s="45" customFormat="1">
      <c r="B4522" s="49"/>
      <c r="C4522" s="44"/>
    </row>
    <row r="4523" spans="2:3" s="45" customFormat="1">
      <c r="B4523" s="49"/>
      <c r="C4523" s="44"/>
    </row>
    <row r="4524" spans="2:3" s="45" customFormat="1">
      <c r="B4524" s="49"/>
      <c r="C4524" s="44"/>
    </row>
    <row r="4525" spans="2:3" s="45" customFormat="1">
      <c r="B4525" s="49"/>
      <c r="C4525" s="44"/>
    </row>
    <row r="4526" spans="2:3" s="45" customFormat="1">
      <c r="B4526" s="49"/>
      <c r="C4526" s="44"/>
    </row>
    <row r="4527" spans="2:3" s="45" customFormat="1">
      <c r="B4527" s="49"/>
      <c r="C4527" s="44"/>
    </row>
    <row r="4528" spans="2:3" s="45" customFormat="1">
      <c r="B4528" s="49"/>
      <c r="C4528" s="44"/>
    </row>
    <row r="4529" spans="2:3" s="45" customFormat="1">
      <c r="B4529" s="49"/>
      <c r="C4529" s="44"/>
    </row>
    <row r="4530" spans="2:3" s="45" customFormat="1">
      <c r="B4530" s="49"/>
      <c r="C4530" s="44"/>
    </row>
    <row r="4531" spans="2:3" s="45" customFormat="1">
      <c r="B4531" s="49"/>
      <c r="C4531" s="44"/>
    </row>
    <row r="4532" spans="2:3" s="45" customFormat="1">
      <c r="B4532" s="49"/>
      <c r="C4532" s="44"/>
    </row>
    <row r="4533" spans="2:3" s="45" customFormat="1">
      <c r="B4533" s="49"/>
      <c r="C4533" s="44"/>
    </row>
    <row r="4534" spans="2:3" s="45" customFormat="1">
      <c r="B4534" s="49"/>
      <c r="C4534" s="44"/>
    </row>
    <row r="4535" spans="2:3" s="45" customFormat="1">
      <c r="B4535" s="49"/>
      <c r="C4535" s="44"/>
    </row>
    <row r="4536" spans="2:3" s="45" customFormat="1">
      <c r="B4536" s="49"/>
      <c r="C4536" s="44"/>
    </row>
    <row r="4537" spans="2:3" s="45" customFormat="1">
      <c r="B4537" s="49"/>
      <c r="C4537" s="44"/>
    </row>
    <row r="4538" spans="2:3" s="45" customFormat="1">
      <c r="B4538" s="49"/>
      <c r="C4538" s="44"/>
    </row>
    <row r="4539" spans="2:3" s="45" customFormat="1">
      <c r="B4539" s="49"/>
      <c r="C4539" s="44"/>
    </row>
    <row r="4540" spans="2:3" s="45" customFormat="1">
      <c r="B4540" s="49"/>
      <c r="C4540" s="44"/>
    </row>
    <row r="4541" spans="2:3" s="45" customFormat="1">
      <c r="B4541" s="49"/>
      <c r="C4541" s="44"/>
    </row>
    <row r="4542" spans="2:3" s="45" customFormat="1">
      <c r="B4542" s="49"/>
      <c r="C4542" s="44"/>
    </row>
    <row r="4543" spans="2:3" s="45" customFormat="1">
      <c r="B4543" s="49"/>
      <c r="C4543" s="44"/>
    </row>
    <row r="4544" spans="2:3" s="45" customFormat="1">
      <c r="B4544" s="49"/>
      <c r="C4544" s="44"/>
    </row>
    <row r="4545" spans="2:3" s="45" customFormat="1">
      <c r="B4545" s="49"/>
      <c r="C4545" s="44"/>
    </row>
    <row r="4546" spans="2:3" s="45" customFormat="1">
      <c r="B4546" s="49"/>
      <c r="C4546" s="44"/>
    </row>
    <row r="4547" spans="2:3" s="45" customFormat="1">
      <c r="B4547" s="49"/>
      <c r="C4547" s="44"/>
    </row>
    <row r="4548" spans="2:3" s="45" customFormat="1">
      <c r="B4548" s="49"/>
      <c r="C4548" s="44"/>
    </row>
    <row r="4549" spans="2:3" s="45" customFormat="1">
      <c r="B4549" s="49"/>
      <c r="C4549" s="44"/>
    </row>
    <row r="4550" spans="2:3" s="45" customFormat="1">
      <c r="B4550" s="49"/>
      <c r="C4550" s="44"/>
    </row>
    <row r="4551" spans="2:3" s="45" customFormat="1">
      <c r="B4551" s="49"/>
      <c r="C4551" s="44"/>
    </row>
    <row r="4552" spans="2:3" s="45" customFormat="1">
      <c r="B4552" s="49"/>
      <c r="C4552" s="44"/>
    </row>
    <row r="4553" spans="2:3" s="45" customFormat="1">
      <c r="B4553" s="49"/>
      <c r="C4553" s="44"/>
    </row>
    <row r="4554" spans="2:3" s="45" customFormat="1">
      <c r="B4554" s="49"/>
      <c r="C4554" s="44"/>
    </row>
    <row r="4555" spans="2:3" s="45" customFormat="1">
      <c r="B4555" s="49"/>
      <c r="C4555" s="44"/>
    </row>
    <row r="4556" spans="2:3" s="45" customFormat="1">
      <c r="B4556" s="49"/>
      <c r="C4556" s="44"/>
    </row>
    <row r="4557" spans="2:3" s="45" customFormat="1">
      <c r="B4557" s="49"/>
      <c r="C4557" s="44"/>
    </row>
    <row r="4558" spans="2:3" s="45" customFormat="1">
      <c r="B4558" s="49"/>
      <c r="C4558" s="44"/>
    </row>
    <row r="4559" spans="2:3" s="45" customFormat="1">
      <c r="B4559" s="49"/>
      <c r="C4559" s="44"/>
    </row>
    <row r="4560" spans="2:3" s="45" customFormat="1">
      <c r="B4560" s="49"/>
      <c r="C4560" s="44"/>
    </row>
    <row r="4561" spans="2:3" s="45" customFormat="1">
      <c r="B4561" s="49"/>
      <c r="C4561" s="44"/>
    </row>
    <row r="4562" spans="2:3" s="45" customFormat="1">
      <c r="B4562" s="49"/>
      <c r="C4562" s="44"/>
    </row>
    <row r="4563" spans="2:3" s="45" customFormat="1">
      <c r="B4563" s="49"/>
      <c r="C4563" s="44"/>
    </row>
    <row r="4564" spans="2:3" s="45" customFormat="1">
      <c r="B4564" s="49"/>
      <c r="C4564" s="44"/>
    </row>
    <row r="4565" spans="2:3" s="45" customFormat="1">
      <c r="B4565" s="49"/>
      <c r="C4565" s="44"/>
    </row>
    <row r="4566" spans="2:3" s="45" customFormat="1">
      <c r="B4566" s="49"/>
      <c r="C4566" s="44"/>
    </row>
    <row r="4567" spans="2:3" s="45" customFormat="1">
      <c r="B4567" s="49"/>
      <c r="C4567" s="44"/>
    </row>
    <row r="4568" spans="2:3" s="45" customFormat="1">
      <c r="B4568" s="49"/>
      <c r="C4568" s="44"/>
    </row>
    <row r="4569" spans="2:3" s="45" customFormat="1">
      <c r="B4569" s="49"/>
      <c r="C4569" s="44"/>
    </row>
    <row r="4570" spans="2:3" s="45" customFormat="1">
      <c r="B4570" s="49"/>
      <c r="C4570" s="44"/>
    </row>
    <row r="4571" spans="2:3" s="45" customFormat="1">
      <c r="B4571" s="49"/>
      <c r="C4571" s="44"/>
    </row>
    <row r="4572" spans="2:3" s="45" customFormat="1">
      <c r="B4572" s="49"/>
      <c r="C4572" s="44"/>
    </row>
    <row r="4573" spans="2:3" s="45" customFormat="1">
      <c r="B4573" s="49"/>
      <c r="C4573" s="44"/>
    </row>
    <row r="4574" spans="2:3" s="45" customFormat="1">
      <c r="B4574" s="49"/>
      <c r="C4574" s="44"/>
    </row>
    <row r="4575" spans="2:3" s="45" customFormat="1">
      <c r="B4575" s="49"/>
      <c r="C4575" s="44"/>
    </row>
    <row r="4576" spans="2:3" s="45" customFormat="1">
      <c r="B4576" s="49"/>
      <c r="C4576" s="44"/>
    </row>
    <row r="4577" spans="2:3" s="45" customFormat="1">
      <c r="B4577" s="49"/>
      <c r="C4577" s="44"/>
    </row>
    <row r="4578" spans="2:3" s="45" customFormat="1">
      <c r="B4578" s="49"/>
      <c r="C4578" s="44"/>
    </row>
    <row r="4579" spans="2:3" s="45" customFormat="1">
      <c r="B4579" s="49"/>
      <c r="C4579" s="44"/>
    </row>
    <row r="4580" spans="2:3" s="45" customFormat="1">
      <c r="B4580" s="49"/>
      <c r="C4580" s="44"/>
    </row>
    <row r="4581" spans="2:3" s="45" customFormat="1">
      <c r="B4581" s="49"/>
      <c r="C4581" s="44"/>
    </row>
    <row r="4582" spans="2:3" s="45" customFormat="1">
      <c r="B4582" s="49"/>
      <c r="C4582" s="44"/>
    </row>
    <row r="4583" spans="2:3" s="45" customFormat="1">
      <c r="B4583" s="49"/>
      <c r="C4583" s="44"/>
    </row>
    <row r="4584" spans="2:3" s="45" customFormat="1">
      <c r="B4584" s="49"/>
      <c r="C4584" s="44"/>
    </row>
    <row r="4585" spans="2:3" s="45" customFormat="1">
      <c r="B4585" s="49"/>
      <c r="C4585" s="44"/>
    </row>
    <row r="4586" spans="2:3" s="45" customFormat="1">
      <c r="B4586" s="49"/>
      <c r="C4586" s="44"/>
    </row>
    <row r="4587" spans="2:3" s="45" customFormat="1">
      <c r="B4587" s="49"/>
      <c r="C4587" s="44"/>
    </row>
    <row r="4588" spans="2:3" s="45" customFormat="1">
      <c r="B4588" s="49"/>
      <c r="C4588" s="44"/>
    </row>
    <row r="4589" spans="2:3" s="45" customFormat="1">
      <c r="B4589" s="49"/>
      <c r="C4589" s="44"/>
    </row>
    <row r="4590" spans="2:3" s="45" customFormat="1">
      <c r="B4590" s="49"/>
      <c r="C4590" s="44"/>
    </row>
    <row r="4591" spans="2:3" s="45" customFormat="1">
      <c r="B4591" s="49"/>
      <c r="C4591" s="44"/>
    </row>
    <row r="4592" spans="2:3" s="45" customFormat="1">
      <c r="B4592" s="49"/>
      <c r="C4592" s="44"/>
    </row>
    <row r="4593" spans="2:3" s="45" customFormat="1">
      <c r="B4593" s="49"/>
      <c r="C4593" s="44"/>
    </row>
    <row r="4594" spans="2:3" s="45" customFormat="1">
      <c r="B4594" s="49"/>
      <c r="C4594" s="44"/>
    </row>
    <row r="4595" spans="2:3" s="45" customFormat="1">
      <c r="B4595" s="49"/>
      <c r="C4595" s="44"/>
    </row>
    <row r="4596" spans="2:3" s="45" customFormat="1">
      <c r="B4596" s="49"/>
      <c r="C4596" s="44"/>
    </row>
    <row r="4597" spans="2:3" s="45" customFormat="1">
      <c r="B4597" s="49"/>
      <c r="C4597" s="44"/>
    </row>
    <row r="4598" spans="2:3" s="45" customFormat="1">
      <c r="B4598" s="49"/>
      <c r="C4598" s="44"/>
    </row>
    <row r="4599" spans="2:3" s="45" customFormat="1">
      <c r="B4599" s="49"/>
      <c r="C4599" s="44"/>
    </row>
    <row r="4600" spans="2:3" s="45" customFormat="1">
      <c r="B4600" s="49"/>
      <c r="C4600" s="44"/>
    </row>
    <row r="4601" spans="2:3" s="45" customFormat="1">
      <c r="B4601" s="49"/>
      <c r="C4601" s="44"/>
    </row>
    <row r="4602" spans="2:3" s="45" customFormat="1">
      <c r="B4602" s="49"/>
      <c r="C4602" s="44"/>
    </row>
    <row r="4603" spans="2:3" s="45" customFormat="1">
      <c r="B4603" s="49"/>
      <c r="C4603" s="44"/>
    </row>
    <row r="4604" spans="2:3" s="45" customFormat="1">
      <c r="B4604" s="49"/>
      <c r="C4604" s="44"/>
    </row>
    <row r="4605" spans="2:3" s="45" customFormat="1">
      <c r="B4605" s="49"/>
      <c r="C4605" s="44"/>
    </row>
    <row r="4606" spans="2:3" s="45" customFormat="1">
      <c r="B4606" s="49"/>
      <c r="C4606" s="44"/>
    </row>
    <row r="4607" spans="2:3" s="45" customFormat="1">
      <c r="B4607" s="49"/>
      <c r="C4607" s="44"/>
    </row>
    <row r="4608" spans="2:3" s="45" customFormat="1">
      <c r="B4608" s="49"/>
      <c r="C4608" s="44"/>
    </row>
    <row r="4609" spans="2:3" s="45" customFormat="1">
      <c r="B4609" s="49"/>
      <c r="C4609" s="44"/>
    </row>
    <row r="4610" spans="2:3" s="45" customFormat="1">
      <c r="B4610" s="49"/>
      <c r="C4610" s="44"/>
    </row>
    <row r="4611" spans="2:3" s="45" customFormat="1">
      <c r="B4611" s="49"/>
      <c r="C4611" s="44"/>
    </row>
    <row r="4612" spans="2:3" s="45" customFormat="1">
      <c r="B4612" s="49"/>
      <c r="C4612" s="44"/>
    </row>
    <row r="4613" spans="2:3" s="45" customFormat="1">
      <c r="B4613" s="49"/>
      <c r="C4613" s="44"/>
    </row>
    <row r="4614" spans="2:3" s="45" customFormat="1">
      <c r="B4614" s="49"/>
      <c r="C4614" s="44"/>
    </row>
    <row r="4615" spans="2:3" s="45" customFormat="1">
      <c r="B4615" s="49"/>
      <c r="C4615" s="44"/>
    </row>
    <row r="4616" spans="2:3" s="45" customFormat="1">
      <c r="B4616" s="49"/>
      <c r="C4616" s="44"/>
    </row>
    <row r="4617" spans="2:3" s="45" customFormat="1">
      <c r="B4617" s="49"/>
      <c r="C4617" s="44"/>
    </row>
    <row r="4618" spans="2:3" s="45" customFormat="1">
      <c r="B4618" s="49"/>
      <c r="C4618" s="44"/>
    </row>
    <row r="4619" spans="2:3" s="45" customFormat="1">
      <c r="B4619" s="49"/>
      <c r="C4619" s="44"/>
    </row>
    <row r="4620" spans="2:3" s="45" customFormat="1">
      <c r="B4620" s="49"/>
      <c r="C4620" s="44"/>
    </row>
    <row r="4621" spans="2:3" s="45" customFormat="1">
      <c r="B4621" s="49"/>
      <c r="C4621" s="44"/>
    </row>
    <row r="4622" spans="2:3" s="45" customFormat="1">
      <c r="B4622" s="49"/>
      <c r="C4622" s="44"/>
    </row>
    <row r="4623" spans="2:3" s="45" customFormat="1">
      <c r="B4623" s="49"/>
      <c r="C4623" s="44"/>
    </row>
    <row r="4624" spans="2:3" s="45" customFormat="1">
      <c r="B4624" s="49"/>
      <c r="C4624" s="44"/>
    </row>
    <row r="4625" spans="2:3" s="45" customFormat="1">
      <c r="B4625" s="49"/>
      <c r="C4625" s="44"/>
    </row>
    <row r="4626" spans="2:3" s="45" customFormat="1">
      <c r="B4626" s="49"/>
      <c r="C4626" s="44"/>
    </row>
    <row r="4627" spans="2:3" s="45" customFormat="1">
      <c r="B4627" s="49"/>
      <c r="C4627" s="44"/>
    </row>
    <row r="4628" spans="2:3" s="45" customFormat="1">
      <c r="B4628" s="49"/>
      <c r="C4628" s="44"/>
    </row>
    <row r="4629" spans="2:3" s="45" customFormat="1">
      <c r="B4629" s="49"/>
      <c r="C4629" s="44"/>
    </row>
    <row r="4630" spans="2:3" s="45" customFormat="1">
      <c r="B4630" s="49"/>
      <c r="C4630" s="44"/>
    </row>
    <row r="4631" spans="2:3" s="45" customFormat="1">
      <c r="B4631" s="49"/>
      <c r="C4631" s="44"/>
    </row>
    <row r="4632" spans="2:3" s="45" customFormat="1">
      <c r="B4632" s="49"/>
      <c r="C4632" s="44"/>
    </row>
    <row r="4633" spans="2:3" s="45" customFormat="1">
      <c r="B4633" s="49"/>
      <c r="C4633" s="44"/>
    </row>
    <row r="4634" spans="2:3" s="45" customFormat="1">
      <c r="B4634" s="49"/>
      <c r="C4634" s="44"/>
    </row>
    <row r="4635" spans="2:3" s="45" customFormat="1">
      <c r="B4635" s="49"/>
      <c r="C4635" s="44"/>
    </row>
    <row r="4636" spans="2:3" s="45" customFormat="1">
      <c r="B4636" s="49"/>
      <c r="C4636" s="44"/>
    </row>
    <row r="4637" spans="2:3" s="45" customFormat="1">
      <c r="B4637" s="49"/>
      <c r="C4637" s="44"/>
    </row>
    <row r="4638" spans="2:3" s="45" customFormat="1">
      <c r="B4638" s="49"/>
      <c r="C4638" s="44"/>
    </row>
    <row r="4639" spans="2:3" s="45" customFormat="1">
      <c r="B4639" s="49"/>
      <c r="C4639" s="44"/>
    </row>
    <row r="4640" spans="2:3" s="45" customFormat="1">
      <c r="B4640" s="49"/>
      <c r="C4640" s="44"/>
    </row>
    <row r="4641" spans="2:3" s="45" customFormat="1">
      <c r="B4641" s="49"/>
      <c r="C4641" s="44"/>
    </row>
    <row r="4642" spans="2:3" s="45" customFormat="1">
      <c r="B4642" s="49"/>
      <c r="C4642" s="44"/>
    </row>
    <row r="4643" spans="2:3" s="45" customFormat="1">
      <c r="B4643" s="49"/>
      <c r="C4643" s="44"/>
    </row>
    <row r="4644" spans="2:3" s="45" customFormat="1">
      <c r="B4644" s="49"/>
      <c r="C4644" s="44"/>
    </row>
    <row r="4645" spans="2:3" s="45" customFormat="1">
      <c r="B4645" s="49"/>
      <c r="C4645" s="44"/>
    </row>
    <row r="4646" spans="2:3" s="45" customFormat="1">
      <c r="B4646" s="49"/>
      <c r="C4646" s="44"/>
    </row>
    <row r="4647" spans="2:3" s="45" customFormat="1">
      <c r="B4647" s="49"/>
      <c r="C4647" s="44"/>
    </row>
    <row r="4648" spans="2:3" s="45" customFormat="1">
      <c r="B4648" s="49"/>
      <c r="C4648" s="44"/>
    </row>
    <row r="4649" spans="2:3" s="45" customFormat="1">
      <c r="B4649" s="49"/>
      <c r="C4649" s="44"/>
    </row>
    <row r="4650" spans="2:3" s="45" customFormat="1">
      <c r="B4650" s="49"/>
      <c r="C4650" s="44"/>
    </row>
    <row r="4651" spans="2:3" s="45" customFormat="1">
      <c r="B4651" s="49"/>
      <c r="C4651" s="44"/>
    </row>
    <row r="4652" spans="2:3" s="45" customFormat="1">
      <c r="B4652" s="49"/>
      <c r="C4652" s="44"/>
    </row>
    <row r="4653" spans="2:3" s="45" customFormat="1">
      <c r="B4653" s="49"/>
      <c r="C4653" s="44"/>
    </row>
    <row r="4654" spans="2:3" s="45" customFormat="1">
      <c r="B4654" s="49"/>
      <c r="C4654" s="44"/>
    </row>
    <row r="4655" spans="2:3" s="45" customFormat="1">
      <c r="B4655" s="49"/>
      <c r="C4655" s="44"/>
    </row>
    <row r="4656" spans="2:3" s="45" customFormat="1">
      <c r="B4656" s="49"/>
      <c r="C4656" s="44"/>
    </row>
    <row r="4657" spans="2:3" s="45" customFormat="1">
      <c r="B4657" s="49"/>
      <c r="C4657" s="44"/>
    </row>
    <row r="4658" spans="2:3" s="45" customFormat="1">
      <c r="B4658" s="49"/>
      <c r="C4658" s="44"/>
    </row>
    <row r="4659" spans="2:3" s="45" customFormat="1">
      <c r="B4659" s="49"/>
      <c r="C4659" s="44"/>
    </row>
    <row r="4660" spans="2:3" s="45" customFormat="1">
      <c r="B4660" s="49"/>
      <c r="C4660" s="44"/>
    </row>
    <row r="4661" spans="2:3" s="45" customFormat="1">
      <c r="B4661" s="49"/>
      <c r="C4661" s="44"/>
    </row>
    <row r="4662" spans="2:3" s="45" customFormat="1">
      <c r="B4662" s="49"/>
      <c r="C4662" s="44"/>
    </row>
    <row r="4663" spans="2:3" s="45" customFormat="1">
      <c r="B4663" s="49"/>
      <c r="C4663" s="44"/>
    </row>
    <row r="4664" spans="2:3" s="45" customFormat="1">
      <c r="B4664" s="49"/>
      <c r="C4664" s="44"/>
    </row>
    <row r="4665" spans="2:3" s="45" customFormat="1">
      <c r="B4665" s="49"/>
      <c r="C4665" s="44"/>
    </row>
    <row r="4666" spans="2:3" s="45" customFormat="1">
      <c r="B4666" s="49"/>
      <c r="C4666" s="44"/>
    </row>
    <row r="4667" spans="2:3" s="45" customFormat="1">
      <c r="B4667" s="49"/>
      <c r="C4667" s="44"/>
    </row>
    <row r="4668" spans="2:3" s="45" customFormat="1">
      <c r="B4668" s="49"/>
      <c r="C4668" s="44"/>
    </row>
    <row r="4669" spans="2:3" s="45" customFormat="1">
      <c r="B4669" s="49"/>
      <c r="C4669" s="44"/>
    </row>
    <row r="4670" spans="2:3" s="45" customFormat="1">
      <c r="B4670" s="49"/>
      <c r="C4670" s="44"/>
    </row>
    <row r="4671" spans="2:3" s="45" customFormat="1">
      <c r="B4671" s="49"/>
      <c r="C4671" s="44"/>
    </row>
    <row r="4672" spans="2:3" s="45" customFormat="1">
      <c r="B4672" s="49"/>
      <c r="C4672" s="44"/>
    </row>
    <row r="4673" spans="2:3" s="45" customFormat="1">
      <c r="B4673" s="49"/>
      <c r="C4673" s="44"/>
    </row>
    <row r="4674" spans="2:3" s="45" customFormat="1">
      <c r="B4674" s="49"/>
      <c r="C4674" s="44"/>
    </row>
    <row r="4675" spans="2:3" s="45" customFormat="1">
      <c r="B4675" s="49"/>
      <c r="C4675" s="44"/>
    </row>
    <row r="4676" spans="2:3" s="45" customFormat="1">
      <c r="B4676" s="49"/>
      <c r="C4676" s="44"/>
    </row>
    <row r="4677" spans="2:3" s="45" customFormat="1">
      <c r="B4677" s="49"/>
      <c r="C4677" s="44"/>
    </row>
    <row r="4678" spans="2:3" s="45" customFormat="1">
      <c r="B4678" s="49"/>
      <c r="C4678" s="44"/>
    </row>
    <row r="4679" spans="2:3" s="45" customFormat="1">
      <c r="B4679" s="49"/>
      <c r="C4679" s="44"/>
    </row>
    <row r="4680" spans="2:3" s="45" customFormat="1">
      <c r="B4680" s="49"/>
      <c r="C4680" s="44"/>
    </row>
    <row r="4681" spans="2:3" s="45" customFormat="1">
      <c r="B4681" s="49"/>
      <c r="C4681" s="44"/>
    </row>
    <row r="4682" spans="2:3" s="45" customFormat="1">
      <c r="B4682" s="49"/>
      <c r="C4682" s="44"/>
    </row>
    <row r="4683" spans="2:3" s="45" customFormat="1">
      <c r="B4683" s="49"/>
      <c r="C4683" s="44"/>
    </row>
    <row r="4684" spans="2:3" s="45" customFormat="1">
      <c r="B4684" s="49"/>
      <c r="C4684" s="44"/>
    </row>
    <row r="4685" spans="2:3" s="45" customFormat="1">
      <c r="B4685" s="49"/>
      <c r="C4685" s="44"/>
    </row>
    <row r="4686" spans="2:3" s="45" customFormat="1">
      <c r="B4686" s="49"/>
      <c r="C4686" s="44"/>
    </row>
    <row r="4687" spans="2:3" s="45" customFormat="1">
      <c r="B4687" s="49"/>
      <c r="C4687" s="44"/>
    </row>
    <row r="4688" spans="2:3" s="45" customFormat="1">
      <c r="B4688" s="49"/>
      <c r="C4688" s="44"/>
    </row>
    <row r="4689" spans="2:3" s="45" customFormat="1">
      <c r="B4689" s="49"/>
      <c r="C4689" s="44"/>
    </row>
    <row r="4690" spans="2:3" s="45" customFormat="1">
      <c r="B4690" s="49"/>
      <c r="C4690" s="44"/>
    </row>
    <row r="4691" spans="2:3" s="45" customFormat="1">
      <c r="B4691" s="49"/>
      <c r="C4691" s="44"/>
    </row>
    <row r="4692" spans="2:3" s="45" customFormat="1">
      <c r="B4692" s="49"/>
      <c r="C4692" s="44"/>
    </row>
    <row r="4693" spans="2:3" s="45" customFormat="1">
      <c r="B4693" s="49"/>
      <c r="C4693" s="44"/>
    </row>
    <row r="4694" spans="2:3" s="45" customFormat="1">
      <c r="B4694" s="49"/>
      <c r="C4694" s="44"/>
    </row>
    <row r="4695" spans="2:3" s="45" customFormat="1">
      <c r="B4695" s="49"/>
      <c r="C4695" s="44"/>
    </row>
    <row r="4696" spans="2:3" s="45" customFormat="1">
      <c r="B4696" s="49"/>
      <c r="C4696" s="44"/>
    </row>
    <row r="4697" spans="2:3" s="45" customFormat="1">
      <c r="B4697" s="49"/>
      <c r="C4697" s="44"/>
    </row>
    <row r="4698" spans="2:3" s="45" customFormat="1">
      <c r="B4698" s="49"/>
      <c r="C4698" s="44"/>
    </row>
    <row r="4699" spans="2:3" s="45" customFormat="1">
      <c r="B4699" s="49"/>
      <c r="C4699" s="44"/>
    </row>
    <row r="4700" spans="2:3" s="45" customFormat="1">
      <c r="B4700" s="49"/>
      <c r="C4700" s="44"/>
    </row>
    <row r="4701" spans="2:3" s="45" customFormat="1">
      <c r="B4701" s="49"/>
      <c r="C4701" s="44"/>
    </row>
    <row r="4702" spans="2:3" s="45" customFormat="1">
      <c r="B4702" s="49"/>
      <c r="C4702" s="44"/>
    </row>
    <row r="4703" spans="2:3" s="45" customFormat="1">
      <c r="B4703" s="49"/>
      <c r="C4703" s="44"/>
    </row>
    <row r="4704" spans="2:3" s="45" customFormat="1">
      <c r="B4704" s="49"/>
      <c r="C4704" s="44"/>
    </row>
    <row r="4705" spans="2:3" s="45" customFormat="1">
      <c r="B4705" s="49"/>
      <c r="C4705" s="44"/>
    </row>
    <row r="4706" spans="2:3" s="45" customFormat="1">
      <c r="B4706" s="49"/>
      <c r="C4706" s="44"/>
    </row>
    <row r="4707" spans="2:3" s="45" customFormat="1">
      <c r="B4707" s="49"/>
      <c r="C4707" s="44"/>
    </row>
    <row r="4708" spans="2:3" s="45" customFormat="1">
      <c r="B4708" s="49"/>
      <c r="C4708" s="44"/>
    </row>
    <row r="4709" spans="2:3" s="45" customFormat="1">
      <c r="B4709" s="49"/>
      <c r="C4709" s="44"/>
    </row>
    <row r="4710" spans="2:3" s="45" customFormat="1">
      <c r="B4710" s="49"/>
      <c r="C4710" s="44"/>
    </row>
    <row r="4711" spans="2:3" s="45" customFormat="1">
      <c r="B4711" s="49"/>
      <c r="C4711" s="44"/>
    </row>
    <row r="4712" spans="2:3" s="45" customFormat="1">
      <c r="B4712" s="49"/>
      <c r="C4712" s="44"/>
    </row>
    <row r="4713" spans="2:3" s="45" customFormat="1">
      <c r="B4713" s="49"/>
      <c r="C4713" s="44"/>
    </row>
    <row r="4714" spans="2:3" s="45" customFormat="1">
      <c r="B4714" s="49"/>
      <c r="C4714" s="44"/>
    </row>
    <row r="4715" spans="2:3" s="45" customFormat="1">
      <c r="B4715" s="49"/>
      <c r="C4715" s="44"/>
    </row>
    <row r="4716" spans="2:3" s="45" customFormat="1">
      <c r="B4716" s="49"/>
      <c r="C4716" s="44"/>
    </row>
    <row r="4717" spans="2:3" s="45" customFormat="1">
      <c r="B4717" s="49"/>
      <c r="C4717" s="44"/>
    </row>
    <row r="4718" spans="2:3" s="45" customFormat="1">
      <c r="B4718" s="49"/>
      <c r="C4718" s="44"/>
    </row>
    <row r="4719" spans="2:3" s="45" customFormat="1">
      <c r="B4719" s="49"/>
      <c r="C4719" s="44"/>
    </row>
    <row r="4720" spans="2:3" s="45" customFormat="1">
      <c r="B4720" s="49"/>
      <c r="C4720" s="44"/>
    </row>
    <row r="4721" spans="2:3" s="45" customFormat="1">
      <c r="B4721" s="49"/>
      <c r="C4721" s="44"/>
    </row>
    <row r="4722" spans="2:3" s="45" customFormat="1">
      <c r="B4722" s="49"/>
      <c r="C4722" s="44"/>
    </row>
    <row r="4723" spans="2:3" s="45" customFormat="1">
      <c r="B4723" s="49"/>
      <c r="C4723" s="44"/>
    </row>
    <row r="4724" spans="2:3" s="45" customFormat="1">
      <c r="B4724" s="49"/>
      <c r="C4724" s="44"/>
    </row>
    <row r="4725" spans="2:3" s="45" customFormat="1">
      <c r="B4725" s="49"/>
      <c r="C4725" s="44"/>
    </row>
    <row r="4726" spans="2:3" s="45" customFormat="1">
      <c r="B4726" s="49"/>
      <c r="C4726" s="44"/>
    </row>
    <row r="4727" spans="2:3" s="45" customFormat="1">
      <c r="B4727" s="49"/>
      <c r="C4727" s="44"/>
    </row>
    <row r="4728" spans="2:3" s="45" customFormat="1">
      <c r="B4728" s="49"/>
      <c r="C4728" s="44"/>
    </row>
    <row r="4729" spans="2:3" s="45" customFormat="1">
      <c r="B4729" s="49"/>
      <c r="C4729" s="44"/>
    </row>
    <row r="4730" spans="2:3" s="45" customFormat="1">
      <c r="B4730" s="49"/>
      <c r="C4730" s="44"/>
    </row>
    <row r="4731" spans="2:3" s="45" customFormat="1">
      <c r="B4731" s="49"/>
      <c r="C4731" s="44"/>
    </row>
    <row r="4732" spans="2:3" s="45" customFormat="1">
      <c r="B4732" s="49"/>
      <c r="C4732" s="44"/>
    </row>
    <row r="4733" spans="2:3" s="45" customFormat="1">
      <c r="B4733" s="49"/>
      <c r="C4733" s="44"/>
    </row>
    <row r="4734" spans="2:3" s="45" customFormat="1">
      <c r="B4734" s="49"/>
      <c r="C4734" s="44"/>
    </row>
    <row r="4735" spans="2:3" s="45" customFormat="1">
      <c r="B4735" s="49"/>
      <c r="C4735" s="44"/>
    </row>
    <row r="4736" spans="2:3" s="45" customFormat="1">
      <c r="B4736" s="49"/>
      <c r="C4736" s="44"/>
    </row>
    <row r="4737" spans="2:3" s="45" customFormat="1">
      <c r="B4737" s="49"/>
      <c r="C4737" s="44"/>
    </row>
    <row r="4738" spans="2:3" s="45" customFormat="1">
      <c r="B4738" s="49"/>
      <c r="C4738" s="44"/>
    </row>
    <row r="4739" spans="2:3" s="45" customFormat="1">
      <c r="B4739" s="49"/>
      <c r="C4739" s="44"/>
    </row>
    <row r="4740" spans="2:3" s="45" customFormat="1">
      <c r="B4740" s="49"/>
      <c r="C4740" s="44"/>
    </row>
    <row r="4741" spans="2:3" s="45" customFormat="1">
      <c r="B4741" s="49"/>
      <c r="C4741" s="44"/>
    </row>
    <row r="4742" spans="2:3" s="45" customFormat="1">
      <c r="B4742" s="49"/>
      <c r="C4742" s="44"/>
    </row>
    <row r="4743" spans="2:3" s="45" customFormat="1">
      <c r="B4743" s="49"/>
      <c r="C4743" s="44"/>
    </row>
    <row r="4744" spans="2:3" s="45" customFormat="1">
      <c r="B4744" s="49"/>
      <c r="C4744" s="44"/>
    </row>
    <row r="4745" spans="2:3" s="45" customFormat="1">
      <c r="B4745" s="49"/>
      <c r="C4745" s="44"/>
    </row>
    <row r="4746" spans="2:3" s="45" customFormat="1">
      <c r="B4746" s="49"/>
      <c r="C4746" s="44"/>
    </row>
    <row r="4747" spans="2:3" s="45" customFormat="1">
      <c r="B4747" s="49"/>
      <c r="C4747" s="44"/>
    </row>
    <row r="4748" spans="2:3" s="45" customFormat="1">
      <c r="B4748" s="49"/>
      <c r="C4748" s="44"/>
    </row>
    <row r="4749" spans="2:3" s="45" customFormat="1">
      <c r="B4749" s="49"/>
      <c r="C4749" s="44"/>
    </row>
    <row r="4750" spans="2:3" s="45" customFormat="1">
      <c r="B4750" s="49"/>
      <c r="C4750" s="44"/>
    </row>
    <row r="4751" spans="2:3" s="45" customFormat="1">
      <c r="B4751" s="49"/>
      <c r="C4751" s="44"/>
    </row>
    <row r="4752" spans="2:3" s="45" customFormat="1">
      <c r="B4752" s="49"/>
      <c r="C4752" s="44"/>
    </row>
    <row r="4753" spans="2:3" s="45" customFormat="1">
      <c r="B4753" s="49"/>
      <c r="C4753" s="44"/>
    </row>
    <row r="4754" spans="2:3" s="45" customFormat="1">
      <c r="B4754" s="49"/>
      <c r="C4754" s="44"/>
    </row>
    <row r="4755" spans="2:3" s="45" customFormat="1">
      <c r="B4755" s="49"/>
      <c r="C4755" s="44"/>
    </row>
    <row r="4756" spans="2:3" s="45" customFormat="1">
      <c r="B4756" s="49"/>
      <c r="C4756" s="44"/>
    </row>
    <row r="4757" spans="2:3" s="45" customFormat="1">
      <c r="B4757" s="49"/>
      <c r="C4757" s="44"/>
    </row>
    <row r="4758" spans="2:3" s="45" customFormat="1">
      <c r="B4758" s="49"/>
      <c r="C4758" s="44"/>
    </row>
    <row r="4759" spans="2:3" s="45" customFormat="1">
      <c r="B4759" s="49"/>
      <c r="C4759" s="44"/>
    </row>
    <row r="4760" spans="2:3" s="45" customFormat="1">
      <c r="B4760" s="49"/>
      <c r="C4760" s="44"/>
    </row>
    <row r="4761" spans="2:3" s="45" customFormat="1">
      <c r="B4761" s="49"/>
      <c r="C4761" s="44"/>
    </row>
    <row r="4762" spans="2:3" s="45" customFormat="1">
      <c r="B4762" s="49"/>
      <c r="C4762" s="44"/>
    </row>
    <row r="4763" spans="2:3" s="45" customFormat="1">
      <c r="B4763" s="49"/>
      <c r="C4763" s="44"/>
    </row>
    <row r="4764" spans="2:3" s="45" customFormat="1">
      <c r="B4764" s="49"/>
      <c r="C4764" s="44"/>
    </row>
    <row r="4765" spans="2:3" s="45" customFormat="1">
      <c r="B4765" s="49"/>
      <c r="C4765" s="44"/>
    </row>
    <row r="4766" spans="2:3" s="45" customFormat="1">
      <c r="B4766" s="49"/>
      <c r="C4766" s="44"/>
    </row>
    <row r="4767" spans="2:3" s="45" customFormat="1">
      <c r="B4767" s="49"/>
      <c r="C4767" s="44"/>
    </row>
    <row r="4768" spans="2:3" s="45" customFormat="1">
      <c r="B4768" s="49"/>
      <c r="C4768" s="44"/>
    </row>
    <row r="4769" spans="2:3" s="45" customFormat="1">
      <c r="B4769" s="49"/>
      <c r="C4769" s="44"/>
    </row>
    <row r="4770" spans="2:3" s="45" customFormat="1">
      <c r="B4770" s="49"/>
      <c r="C4770" s="44"/>
    </row>
    <row r="4771" spans="2:3" s="45" customFormat="1">
      <c r="B4771" s="49"/>
      <c r="C4771" s="44"/>
    </row>
    <row r="4772" spans="2:3" s="45" customFormat="1">
      <c r="B4772" s="49"/>
      <c r="C4772" s="44"/>
    </row>
    <row r="4773" spans="2:3" s="45" customFormat="1">
      <c r="B4773" s="49"/>
      <c r="C4773" s="44"/>
    </row>
    <row r="4774" spans="2:3" s="45" customFormat="1">
      <c r="B4774" s="49"/>
      <c r="C4774" s="44"/>
    </row>
    <row r="4775" spans="2:3" s="45" customFormat="1">
      <c r="B4775" s="49"/>
      <c r="C4775" s="44"/>
    </row>
    <row r="4776" spans="2:3" s="45" customFormat="1">
      <c r="B4776" s="49"/>
      <c r="C4776" s="44"/>
    </row>
    <row r="4777" spans="2:3" s="45" customFormat="1">
      <c r="B4777" s="49"/>
      <c r="C4777" s="44"/>
    </row>
    <row r="4778" spans="2:3" s="45" customFormat="1">
      <c r="B4778" s="49"/>
      <c r="C4778" s="44"/>
    </row>
    <row r="4779" spans="2:3" s="45" customFormat="1">
      <c r="B4779" s="49"/>
      <c r="C4779" s="44"/>
    </row>
    <row r="4780" spans="2:3" s="45" customFormat="1">
      <c r="B4780" s="49"/>
      <c r="C4780" s="44"/>
    </row>
    <row r="4781" spans="2:3" s="45" customFormat="1">
      <c r="B4781" s="49"/>
      <c r="C4781" s="44"/>
    </row>
    <row r="4782" spans="2:3" s="45" customFormat="1">
      <c r="B4782" s="49"/>
      <c r="C4782" s="44"/>
    </row>
    <row r="4783" spans="2:3" s="45" customFormat="1">
      <c r="B4783" s="49"/>
      <c r="C4783" s="44"/>
    </row>
    <row r="4784" spans="2:3" s="45" customFormat="1">
      <c r="B4784" s="49"/>
      <c r="C4784" s="44"/>
    </row>
    <row r="4785" spans="2:3" s="45" customFormat="1">
      <c r="B4785" s="49"/>
      <c r="C4785" s="44"/>
    </row>
    <row r="4786" spans="2:3" s="45" customFormat="1">
      <c r="B4786" s="49"/>
      <c r="C4786" s="44"/>
    </row>
    <row r="4787" spans="2:3" s="45" customFormat="1">
      <c r="B4787" s="49"/>
      <c r="C4787" s="44"/>
    </row>
    <row r="4788" spans="2:3" s="45" customFormat="1">
      <c r="B4788" s="49"/>
      <c r="C4788" s="44"/>
    </row>
    <row r="4789" spans="2:3" s="45" customFormat="1">
      <c r="B4789" s="49"/>
      <c r="C4789" s="44"/>
    </row>
    <row r="4790" spans="2:3" s="45" customFormat="1">
      <c r="B4790" s="49"/>
      <c r="C4790" s="44"/>
    </row>
    <row r="4791" spans="2:3" s="45" customFormat="1">
      <c r="B4791" s="49"/>
      <c r="C4791" s="44"/>
    </row>
    <row r="4792" spans="2:3" s="45" customFormat="1">
      <c r="B4792" s="49"/>
      <c r="C4792" s="44"/>
    </row>
    <row r="4793" spans="2:3" s="45" customFormat="1">
      <c r="B4793" s="49"/>
      <c r="C4793" s="44"/>
    </row>
    <row r="4794" spans="2:3" s="45" customFormat="1">
      <c r="B4794" s="49"/>
      <c r="C4794" s="44"/>
    </row>
    <row r="4795" spans="2:3" s="45" customFormat="1">
      <c r="B4795" s="49"/>
      <c r="C4795" s="44"/>
    </row>
    <row r="4796" spans="2:3" s="45" customFormat="1">
      <c r="B4796" s="49"/>
      <c r="C4796" s="44"/>
    </row>
    <row r="4797" spans="2:3" s="45" customFormat="1">
      <c r="B4797" s="49"/>
      <c r="C4797" s="44"/>
    </row>
    <row r="4798" spans="2:3" s="45" customFormat="1">
      <c r="B4798" s="49"/>
      <c r="C4798" s="44"/>
    </row>
    <row r="4799" spans="2:3" s="45" customFormat="1">
      <c r="B4799" s="49"/>
      <c r="C4799" s="44"/>
    </row>
    <row r="4800" spans="2:3" s="45" customFormat="1">
      <c r="B4800" s="49"/>
      <c r="C4800" s="44"/>
    </row>
    <row r="4801" spans="2:3" s="45" customFormat="1">
      <c r="B4801" s="49"/>
      <c r="C4801" s="44"/>
    </row>
    <row r="4802" spans="2:3" s="45" customFormat="1">
      <c r="B4802" s="49"/>
      <c r="C4802" s="44"/>
    </row>
    <row r="4803" spans="2:3" s="45" customFormat="1">
      <c r="B4803" s="49"/>
      <c r="C4803" s="44"/>
    </row>
    <row r="4804" spans="2:3" s="45" customFormat="1">
      <c r="B4804" s="49"/>
      <c r="C4804" s="44"/>
    </row>
    <row r="4805" spans="2:3" s="45" customFormat="1">
      <c r="B4805" s="49"/>
      <c r="C4805" s="44"/>
    </row>
    <row r="4806" spans="2:3" s="45" customFormat="1">
      <c r="B4806" s="49"/>
      <c r="C4806" s="44"/>
    </row>
    <row r="4807" spans="2:3" s="45" customFormat="1">
      <c r="B4807" s="49"/>
      <c r="C4807" s="44"/>
    </row>
    <row r="4808" spans="2:3" s="45" customFormat="1">
      <c r="B4808" s="49"/>
      <c r="C4808" s="44"/>
    </row>
    <row r="4809" spans="2:3" s="45" customFormat="1">
      <c r="B4809" s="49"/>
      <c r="C4809" s="44"/>
    </row>
    <row r="4810" spans="2:3" s="45" customFormat="1">
      <c r="B4810" s="49"/>
      <c r="C4810" s="44"/>
    </row>
    <row r="4811" spans="2:3" s="45" customFormat="1">
      <c r="B4811" s="49"/>
      <c r="C4811" s="44"/>
    </row>
    <row r="4812" spans="2:3" s="45" customFormat="1">
      <c r="B4812" s="49"/>
      <c r="C4812" s="44"/>
    </row>
    <row r="4813" spans="2:3" s="45" customFormat="1">
      <c r="B4813" s="49"/>
      <c r="C4813" s="44"/>
    </row>
    <row r="4814" spans="2:3" s="45" customFormat="1">
      <c r="B4814" s="49"/>
      <c r="C4814" s="44"/>
    </row>
    <row r="4815" spans="2:3" s="45" customFormat="1">
      <c r="B4815" s="49"/>
      <c r="C4815" s="44"/>
    </row>
    <row r="4816" spans="2:3" s="45" customFormat="1">
      <c r="B4816" s="49"/>
      <c r="C4816" s="44"/>
    </row>
    <row r="4817" spans="2:3" s="45" customFormat="1">
      <c r="B4817" s="49"/>
      <c r="C4817" s="44"/>
    </row>
    <row r="4818" spans="2:3" s="45" customFormat="1">
      <c r="B4818" s="49"/>
      <c r="C4818" s="44"/>
    </row>
    <row r="4819" spans="2:3" s="45" customFormat="1">
      <c r="B4819" s="49"/>
      <c r="C4819" s="44"/>
    </row>
    <row r="4820" spans="2:3" s="45" customFormat="1">
      <c r="B4820" s="49"/>
      <c r="C4820" s="44"/>
    </row>
    <row r="4821" spans="2:3" s="45" customFormat="1">
      <c r="B4821" s="49"/>
      <c r="C4821" s="44"/>
    </row>
    <row r="4822" spans="2:3" s="45" customFormat="1">
      <c r="B4822" s="49"/>
      <c r="C4822" s="44"/>
    </row>
    <row r="4823" spans="2:3" s="45" customFormat="1">
      <c r="B4823" s="49"/>
      <c r="C4823" s="44"/>
    </row>
    <row r="4824" spans="2:3" s="45" customFormat="1">
      <c r="B4824" s="49"/>
      <c r="C4824" s="44"/>
    </row>
    <row r="4825" spans="2:3" s="45" customFormat="1">
      <c r="B4825" s="49"/>
      <c r="C4825" s="44"/>
    </row>
    <row r="4826" spans="2:3" s="45" customFormat="1">
      <c r="B4826" s="49"/>
      <c r="C4826" s="44"/>
    </row>
    <row r="4827" spans="2:3" s="45" customFormat="1">
      <c r="B4827" s="49"/>
      <c r="C4827" s="44"/>
    </row>
    <row r="4828" spans="2:3" s="45" customFormat="1">
      <c r="B4828" s="49"/>
      <c r="C4828" s="44"/>
    </row>
    <row r="4829" spans="2:3" s="45" customFormat="1">
      <c r="B4829" s="49"/>
      <c r="C4829" s="44"/>
    </row>
    <row r="4830" spans="2:3" s="45" customFormat="1">
      <c r="B4830" s="49"/>
      <c r="C4830" s="44"/>
    </row>
    <row r="4831" spans="2:3" s="45" customFormat="1">
      <c r="B4831" s="49"/>
      <c r="C4831" s="44"/>
    </row>
    <row r="4832" spans="2:3" s="45" customFormat="1">
      <c r="B4832" s="49"/>
      <c r="C4832" s="44"/>
    </row>
    <row r="4833" spans="2:3" s="45" customFormat="1">
      <c r="B4833" s="49"/>
      <c r="C4833" s="44"/>
    </row>
    <row r="4834" spans="2:3" s="45" customFormat="1">
      <c r="B4834" s="49"/>
      <c r="C4834" s="44"/>
    </row>
    <row r="4835" spans="2:3" s="45" customFormat="1">
      <c r="B4835" s="49"/>
      <c r="C4835" s="44"/>
    </row>
    <row r="4836" spans="2:3" s="45" customFormat="1">
      <c r="B4836" s="49"/>
      <c r="C4836" s="44"/>
    </row>
    <row r="4837" spans="2:3" s="45" customFormat="1">
      <c r="B4837" s="49"/>
      <c r="C4837" s="44"/>
    </row>
    <row r="4838" spans="2:3" s="45" customFormat="1">
      <c r="B4838" s="49"/>
      <c r="C4838" s="44"/>
    </row>
    <row r="4839" spans="2:3" s="45" customFormat="1">
      <c r="B4839" s="49"/>
      <c r="C4839" s="44"/>
    </row>
    <row r="4840" spans="2:3" s="45" customFormat="1">
      <c r="B4840" s="49"/>
      <c r="C4840" s="44"/>
    </row>
    <row r="4841" spans="2:3" s="45" customFormat="1">
      <c r="B4841" s="49"/>
      <c r="C4841" s="44"/>
    </row>
    <row r="4842" spans="2:3" s="45" customFormat="1">
      <c r="B4842" s="49"/>
      <c r="C4842" s="44"/>
    </row>
    <row r="4843" spans="2:3" s="45" customFormat="1">
      <c r="B4843" s="49"/>
      <c r="C4843" s="44"/>
    </row>
    <row r="4844" spans="2:3" s="45" customFormat="1">
      <c r="B4844" s="49"/>
      <c r="C4844" s="44"/>
    </row>
    <row r="4845" spans="2:3" s="45" customFormat="1">
      <c r="B4845" s="49"/>
      <c r="C4845" s="44"/>
    </row>
    <row r="4846" spans="2:3" s="45" customFormat="1">
      <c r="B4846" s="49"/>
      <c r="C4846" s="44"/>
    </row>
    <row r="4847" spans="2:3" s="45" customFormat="1">
      <c r="B4847" s="49"/>
      <c r="C4847" s="44"/>
    </row>
    <row r="4848" spans="2:3" s="45" customFormat="1">
      <c r="B4848" s="49"/>
      <c r="C4848" s="44"/>
    </row>
    <row r="4849" spans="2:3" s="45" customFormat="1">
      <c r="B4849" s="49"/>
      <c r="C4849" s="44"/>
    </row>
    <row r="4850" spans="2:3" s="45" customFormat="1">
      <c r="B4850" s="49"/>
      <c r="C4850" s="44"/>
    </row>
    <row r="4851" spans="2:3" s="45" customFormat="1">
      <c r="B4851" s="49"/>
      <c r="C4851" s="44"/>
    </row>
    <row r="4852" spans="2:3" s="45" customFormat="1">
      <c r="B4852" s="49"/>
      <c r="C4852" s="44"/>
    </row>
    <row r="4853" spans="2:3" s="45" customFormat="1">
      <c r="B4853" s="49"/>
      <c r="C4853" s="44"/>
    </row>
    <row r="4854" spans="2:3" s="45" customFormat="1">
      <c r="B4854" s="49"/>
      <c r="C4854" s="44"/>
    </row>
    <row r="4855" spans="2:3" s="45" customFormat="1">
      <c r="B4855" s="49"/>
      <c r="C4855" s="44"/>
    </row>
    <row r="4856" spans="2:3" s="45" customFormat="1">
      <c r="B4856" s="49"/>
      <c r="C4856" s="44"/>
    </row>
    <row r="4857" spans="2:3" s="45" customFormat="1">
      <c r="B4857" s="49"/>
      <c r="C4857" s="44"/>
    </row>
    <row r="4858" spans="2:3" s="45" customFormat="1">
      <c r="B4858" s="49"/>
      <c r="C4858" s="44"/>
    </row>
    <row r="4859" spans="2:3" s="45" customFormat="1">
      <c r="B4859" s="49"/>
      <c r="C4859" s="44"/>
    </row>
    <row r="4860" spans="2:3" s="45" customFormat="1">
      <c r="B4860" s="49"/>
      <c r="C4860" s="44"/>
    </row>
    <row r="4861" spans="2:3" s="45" customFormat="1">
      <c r="B4861" s="49"/>
      <c r="C4861" s="44"/>
    </row>
    <row r="4862" spans="2:3" s="45" customFormat="1">
      <c r="B4862" s="49"/>
      <c r="C4862" s="44"/>
    </row>
    <row r="4863" spans="2:3" s="45" customFormat="1">
      <c r="B4863" s="49"/>
      <c r="C4863" s="44"/>
    </row>
    <row r="4864" spans="2:3" s="45" customFormat="1">
      <c r="B4864" s="49"/>
      <c r="C4864" s="44"/>
    </row>
    <row r="4865" spans="2:3" s="45" customFormat="1">
      <c r="B4865" s="49"/>
      <c r="C4865" s="44"/>
    </row>
    <row r="4866" spans="2:3" s="45" customFormat="1">
      <c r="B4866" s="49"/>
      <c r="C4866" s="44"/>
    </row>
    <row r="4867" spans="2:3" s="45" customFormat="1">
      <c r="B4867" s="49"/>
      <c r="C4867" s="44"/>
    </row>
    <row r="4868" spans="2:3" s="45" customFormat="1">
      <c r="B4868" s="49"/>
      <c r="C4868" s="44"/>
    </row>
    <row r="4869" spans="2:3" s="45" customFormat="1">
      <c r="B4869" s="49"/>
      <c r="C4869" s="44"/>
    </row>
    <row r="4870" spans="2:3" s="45" customFormat="1">
      <c r="B4870" s="49"/>
      <c r="C4870" s="44"/>
    </row>
    <row r="4871" spans="2:3" s="45" customFormat="1">
      <c r="B4871" s="49"/>
      <c r="C4871" s="44"/>
    </row>
    <row r="4872" spans="2:3" s="45" customFormat="1">
      <c r="B4872" s="49"/>
      <c r="C4872" s="44"/>
    </row>
    <row r="4873" spans="2:3" s="45" customFormat="1">
      <c r="B4873" s="49"/>
      <c r="C4873" s="44"/>
    </row>
    <row r="4874" spans="2:3" s="45" customFormat="1">
      <c r="B4874" s="49"/>
      <c r="C4874" s="44"/>
    </row>
    <row r="4875" spans="2:3" s="45" customFormat="1">
      <c r="B4875" s="49"/>
      <c r="C4875" s="44"/>
    </row>
    <row r="4876" spans="2:3" s="45" customFormat="1">
      <c r="B4876" s="49"/>
      <c r="C4876" s="44"/>
    </row>
    <row r="4877" spans="2:3" s="45" customFormat="1">
      <c r="B4877" s="49"/>
      <c r="C4877" s="44"/>
    </row>
    <row r="4878" spans="2:3" s="45" customFormat="1">
      <c r="B4878" s="49"/>
      <c r="C4878" s="44"/>
    </row>
    <row r="4879" spans="2:3" s="45" customFormat="1">
      <c r="B4879" s="49"/>
      <c r="C4879" s="44"/>
    </row>
    <row r="4880" spans="2:3" s="45" customFormat="1">
      <c r="B4880" s="49"/>
      <c r="C4880" s="44"/>
    </row>
    <row r="4881" spans="2:3" s="45" customFormat="1">
      <c r="B4881" s="49"/>
      <c r="C4881" s="44"/>
    </row>
    <row r="4882" spans="2:3" s="45" customFormat="1">
      <c r="B4882" s="49"/>
      <c r="C4882" s="44"/>
    </row>
    <row r="4883" spans="2:3" s="45" customFormat="1">
      <c r="B4883" s="49"/>
      <c r="C4883" s="44"/>
    </row>
    <row r="4884" spans="2:3" s="45" customFormat="1">
      <c r="B4884" s="49"/>
      <c r="C4884" s="44"/>
    </row>
    <row r="4885" spans="2:3" s="45" customFormat="1">
      <c r="B4885" s="49"/>
      <c r="C4885" s="44"/>
    </row>
    <row r="4886" spans="2:3" s="45" customFormat="1">
      <c r="B4886" s="49"/>
      <c r="C4886" s="44"/>
    </row>
    <row r="4887" spans="2:3" s="45" customFormat="1">
      <c r="B4887" s="49"/>
      <c r="C4887" s="44"/>
    </row>
    <row r="4888" spans="2:3" s="45" customFormat="1">
      <c r="B4888" s="49"/>
      <c r="C4888" s="44"/>
    </row>
    <row r="4889" spans="2:3" s="45" customFormat="1">
      <c r="B4889" s="49"/>
      <c r="C4889" s="44"/>
    </row>
    <row r="4890" spans="2:3" s="45" customFormat="1">
      <c r="B4890" s="49"/>
      <c r="C4890" s="44"/>
    </row>
    <row r="4891" spans="2:3" s="45" customFormat="1">
      <c r="B4891" s="49"/>
      <c r="C4891" s="44"/>
    </row>
    <row r="4892" spans="2:3" s="45" customFormat="1">
      <c r="B4892" s="49"/>
      <c r="C4892" s="44"/>
    </row>
    <row r="4893" spans="2:3" s="45" customFormat="1">
      <c r="B4893" s="49"/>
      <c r="C4893" s="44"/>
    </row>
    <row r="4894" spans="2:3" s="45" customFormat="1">
      <c r="B4894" s="49"/>
      <c r="C4894" s="44"/>
    </row>
    <row r="4895" spans="2:3" s="45" customFormat="1">
      <c r="B4895" s="49"/>
      <c r="C4895" s="44"/>
    </row>
    <row r="4896" spans="2:3" s="45" customFormat="1">
      <c r="B4896" s="49"/>
      <c r="C4896" s="44"/>
    </row>
    <row r="4897" spans="2:3" s="45" customFormat="1">
      <c r="B4897" s="49"/>
      <c r="C4897" s="44"/>
    </row>
    <row r="4898" spans="2:3" s="45" customFormat="1">
      <c r="B4898" s="49"/>
      <c r="C4898" s="44"/>
    </row>
    <row r="4899" spans="2:3" s="45" customFormat="1">
      <c r="B4899" s="49"/>
      <c r="C4899" s="44"/>
    </row>
    <row r="4900" spans="2:3" s="45" customFormat="1">
      <c r="B4900" s="49"/>
      <c r="C4900" s="44"/>
    </row>
    <row r="4901" spans="2:3" s="45" customFormat="1">
      <c r="B4901" s="49"/>
      <c r="C4901" s="44"/>
    </row>
    <row r="4902" spans="2:3" s="45" customFormat="1">
      <c r="B4902" s="49"/>
      <c r="C4902" s="44"/>
    </row>
    <row r="4903" spans="2:3" s="45" customFormat="1">
      <c r="B4903" s="49"/>
      <c r="C4903" s="44"/>
    </row>
    <row r="4904" spans="2:3" s="45" customFormat="1">
      <c r="B4904" s="49"/>
      <c r="C4904" s="44"/>
    </row>
    <row r="4905" spans="2:3" s="45" customFormat="1">
      <c r="B4905" s="49"/>
      <c r="C4905" s="44"/>
    </row>
    <row r="4906" spans="2:3" s="45" customFormat="1">
      <c r="B4906" s="49"/>
      <c r="C4906" s="44"/>
    </row>
    <row r="4907" spans="2:3" s="45" customFormat="1">
      <c r="B4907" s="49"/>
      <c r="C4907" s="44"/>
    </row>
    <row r="4908" spans="2:3" s="45" customFormat="1">
      <c r="B4908" s="49"/>
      <c r="C4908" s="44"/>
    </row>
    <row r="4909" spans="2:3" s="45" customFormat="1">
      <c r="B4909" s="49"/>
      <c r="C4909" s="44"/>
    </row>
    <row r="4910" spans="2:3" s="45" customFormat="1">
      <c r="B4910" s="49"/>
      <c r="C4910" s="44"/>
    </row>
    <row r="4911" spans="2:3" s="45" customFormat="1">
      <c r="B4911" s="49"/>
      <c r="C4911" s="44"/>
    </row>
    <row r="4912" spans="2:3" s="45" customFormat="1">
      <c r="B4912" s="49"/>
      <c r="C4912" s="44"/>
    </row>
    <row r="4913" spans="2:3" s="45" customFormat="1">
      <c r="B4913" s="49"/>
      <c r="C4913" s="44"/>
    </row>
    <row r="4914" spans="2:3" s="45" customFormat="1">
      <c r="B4914" s="49"/>
      <c r="C4914" s="44"/>
    </row>
    <row r="4915" spans="2:3" s="45" customFormat="1">
      <c r="B4915" s="49"/>
      <c r="C4915" s="44"/>
    </row>
    <row r="4916" spans="2:3" s="45" customFormat="1">
      <c r="B4916" s="49"/>
      <c r="C4916" s="44"/>
    </row>
    <row r="4917" spans="2:3" s="45" customFormat="1">
      <c r="B4917" s="49"/>
      <c r="C4917" s="44"/>
    </row>
    <row r="4918" spans="2:3" s="45" customFormat="1">
      <c r="B4918" s="49"/>
      <c r="C4918" s="44"/>
    </row>
    <row r="4919" spans="2:3" s="45" customFormat="1">
      <c r="B4919" s="49"/>
      <c r="C4919" s="44"/>
    </row>
    <row r="4920" spans="2:3" s="45" customFormat="1">
      <c r="B4920" s="49"/>
      <c r="C4920" s="44"/>
    </row>
    <row r="4921" spans="2:3" s="45" customFormat="1">
      <c r="B4921" s="49"/>
      <c r="C4921" s="44"/>
    </row>
    <row r="4922" spans="2:3" s="45" customFormat="1">
      <c r="B4922" s="49"/>
      <c r="C4922" s="44"/>
    </row>
    <row r="4923" spans="2:3" s="45" customFormat="1">
      <c r="B4923" s="49"/>
      <c r="C4923" s="44"/>
    </row>
    <row r="4924" spans="2:3" s="45" customFormat="1">
      <c r="B4924" s="49"/>
      <c r="C4924" s="44"/>
    </row>
    <row r="4925" spans="2:3" s="45" customFormat="1">
      <c r="B4925" s="49"/>
      <c r="C4925" s="44"/>
    </row>
    <row r="4926" spans="2:3" s="45" customFormat="1">
      <c r="B4926" s="49"/>
      <c r="C4926" s="44"/>
    </row>
    <row r="4927" spans="2:3" s="45" customFormat="1">
      <c r="B4927" s="49"/>
      <c r="C4927" s="44"/>
    </row>
    <row r="4928" spans="2:3" s="45" customFormat="1">
      <c r="B4928" s="49"/>
      <c r="C4928" s="44"/>
    </row>
    <row r="4929" spans="2:3" s="45" customFormat="1">
      <c r="B4929" s="49"/>
      <c r="C4929" s="44"/>
    </row>
    <row r="4930" spans="2:3" s="45" customFormat="1">
      <c r="B4930" s="49"/>
      <c r="C4930" s="44"/>
    </row>
    <row r="4931" spans="2:3" s="45" customFormat="1">
      <c r="B4931" s="49"/>
      <c r="C4931" s="44"/>
    </row>
    <row r="4932" spans="2:3" s="45" customFormat="1">
      <c r="B4932" s="49"/>
      <c r="C4932" s="44"/>
    </row>
    <row r="4933" spans="2:3" s="45" customFormat="1">
      <c r="B4933" s="49"/>
      <c r="C4933" s="44"/>
    </row>
    <row r="4934" spans="2:3" s="45" customFormat="1">
      <c r="B4934" s="49"/>
      <c r="C4934" s="44"/>
    </row>
    <row r="4935" spans="2:3" s="45" customFormat="1">
      <c r="B4935" s="49"/>
      <c r="C4935" s="44"/>
    </row>
    <row r="4936" spans="2:3" s="45" customFormat="1">
      <c r="B4936" s="49"/>
      <c r="C4936" s="44"/>
    </row>
    <row r="4937" spans="2:3" s="45" customFormat="1">
      <c r="B4937" s="49"/>
      <c r="C4937" s="44"/>
    </row>
    <row r="4938" spans="2:3" s="45" customFormat="1">
      <c r="B4938" s="49"/>
      <c r="C4938" s="44"/>
    </row>
    <row r="4939" spans="2:3" s="45" customFormat="1">
      <c r="B4939" s="49"/>
      <c r="C4939" s="44"/>
    </row>
    <row r="4940" spans="2:3" s="45" customFormat="1">
      <c r="B4940" s="49"/>
      <c r="C4940" s="44"/>
    </row>
    <row r="4941" spans="2:3" s="45" customFormat="1">
      <c r="B4941" s="49"/>
      <c r="C4941" s="44"/>
    </row>
    <row r="4942" spans="2:3" s="45" customFormat="1">
      <c r="B4942" s="49"/>
      <c r="C4942" s="44"/>
    </row>
    <row r="4943" spans="2:3" s="45" customFormat="1">
      <c r="B4943" s="49"/>
      <c r="C4943" s="44"/>
    </row>
    <row r="4944" spans="2:3" s="45" customFormat="1">
      <c r="B4944" s="49"/>
      <c r="C4944" s="44"/>
    </row>
    <row r="4945" spans="2:3" s="45" customFormat="1">
      <c r="B4945" s="49"/>
      <c r="C4945" s="44"/>
    </row>
    <row r="4946" spans="2:3" s="45" customFormat="1">
      <c r="B4946" s="49"/>
      <c r="C4946" s="44"/>
    </row>
    <row r="4947" spans="2:3" s="45" customFormat="1">
      <c r="B4947" s="49"/>
      <c r="C4947" s="44"/>
    </row>
    <row r="4948" spans="2:3" s="45" customFormat="1">
      <c r="B4948" s="49"/>
      <c r="C4948" s="44"/>
    </row>
    <row r="4949" spans="2:3" s="45" customFormat="1">
      <c r="B4949" s="49"/>
      <c r="C4949" s="44"/>
    </row>
    <row r="4950" spans="2:3" s="45" customFormat="1">
      <c r="B4950" s="49"/>
      <c r="C4950" s="44"/>
    </row>
    <row r="4951" spans="2:3" s="45" customFormat="1">
      <c r="B4951" s="49"/>
      <c r="C4951" s="44"/>
    </row>
    <row r="4952" spans="2:3" s="45" customFormat="1">
      <c r="B4952" s="49"/>
      <c r="C4952" s="44"/>
    </row>
    <row r="4953" spans="2:3" s="45" customFormat="1">
      <c r="B4953" s="49"/>
      <c r="C4953" s="44"/>
    </row>
    <row r="4954" spans="2:3" s="45" customFormat="1">
      <c r="B4954" s="49"/>
      <c r="C4954" s="44"/>
    </row>
    <row r="4955" spans="2:3" s="45" customFormat="1">
      <c r="B4955" s="49"/>
      <c r="C4955" s="44"/>
    </row>
    <row r="4956" spans="2:3" s="45" customFormat="1">
      <c r="B4956" s="49"/>
      <c r="C4956" s="44"/>
    </row>
    <row r="4957" spans="2:3" s="45" customFormat="1">
      <c r="B4957" s="49"/>
      <c r="C4957" s="44"/>
    </row>
    <row r="4958" spans="2:3" s="45" customFormat="1">
      <c r="B4958" s="49"/>
      <c r="C4958" s="44"/>
    </row>
    <row r="4959" spans="2:3" s="45" customFormat="1">
      <c r="B4959" s="49"/>
      <c r="C4959" s="44"/>
    </row>
    <row r="4960" spans="2:3" s="45" customFormat="1">
      <c r="B4960" s="49"/>
      <c r="C4960" s="44"/>
    </row>
    <row r="4961" spans="2:3" s="45" customFormat="1">
      <c r="B4961" s="49"/>
      <c r="C4961" s="44"/>
    </row>
    <row r="4962" spans="2:3" s="45" customFormat="1">
      <c r="B4962" s="49"/>
      <c r="C4962" s="44"/>
    </row>
    <row r="4963" spans="2:3" s="45" customFormat="1">
      <c r="B4963" s="49"/>
      <c r="C4963" s="44"/>
    </row>
    <row r="4964" spans="2:3" s="45" customFormat="1">
      <c r="B4964" s="49"/>
      <c r="C4964" s="44"/>
    </row>
    <row r="4965" spans="2:3" s="45" customFormat="1">
      <c r="B4965" s="49"/>
      <c r="C4965" s="44"/>
    </row>
    <row r="4966" spans="2:3" s="45" customFormat="1">
      <c r="B4966" s="49"/>
      <c r="C4966" s="44"/>
    </row>
    <row r="4967" spans="2:3" s="45" customFormat="1">
      <c r="B4967" s="49"/>
      <c r="C4967" s="44"/>
    </row>
    <row r="4968" spans="2:3" s="45" customFormat="1">
      <c r="B4968" s="49"/>
      <c r="C4968" s="44"/>
    </row>
    <row r="4969" spans="2:3" s="45" customFormat="1">
      <c r="B4969" s="49"/>
      <c r="C4969" s="44"/>
    </row>
    <row r="4970" spans="2:3" s="45" customFormat="1">
      <c r="B4970" s="49"/>
      <c r="C4970" s="44"/>
    </row>
    <row r="4971" spans="2:3" s="45" customFormat="1">
      <c r="B4971" s="49"/>
      <c r="C4971" s="44"/>
    </row>
    <row r="4972" spans="2:3" s="45" customFormat="1">
      <c r="B4972" s="49"/>
      <c r="C4972" s="44"/>
    </row>
    <row r="4973" spans="2:3" s="45" customFormat="1">
      <c r="B4973" s="49"/>
      <c r="C4973" s="44"/>
    </row>
    <row r="4974" spans="2:3" s="45" customFormat="1">
      <c r="B4974" s="49"/>
      <c r="C4974" s="44"/>
    </row>
    <row r="4975" spans="2:3" s="45" customFormat="1">
      <c r="B4975" s="49"/>
      <c r="C4975" s="44"/>
    </row>
    <row r="4976" spans="2:3" s="45" customFormat="1">
      <c r="B4976" s="49"/>
      <c r="C4976" s="44"/>
    </row>
    <row r="4977" spans="2:3" s="45" customFormat="1">
      <c r="B4977" s="49"/>
      <c r="C4977" s="44"/>
    </row>
    <row r="4978" spans="2:3" s="45" customFormat="1">
      <c r="B4978" s="49"/>
      <c r="C4978" s="44"/>
    </row>
    <row r="4979" spans="2:3" s="45" customFormat="1">
      <c r="B4979" s="49"/>
      <c r="C4979" s="44"/>
    </row>
    <row r="4980" spans="2:3" s="45" customFormat="1">
      <c r="B4980" s="49"/>
      <c r="C4980" s="44"/>
    </row>
    <row r="4981" spans="2:3" s="45" customFormat="1">
      <c r="B4981" s="49"/>
      <c r="C4981" s="44"/>
    </row>
    <row r="4982" spans="2:3" s="45" customFormat="1">
      <c r="B4982" s="49"/>
      <c r="C4982" s="44"/>
    </row>
    <row r="4983" spans="2:3" s="45" customFormat="1">
      <c r="B4983" s="49"/>
      <c r="C4983" s="44"/>
    </row>
    <row r="4984" spans="2:3" s="45" customFormat="1">
      <c r="B4984" s="49"/>
      <c r="C4984" s="44"/>
    </row>
    <row r="4985" spans="2:3" s="45" customFormat="1">
      <c r="B4985" s="49"/>
      <c r="C4985" s="44"/>
    </row>
    <row r="4986" spans="2:3" s="45" customFormat="1">
      <c r="B4986" s="49"/>
      <c r="C4986" s="44"/>
    </row>
    <row r="4987" spans="2:3" s="45" customFormat="1">
      <c r="B4987" s="49"/>
      <c r="C4987" s="44"/>
    </row>
    <row r="4988" spans="2:3" s="45" customFormat="1">
      <c r="B4988" s="49"/>
      <c r="C4988" s="44"/>
    </row>
    <row r="4989" spans="2:3" s="45" customFormat="1">
      <c r="B4989" s="49"/>
      <c r="C4989" s="44"/>
    </row>
    <row r="4990" spans="2:3" s="45" customFormat="1">
      <c r="B4990" s="49"/>
      <c r="C4990" s="44"/>
    </row>
    <row r="4991" spans="2:3" s="45" customFormat="1">
      <c r="B4991" s="49"/>
      <c r="C4991" s="44"/>
    </row>
    <row r="4992" spans="2:3" s="45" customFormat="1">
      <c r="B4992" s="49"/>
      <c r="C4992" s="44"/>
    </row>
    <row r="4993" spans="2:3" s="45" customFormat="1">
      <c r="B4993" s="49"/>
      <c r="C4993" s="44"/>
    </row>
    <row r="4994" spans="2:3" s="45" customFormat="1">
      <c r="B4994" s="49"/>
      <c r="C4994" s="44"/>
    </row>
    <row r="4995" spans="2:3" s="45" customFormat="1">
      <c r="B4995" s="49"/>
      <c r="C4995" s="44"/>
    </row>
    <row r="4996" spans="2:3" s="45" customFormat="1">
      <c r="B4996" s="49"/>
      <c r="C4996" s="44"/>
    </row>
    <row r="4997" spans="2:3" s="45" customFormat="1">
      <c r="B4997" s="49"/>
      <c r="C4997" s="44"/>
    </row>
    <row r="4998" spans="2:3" s="45" customFormat="1">
      <c r="B4998" s="49"/>
      <c r="C4998" s="44"/>
    </row>
    <row r="4999" spans="2:3" s="45" customFormat="1">
      <c r="B4999" s="49"/>
      <c r="C4999" s="44"/>
    </row>
    <row r="5000" spans="2:3" s="45" customFormat="1">
      <c r="B5000" s="49"/>
      <c r="C5000" s="44"/>
    </row>
    <row r="5001" spans="2:3" s="45" customFormat="1">
      <c r="B5001" s="49"/>
      <c r="C5001" s="44"/>
    </row>
    <row r="5002" spans="2:3" s="45" customFormat="1">
      <c r="B5002" s="49"/>
      <c r="C5002" s="44"/>
    </row>
    <row r="5003" spans="2:3" s="45" customFormat="1">
      <c r="B5003" s="49"/>
      <c r="C5003" s="44"/>
    </row>
    <row r="5004" spans="2:3" s="45" customFormat="1">
      <c r="B5004" s="49"/>
      <c r="C5004" s="44"/>
    </row>
    <row r="5005" spans="2:3" s="45" customFormat="1">
      <c r="B5005" s="49"/>
      <c r="C5005" s="44"/>
    </row>
    <row r="5006" spans="2:3" s="45" customFormat="1">
      <c r="B5006" s="49"/>
      <c r="C5006" s="44"/>
    </row>
    <row r="5007" spans="2:3" s="45" customFormat="1">
      <c r="B5007" s="49"/>
      <c r="C5007" s="44"/>
    </row>
    <row r="5008" spans="2:3" s="45" customFormat="1">
      <c r="B5008" s="49"/>
      <c r="C5008" s="44"/>
    </row>
    <row r="5009" spans="2:3" s="45" customFormat="1">
      <c r="B5009" s="49"/>
      <c r="C5009" s="44"/>
    </row>
    <row r="5010" spans="2:3" s="45" customFormat="1">
      <c r="B5010" s="49"/>
      <c r="C5010" s="44"/>
    </row>
    <row r="5011" spans="2:3" s="45" customFormat="1">
      <c r="B5011" s="49"/>
      <c r="C5011" s="44"/>
    </row>
    <row r="5012" spans="2:3" s="45" customFormat="1">
      <c r="B5012" s="49"/>
      <c r="C5012" s="44"/>
    </row>
    <row r="5013" spans="2:3" s="45" customFormat="1">
      <c r="B5013" s="49"/>
      <c r="C5013" s="44"/>
    </row>
    <row r="5014" spans="2:3" s="45" customFormat="1">
      <c r="B5014" s="49"/>
      <c r="C5014" s="44"/>
    </row>
    <row r="5015" spans="2:3" s="45" customFormat="1">
      <c r="B5015" s="49"/>
      <c r="C5015" s="44"/>
    </row>
    <row r="5016" spans="2:3" s="45" customFormat="1">
      <c r="B5016" s="49"/>
      <c r="C5016" s="44"/>
    </row>
    <row r="5017" spans="2:3" s="45" customFormat="1">
      <c r="B5017" s="49"/>
      <c r="C5017" s="44"/>
    </row>
    <row r="5018" spans="2:3" s="45" customFormat="1">
      <c r="B5018" s="49"/>
      <c r="C5018" s="44"/>
    </row>
    <row r="5019" spans="2:3" s="45" customFormat="1">
      <c r="B5019" s="49"/>
      <c r="C5019" s="44"/>
    </row>
    <row r="5020" spans="2:3" s="45" customFormat="1">
      <c r="B5020" s="49"/>
      <c r="C5020" s="44"/>
    </row>
    <row r="5021" spans="2:3" s="45" customFormat="1">
      <c r="B5021" s="49"/>
      <c r="C5021" s="44"/>
    </row>
    <row r="5022" spans="2:3" s="45" customFormat="1">
      <c r="B5022" s="49"/>
      <c r="C5022" s="44"/>
    </row>
    <row r="5023" spans="2:3" s="45" customFormat="1">
      <c r="B5023" s="49"/>
      <c r="C5023" s="44"/>
    </row>
    <row r="5024" spans="2:3" s="45" customFormat="1">
      <c r="B5024" s="49"/>
      <c r="C5024" s="44"/>
    </row>
    <row r="5025" spans="2:3" s="45" customFormat="1">
      <c r="B5025" s="49"/>
      <c r="C5025" s="44"/>
    </row>
    <row r="5026" spans="2:3" s="45" customFormat="1">
      <c r="B5026" s="49"/>
      <c r="C5026" s="44"/>
    </row>
    <row r="5027" spans="2:3" s="45" customFormat="1">
      <c r="B5027" s="49"/>
      <c r="C5027" s="44"/>
    </row>
    <row r="5028" spans="2:3" s="45" customFormat="1">
      <c r="B5028" s="49"/>
      <c r="C5028" s="44"/>
    </row>
    <row r="5029" spans="2:3" s="45" customFormat="1">
      <c r="B5029" s="49"/>
      <c r="C5029" s="44"/>
    </row>
    <row r="5030" spans="2:3" s="45" customFormat="1">
      <c r="B5030" s="49"/>
      <c r="C5030" s="44"/>
    </row>
    <row r="5031" spans="2:3" s="45" customFormat="1">
      <c r="B5031" s="49"/>
      <c r="C5031" s="44"/>
    </row>
    <row r="5032" spans="2:3" s="45" customFormat="1">
      <c r="B5032" s="49"/>
      <c r="C5032" s="44"/>
    </row>
    <row r="5033" spans="2:3" s="45" customFormat="1">
      <c r="B5033" s="49"/>
      <c r="C5033" s="44"/>
    </row>
    <row r="5034" spans="2:3" s="45" customFormat="1">
      <c r="B5034" s="49"/>
      <c r="C5034" s="44"/>
    </row>
    <row r="5035" spans="2:3" s="45" customFormat="1">
      <c r="B5035" s="49"/>
      <c r="C5035" s="44"/>
    </row>
    <row r="5036" spans="2:3" s="45" customFormat="1">
      <c r="B5036" s="49"/>
      <c r="C5036" s="44"/>
    </row>
    <row r="5037" spans="2:3" s="45" customFormat="1">
      <c r="B5037" s="49"/>
      <c r="C5037" s="44"/>
    </row>
    <row r="5038" spans="2:3" s="45" customFormat="1">
      <c r="B5038" s="49"/>
      <c r="C5038" s="44"/>
    </row>
    <row r="5039" spans="2:3" s="45" customFormat="1">
      <c r="B5039" s="49"/>
      <c r="C5039" s="44"/>
    </row>
    <row r="5040" spans="2:3" s="45" customFormat="1">
      <c r="B5040" s="49"/>
      <c r="C5040" s="44"/>
    </row>
    <row r="5041" spans="2:3" s="45" customFormat="1">
      <c r="B5041" s="49"/>
      <c r="C5041" s="44"/>
    </row>
    <row r="5042" spans="2:3" s="45" customFormat="1">
      <c r="B5042" s="49"/>
      <c r="C5042" s="44"/>
    </row>
    <row r="5043" spans="2:3" s="45" customFormat="1">
      <c r="B5043" s="49"/>
      <c r="C5043" s="44"/>
    </row>
    <row r="5044" spans="2:3" s="45" customFormat="1">
      <c r="B5044" s="49"/>
      <c r="C5044" s="44"/>
    </row>
    <row r="5045" spans="2:3" s="45" customFormat="1">
      <c r="B5045" s="49"/>
      <c r="C5045" s="44"/>
    </row>
    <row r="5046" spans="2:3" s="45" customFormat="1">
      <c r="B5046" s="49"/>
      <c r="C5046" s="44"/>
    </row>
    <row r="5047" spans="2:3" s="45" customFormat="1">
      <c r="B5047" s="49"/>
      <c r="C5047" s="44"/>
    </row>
    <row r="5048" spans="2:3" s="45" customFormat="1">
      <c r="B5048" s="49"/>
      <c r="C5048" s="44"/>
    </row>
    <row r="5049" spans="2:3" s="45" customFormat="1">
      <c r="B5049" s="49"/>
      <c r="C5049" s="44"/>
    </row>
    <row r="5050" spans="2:3" s="45" customFormat="1">
      <c r="B5050" s="49"/>
      <c r="C5050" s="44"/>
    </row>
    <row r="5051" spans="2:3" s="45" customFormat="1">
      <c r="B5051" s="49"/>
      <c r="C5051" s="44"/>
    </row>
    <row r="5052" spans="2:3" s="45" customFormat="1">
      <c r="B5052" s="49"/>
      <c r="C5052" s="44"/>
    </row>
    <row r="5053" spans="2:3" s="45" customFormat="1">
      <c r="B5053" s="49"/>
      <c r="C5053" s="44"/>
    </row>
    <row r="5054" spans="2:3" s="45" customFormat="1">
      <c r="B5054" s="49"/>
      <c r="C5054" s="44"/>
    </row>
    <row r="5055" spans="2:3" s="45" customFormat="1">
      <c r="B5055" s="49"/>
      <c r="C5055" s="44"/>
    </row>
    <row r="5056" spans="2:3" s="45" customFormat="1">
      <c r="B5056" s="49"/>
      <c r="C5056" s="44"/>
    </row>
    <row r="5057" spans="2:3" s="45" customFormat="1">
      <c r="B5057" s="49"/>
      <c r="C5057" s="44"/>
    </row>
    <row r="5058" spans="2:3" s="45" customFormat="1">
      <c r="B5058" s="49"/>
      <c r="C5058" s="44"/>
    </row>
    <row r="5059" spans="2:3" s="45" customFormat="1">
      <c r="B5059" s="49"/>
      <c r="C5059" s="44"/>
    </row>
    <row r="5060" spans="2:3" s="45" customFormat="1">
      <c r="B5060" s="49"/>
      <c r="C5060" s="44"/>
    </row>
    <row r="5061" spans="2:3" s="45" customFormat="1">
      <c r="B5061" s="49"/>
      <c r="C5061" s="44"/>
    </row>
    <row r="5062" spans="2:3" s="45" customFormat="1">
      <c r="B5062" s="49"/>
      <c r="C5062" s="44"/>
    </row>
    <row r="5063" spans="2:3" s="45" customFormat="1">
      <c r="B5063" s="49"/>
      <c r="C5063" s="44"/>
    </row>
    <row r="5064" spans="2:3" s="45" customFormat="1">
      <c r="B5064" s="49"/>
      <c r="C5064" s="44"/>
    </row>
    <row r="5065" spans="2:3" s="45" customFormat="1">
      <c r="B5065" s="49"/>
      <c r="C5065" s="44"/>
    </row>
    <row r="5066" spans="2:3" s="45" customFormat="1">
      <c r="B5066" s="49"/>
      <c r="C5066" s="44"/>
    </row>
    <row r="5067" spans="2:3" s="45" customFormat="1">
      <c r="B5067" s="49"/>
      <c r="C5067" s="44"/>
    </row>
    <row r="5068" spans="2:3" s="45" customFormat="1">
      <c r="B5068" s="49"/>
      <c r="C5068" s="44"/>
    </row>
    <row r="5069" spans="2:3" s="45" customFormat="1">
      <c r="B5069" s="49"/>
      <c r="C5069" s="44"/>
    </row>
    <row r="5070" spans="2:3" s="45" customFormat="1">
      <c r="B5070" s="49"/>
      <c r="C5070" s="44"/>
    </row>
    <row r="5071" spans="2:3" s="45" customFormat="1">
      <c r="B5071" s="49"/>
      <c r="C5071" s="44"/>
    </row>
    <row r="5072" spans="2:3" s="45" customFormat="1">
      <c r="B5072" s="49"/>
      <c r="C5072" s="44"/>
    </row>
    <row r="5073" spans="2:3" s="45" customFormat="1">
      <c r="B5073" s="49"/>
      <c r="C5073" s="44"/>
    </row>
    <row r="5074" spans="2:3" s="45" customFormat="1">
      <c r="B5074" s="49"/>
      <c r="C5074" s="44"/>
    </row>
    <row r="5075" spans="2:3" s="45" customFormat="1">
      <c r="B5075" s="49"/>
      <c r="C5075" s="44"/>
    </row>
    <row r="5076" spans="2:3" s="45" customFormat="1">
      <c r="B5076" s="49"/>
      <c r="C5076" s="44"/>
    </row>
    <row r="5077" spans="2:3" s="45" customFormat="1">
      <c r="B5077" s="49"/>
      <c r="C5077" s="44"/>
    </row>
    <row r="5078" spans="2:3" s="45" customFormat="1">
      <c r="B5078" s="49"/>
      <c r="C5078" s="44"/>
    </row>
    <row r="5079" spans="2:3" s="45" customFormat="1">
      <c r="B5079" s="49"/>
      <c r="C5079" s="44"/>
    </row>
    <row r="5080" spans="2:3" s="45" customFormat="1">
      <c r="B5080" s="49"/>
      <c r="C5080" s="44"/>
    </row>
    <row r="5081" spans="2:3" s="45" customFormat="1">
      <c r="B5081" s="49"/>
      <c r="C5081" s="44"/>
    </row>
    <row r="5082" spans="2:3" s="45" customFormat="1">
      <c r="B5082" s="49"/>
      <c r="C5082" s="44"/>
    </row>
    <row r="5083" spans="2:3" s="45" customFormat="1">
      <c r="B5083" s="49"/>
      <c r="C5083" s="44"/>
    </row>
    <row r="5084" spans="2:3" s="45" customFormat="1">
      <c r="B5084" s="49"/>
      <c r="C5084" s="44"/>
    </row>
    <row r="5085" spans="2:3" s="45" customFormat="1">
      <c r="B5085" s="49"/>
      <c r="C5085" s="44"/>
    </row>
    <row r="5086" spans="2:3" s="45" customFormat="1">
      <c r="B5086" s="49"/>
      <c r="C5086" s="44"/>
    </row>
    <row r="5087" spans="2:3" s="45" customFormat="1">
      <c r="B5087" s="49"/>
      <c r="C5087" s="44"/>
    </row>
    <row r="5088" spans="2:3" s="45" customFormat="1">
      <c r="B5088" s="49"/>
      <c r="C5088" s="44"/>
    </row>
    <row r="5089" spans="2:3" s="45" customFormat="1">
      <c r="B5089" s="49"/>
      <c r="C5089" s="44"/>
    </row>
    <row r="5090" spans="2:3" s="45" customFormat="1">
      <c r="B5090" s="49"/>
      <c r="C5090" s="44"/>
    </row>
    <row r="5091" spans="2:3" s="45" customFormat="1">
      <c r="B5091" s="49"/>
      <c r="C5091" s="44"/>
    </row>
    <row r="5092" spans="2:3" s="45" customFormat="1">
      <c r="B5092" s="49"/>
      <c r="C5092" s="44"/>
    </row>
    <row r="5093" spans="2:3" s="45" customFormat="1">
      <c r="B5093" s="49"/>
      <c r="C5093" s="44"/>
    </row>
    <row r="5094" spans="2:3" s="45" customFormat="1">
      <c r="B5094" s="49"/>
      <c r="C5094" s="44"/>
    </row>
    <row r="5095" spans="2:3" s="45" customFormat="1">
      <c r="B5095" s="49"/>
      <c r="C5095" s="44"/>
    </row>
    <row r="5096" spans="2:3" s="45" customFormat="1">
      <c r="B5096" s="49"/>
      <c r="C5096" s="44"/>
    </row>
    <row r="5097" spans="2:3" s="45" customFormat="1">
      <c r="B5097" s="49"/>
      <c r="C5097" s="44"/>
    </row>
    <row r="5098" spans="2:3" s="45" customFormat="1">
      <c r="B5098" s="49"/>
      <c r="C5098" s="44"/>
    </row>
    <row r="5099" spans="2:3" s="45" customFormat="1">
      <c r="B5099" s="49"/>
      <c r="C5099" s="44"/>
    </row>
    <row r="5100" spans="2:3" s="45" customFormat="1">
      <c r="B5100" s="49"/>
      <c r="C5100" s="44"/>
    </row>
    <row r="5101" spans="2:3" s="45" customFormat="1">
      <c r="B5101" s="49"/>
      <c r="C5101" s="44"/>
    </row>
    <row r="5102" spans="2:3" s="45" customFormat="1">
      <c r="B5102" s="49"/>
      <c r="C5102" s="44"/>
    </row>
    <row r="5103" spans="2:3" s="45" customFormat="1">
      <c r="B5103" s="49"/>
      <c r="C5103" s="44"/>
    </row>
    <row r="5104" spans="2:3" s="45" customFormat="1">
      <c r="B5104" s="49"/>
      <c r="C5104" s="44"/>
    </row>
    <row r="5105" spans="2:3" s="45" customFormat="1">
      <c r="B5105" s="49"/>
      <c r="C5105" s="44"/>
    </row>
    <row r="5106" spans="2:3" s="45" customFormat="1">
      <c r="B5106" s="49"/>
      <c r="C5106" s="44"/>
    </row>
    <row r="5107" spans="2:3" s="45" customFormat="1">
      <c r="B5107" s="49"/>
      <c r="C5107" s="44"/>
    </row>
    <row r="5108" spans="2:3" s="45" customFormat="1">
      <c r="B5108" s="49"/>
      <c r="C5108" s="44"/>
    </row>
    <row r="5109" spans="2:3" s="45" customFormat="1">
      <c r="B5109" s="49"/>
      <c r="C5109" s="44"/>
    </row>
    <row r="5110" spans="2:3" s="45" customFormat="1">
      <c r="B5110" s="49"/>
      <c r="C5110" s="44"/>
    </row>
    <row r="5111" spans="2:3" s="45" customFormat="1">
      <c r="B5111" s="49"/>
      <c r="C5111" s="44"/>
    </row>
    <row r="5112" spans="2:3" s="45" customFormat="1">
      <c r="B5112" s="49"/>
      <c r="C5112" s="44"/>
    </row>
    <row r="5113" spans="2:3" s="45" customFormat="1">
      <c r="B5113" s="49"/>
      <c r="C5113" s="44"/>
    </row>
    <row r="5114" spans="2:3" s="45" customFormat="1">
      <c r="B5114" s="49"/>
      <c r="C5114" s="44"/>
    </row>
    <row r="5115" spans="2:3" s="45" customFormat="1">
      <c r="B5115" s="49"/>
      <c r="C5115" s="44"/>
    </row>
    <row r="5116" spans="2:3" s="45" customFormat="1">
      <c r="B5116" s="49"/>
      <c r="C5116" s="44"/>
    </row>
    <row r="5117" spans="2:3" s="45" customFormat="1">
      <c r="B5117" s="49"/>
      <c r="C5117" s="44"/>
    </row>
    <row r="5118" spans="2:3" s="45" customFormat="1">
      <c r="B5118" s="49"/>
      <c r="C5118" s="44"/>
    </row>
    <row r="5119" spans="2:3" s="45" customFormat="1">
      <c r="B5119" s="49"/>
      <c r="C5119" s="44"/>
    </row>
    <row r="5120" spans="2:3" s="45" customFormat="1">
      <c r="B5120" s="49"/>
      <c r="C5120" s="44"/>
    </row>
    <row r="5121" spans="2:3" s="45" customFormat="1">
      <c r="B5121" s="49"/>
      <c r="C5121" s="44"/>
    </row>
    <row r="5122" spans="2:3" s="45" customFormat="1">
      <c r="B5122" s="49"/>
      <c r="C5122" s="44"/>
    </row>
    <row r="5123" spans="2:3" s="45" customFormat="1">
      <c r="B5123" s="49"/>
      <c r="C5123" s="44"/>
    </row>
    <row r="5124" spans="2:3" s="45" customFormat="1">
      <c r="B5124" s="49"/>
      <c r="C5124" s="44"/>
    </row>
    <row r="5125" spans="2:3" s="45" customFormat="1">
      <c r="B5125" s="49"/>
      <c r="C5125" s="44"/>
    </row>
    <row r="5126" spans="2:3" s="45" customFormat="1">
      <c r="B5126" s="49"/>
      <c r="C5126" s="44"/>
    </row>
    <row r="5127" spans="2:3" s="45" customFormat="1">
      <c r="B5127" s="49"/>
      <c r="C5127" s="44"/>
    </row>
    <row r="5128" spans="2:3" s="45" customFormat="1">
      <c r="B5128" s="49"/>
      <c r="C5128" s="44"/>
    </row>
    <row r="5129" spans="2:3" s="45" customFormat="1">
      <c r="B5129" s="49"/>
      <c r="C5129" s="44"/>
    </row>
    <row r="5130" spans="2:3" s="45" customFormat="1">
      <c r="B5130" s="49"/>
      <c r="C5130" s="44"/>
    </row>
    <row r="5131" spans="2:3" s="45" customFormat="1">
      <c r="B5131" s="49"/>
      <c r="C5131" s="44"/>
    </row>
    <row r="5132" spans="2:3" s="45" customFormat="1">
      <c r="B5132" s="49"/>
      <c r="C5132" s="44"/>
    </row>
    <row r="5133" spans="2:3" s="45" customFormat="1">
      <c r="B5133" s="49"/>
      <c r="C5133" s="44"/>
    </row>
    <row r="5134" spans="2:3" s="45" customFormat="1">
      <c r="B5134" s="49"/>
      <c r="C5134" s="44"/>
    </row>
    <row r="5135" spans="2:3" s="45" customFormat="1">
      <c r="B5135" s="49"/>
      <c r="C5135" s="44"/>
    </row>
    <row r="5136" spans="2:3" s="45" customFormat="1">
      <c r="B5136" s="49"/>
      <c r="C5136" s="44"/>
    </row>
    <row r="5137" spans="2:3" s="45" customFormat="1">
      <c r="B5137" s="49"/>
      <c r="C5137" s="44"/>
    </row>
    <row r="5138" spans="2:3" s="45" customFormat="1">
      <c r="B5138" s="49"/>
      <c r="C5138" s="44"/>
    </row>
    <row r="5139" spans="2:3" s="45" customFormat="1">
      <c r="B5139" s="49"/>
      <c r="C5139" s="44"/>
    </row>
    <row r="5140" spans="2:3" s="45" customFormat="1">
      <c r="B5140" s="49"/>
      <c r="C5140" s="44"/>
    </row>
    <row r="5141" spans="2:3" s="45" customFormat="1">
      <c r="B5141" s="49"/>
      <c r="C5141" s="44"/>
    </row>
    <row r="5142" spans="2:3" s="45" customFormat="1">
      <c r="B5142" s="49"/>
      <c r="C5142" s="44"/>
    </row>
    <row r="5143" spans="2:3" s="45" customFormat="1">
      <c r="B5143" s="49"/>
      <c r="C5143" s="44"/>
    </row>
    <row r="5144" spans="2:3" s="45" customFormat="1">
      <c r="B5144" s="49"/>
      <c r="C5144" s="44"/>
    </row>
    <row r="5145" spans="2:3" s="45" customFormat="1">
      <c r="B5145" s="49"/>
      <c r="C5145" s="44"/>
    </row>
    <row r="5146" spans="2:3" s="45" customFormat="1">
      <c r="B5146" s="49"/>
      <c r="C5146" s="44"/>
    </row>
    <row r="5147" spans="2:3" s="45" customFormat="1">
      <c r="B5147" s="49"/>
      <c r="C5147" s="44"/>
    </row>
    <row r="5148" spans="2:3" s="45" customFormat="1">
      <c r="B5148" s="49"/>
      <c r="C5148" s="44"/>
    </row>
    <row r="5149" spans="2:3" s="45" customFormat="1">
      <c r="B5149" s="49"/>
      <c r="C5149" s="44"/>
    </row>
    <row r="5150" spans="2:3" s="45" customFormat="1">
      <c r="B5150" s="49"/>
      <c r="C5150" s="44"/>
    </row>
    <row r="5151" spans="2:3" s="45" customFormat="1">
      <c r="B5151" s="49"/>
      <c r="C5151" s="44"/>
    </row>
    <row r="5152" spans="2:3" s="45" customFormat="1">
      <c r="B5152" s="49"/>
      <c r="C5152" s="44"/>
    </row>
    <row r="5153" spans="2:3" s="45" customFormat="1">
      <c r="B5153" s="49"/>
      <c r="C5153" s="44"/>
    </row>
    <row r="5154" spans="2:3" s="45" customFormat="1">
      <c r="B5154" s="49"/>
      <c r="C5154" s="44"/>
    </row>
    <row r="5155" spans="2:3" s="45" customFormat="1">
      <c r="B5155" s="49"/>
      <c r="C5155" s="44"/>
    </row>
    <row r="5156" spans="2:3" s="45" customFormat="1">
      <c r="B5156" s="49"/>
      <c r="C5156" s="44"/>
    </row>
    <row r="5157" spans="2:3" s="45" customFormat="1">
      <c r="B5157" s="49"/>
      <c r="C5157" s="44"/>
    </row>
    <row r="5158" spans="2:3" s="45" customFormat="1">
      <c r="B5158" s="49"/>
      <c r="C5158" s="44"/>
    </row>
    <row r="5159" spans="2:3" s="45" customFormat="1">
      <c r="B5159" s="49"/>
      <c r="C5159" s="44"/>
    </row>
    <row r="5160" spans="2:3" s="45" customFormat="1">
      <c r="B5160" s="49"/>
      <c r="C5160" s="44"/>
    </row>
    <row r="5161" spans="2:3" s="45" customFormat="1">
      <c r="B5161" s="49"/>
      <c r="C5161" s="44"/>
    </row>
    <row r="5162" spans="2:3" s="45" customFormat="1">
      <c r="B5162" s="49"/>
      <c r="C5162" s="44"/>
    </row>
    <row r="5163" spans="2:3" s="45" customFormat="1">
      <c r="B5163" s="49"/>
      <c r="C5163" s="44"/>
    </row>
    <row r="5164" spans="2:3" s="45" customFormat="1">
      <c r="B5164" s="49"/>
      <c r="C5164" s="44"/>
    </row>
    <row r="5165" spans="2:3" s="45" customFormat="1">
      <c r="B5165" s="49"/>
      <c r="C5165" s="44"/>
    </row>
    <row r="5166" spans="2:3" s="45" customFormat="1">
      <c r="B5166" s="49"/>
      <c r="C5166" s="44"/>
    </row>
    <row r="5167" spans="2:3" s="45" customFormat="1">
      <c r="B5167" s="49"/>
      <c r="C5167" s="44"/>
    </row>
    <row r="5168" spans="2:3" s="45" customFormat="1">
      <c r="B5168" s="49"/>
      <c r="C5168" s="44"/>
    </row>
    <row r="5169" spans="2:3" s="45" customFormat="1">
      <c r="B5169" s="49"/>
      <c r="C5169" s="44"/>
    </row>
    <row r="5170" spans="2:3" s="45" customFormat="1">
      <c r="B5170" s="49"/>
      <c r="C5170" s="44"/>
    </row>
    <row r="5171" spans="2:3" s="45" customFormat="1">
      <c r="B5171" s="49"/>
      <c r="C5171" s="44"/>
    </row>
    <row r="5172" spans="2:3" s="45" customFormat="1">
      <c r="B5172" s="49"/>
      <c r="C5172" s="44"/>
    </row>
    <row r="5173" spans="2:3" s="45" customFormat="1">
      <c r="B5173" s="49"/>
      <c r="C5173" s="44"/>
    </row>
    <row r="5174" spans="2:3" s="45" customFormat="1">
      <c r="B5174" s="49"/>
      <c r="C5174" s="44"/>
    </row>
    <row r="5175" spans="2:3" s="45" customFormat="1">
      <c r="B5175" s="49"/>
      <c r="C5175" s="44"/>
    </row>
    <row r="5176" spans="2:3" s="45" customFormat="1">
      <c r="B5176" s="49"/>
      <c r="C5176" s="44"/>
    </row>
    <row r="5177" spans="2:3" s="45" customFormat="1">
      <c r="B5177" s="49"/>
      <c r="C5177" s="44"/>
    </row>
    <row r="5178" spans="2:3" s="45" customFormat="1">
      <c r="B5178" s="49"/>
      <c r="C5178" s="44"/>
    </row>
    <row r="5179" spans="2:3" s="45" customFormat="1">
      <c r="B5179" s="49"/>
      <c r="C5179" s="44"/>
    </row>
    <row r="5180" spans="2:3" s="45" customFormat="1">
      <c r="B5180" s="49"/>
      <c r="C5180" s="44"/>
    </row>
    <row r="5181" spans="2:3" s="45" customFormat="1">
      <c r="B5181" s="49"/>
      <c r="C5181" s="44"/>
    </row>
    <row r="5182" spans="2:3" s="45" customFormat="1">
      <c r="B5182" s="49"/>
      <c r="C5182" s="44"/>
    </row>
    <row r="5183" spans="2:3" s="45" customFormat="1">
      <c r="B5183" s="49"/>
      <c r="C5183" s="44"/>
    </row>
    <row r="5184" spans="2:3" s="45" customFormat="1">
      <c r="B5184" s="49"/>
      <c r="C5184" s="44"/>
    </row>
    <row r="5185" spans="2:3" s="45" customFormat="1">
      <c r="B5185" s="49"/>
      <c r="C5185" s="44"/>
    </row>
    <row r="5186" spans="2:3" s="45" customFormat="1">
      <c r="B5186" s="49"/>
      <c r="C5186" s="44"/>
    </row>
    <row r="5187" spans="2:3" s="45" customFormat="1">
      <c r="B5187" s="49"/>
      <c r="C5187" s="44"/>
    </row>
    <row r="5188" spans="2:3" s="45" customFormat="1">
      <c r="B5188" s="49"/>
      <c r="C5188" s="44"/>
    </row>
    <row r="5189" spans="2:3" s="45" customFormat="1">
      <c r="B5189" s="49"/>
      <c r="C5189" s="44"/>
    </row>
    <row r="5190" spans="2:3" s="45" customFormat="1">
      <c r="B5190" s="49"/>
      <c r="C5190" s="44"/>
    </row>
    <row r="5191" spans="2:3" s="45" customFormat="1">
      <c r="B5191" s="49"/>
      <c r="C5191" s="44"/>
    </row>
    <row r="5192" spans="2:3" s="45" customFormat="1">
      <c r="B5192" s="49"/>
      <c r="C5192" s="44"/>
    </row>
    <row r="5193" spans="2:3" s="45" customFormat="1">
      <c r="B5193" s="49"/>
      <c r="C5193" s="44"/>
    </row>
    <row r="5194" spans="2:3" s="45" customFormat="1">
      <c r="B5194" s="49"/>
      <c r="C5194" s="44"/>
    </row>
    <row r="5195" spans="2:3" s="45" customFormat="1">
      <c r="B5195" s="49"/>
      <c r="C5195" s="44"/>
    </row>
    <row r="5196" spans="2:3" s="45" customFormat="1">
      <c r="B5196" s="49"/>
      <c r="C5196" s="44"/>
    </row>
    <row r="5197" spans="2:3" s="45" customFormat="1">
      <c r="B5197" s="49"/>
      <c r="C5197" s="44"/>
    </row>
    <row r="5198" spans="2:3" s="45" customFormat="1">
      <c r="B5198" s="49"/>
      <c r="C5198" s="44"/>
    </row>
    <row r="5199" spans="2:3" s="45" customFormat="1">
      <c r="B5199" s="49"/>
      <c r="C5199" s="44"/>
    </row>
    <row r="5200" spans="2:3" s="45" customFormat="1">
      <c r="B5200" s="49"/>
      <c r="C5200" s="44"/>
    </row>
    <row r="5201" spans="2:3" s="45" customFormat="1">
      <c r="B5201" s="49"/>
      <c r="C5201" s="44"/>
    </row>
    <row r="5202" spans="2:3" s="45" customFormat="1">
      <c r="B5202" s="49"/>
      <c r="C5202" s="44"/>
    </row>
    <row r="5203" spans="2:3" s="45" customFormat="1">
      <c r="B5203" s="49"/>
      <c r="C5203" s="44"/>
    </row>
    <row r="5204" spans="2:3" s="45" customFormat="1">
      <c r="B5204" s="49"/>
      <c r="C5204" s="44"/>
    </row>
    <row r="5205" spans="2:3" s="45" customFormat="1">
      <c r="B5205" s="49"/>
      <c r="C5205" s="44"/>
    </row>
    <row r="5206" spans="2:3" s="45" customFormat="1">
      <c r="B5206" s="49"/>
      <c r="C5206" s="44"/>
    </row>
    <row r="5207" spans="2:3" s="45" customFormat="1">
      <c r="B5207" s="49"/>
      <c r="C5207" s="44"/>
    </row>
    <row r="5208" spans="2:3" s="45" customFormat="1">
      <c r="B5208" s="49"/>
      <c r="C5208" s="44"/>
    </row>
    <row r="5209" spans="2:3" s="45" customFormat="1">
      <c r="B5209" s="49"/>
      <c r="C5209" s="44"/>
    </row>
    <row r="5210" spans="2:3" s="45" customFormat="1">
      <c r="B5210" s="49"/>
      <c r="C5210" s="44"/>
    </row>
    <row r="5211" spans="2:3" s="45" customFormat="1">
      <c r="B5211" s="49"/>
      <c r="C5211" s="44"/>
    </row>
    <row r="5212" spans="2:3" s="45" customFormat="1">
      <c r="B5212" s="49"/>
      <c r="C5212" s="44"/>
    </row>
    <row r="5213" spans="2:3" s="45" customFormat="1">
      <c r="B5213" s="49"/>
      <c r="C5213" s="44"/>
    </row>
    <row r="5214" spans="2:3" s="45" customFormat="1">
      <c r="B5214" s="49"/>
      <c r="C5214" s="44"/>
    </row>
    <row r="5215" spans="2:3" s="45" customFormat="1">
      <c r="B5215" s="49"/>
      <c r="C5215" s="44"/>
    </row>
    <row r="5216" spans="2:3" s="45" customFormat="1">
      <c r="B5216" s="49"/>
      <c r="C5216" s="44"/>
    </row>
    <row r="5217" spans="2:3" s="45" customFormat="1">
      <c r="B5217" s="49"/>
      <c r="C5217" s="44"/>
    </row>
    <row r="5218" spans="2:3" s="45" customFormat="1">
      <c r="B5218" s="49"/>
      <c r="C5218" s="44"/>
    </row>
    <row r="5219" spans="2:3" s="45" customFormat="1">
      <c r="B5219" s="49"/>
      <c r="C5219" s="44"/>
    </row>
    <row r="5220" spans="2:3" s="45" customFormat="1">
      <c r="B5220" s="49"/>
      <c r="C5220" s="44"/>
    </row>
    <row r="5221" spans="2:3" s="45" customFormat="1">
      <c r="B5221" s="49"/>
      <c r="C5221" s="44"/>
    </row>
    <row r="5222" spans="2:3" s="45" customFormat="1">
      <c r="B5222" s="49"/>
      <c r="C5222" s="44"/>
    </row>
    <row r="5223" spans="2:3" s="45" customFormat="1">
      <c r="B5223" s="49"/>
      <c r="C5223" s="44"/>
    </row>
    <row r="5224" spans="2:3" s="45" customFormat="1">
      <c r="B5224" s="49"/>
      <c r="C5224" s="44"/>
    </row>
    <row r="5225" spans="2:3" s="45" customFormat="1">
      <c r="B5225" s="49"/>
      <c r="C5225" s="44"/>
    </row>
    <row r="5226" spans="2:3" s="45" customFormat="1">
      <c r="B5226" s="49"/>
      <c r="C5226" s="44"/>
    </row>
    <row r="5227" spans="2:3" s="45" customFormat="1">
      <c r="B5227" s="49"/>
      <c r="C5227" s="44"/>
    </row>
    <row r="5228" spans="2:3" s="45" customFormat="1">
      <c r="B5228" s="49"/>
      <c r="C5228" s="44"/>
    </row>
    <row r="5229" spans="2:3" s="45" customFormat="1">
      <c r="B5229" s="49"/>
      <c r="C5229" s="44"/>
    </row>
    <row r="5230" spans="2:3" s="45" customFormat="1">
      <c r="B5230" s="49"/>
      <c r="C5230" s="44"/>
    </row>
    <row r="5231" spans="2:3" s="45" customFormat="1">
      <c r="B5231" s="49"/>
      <c r="C5231" s="44"/>
    </row>
    <row r="5232" spans="2:3" s="45" customFormat="1">
      <c r="B5232" s="49"/>
      <c r="C5232" s="44"/>
    </row>
    <row r="5233" spans="2:3" s="45" customFormat="1">
      <c r="B5233" s="49"/>
      <c r="C5233" s="44"/>
    </row>
    <row r="5234" spans="2:3" s="45" customFormat="1">
      <c r="B5234" s="49"/>
      <c r="C5234" s="44"/>
    </row>
    <row r="5235" spans="2:3" s="45" customFormat="1">
      <c r="B5235" s="49"/>
      <c r="C5235" s="44"/>
    </row>
    <row r="5236" spans="2:3" s="45" customFormat="1">
      <c r="B5236" s="49"/>
      <c r="C5236" s="44"/>
    </row>
    <row r="5237" spans="2:3" s="45" customFormat="1">
      <c r="B5237" s="49"/>
      <c r="C5237" s="44"/>
    </row>
    <row r="5238" spans="2:3" s="45" customFormat="1">
      <c r="B5238" s="49"/>
      <c r="C5238" s="44"/>
    </row>
    <row r="5239" spans="2:3" s="45" customFormat="1">
      <c r="B5239" s="49"/>
      <c r="C5239" s="44"/>
    </row>
    <row r="5240" spans="2:3" s="45" customFormat="1">
      <c r="B5240" s="49"/>
      <c r="C5240" s="44"/>
    </row>
    <row r="5241" spans="2:3" s="45" customFormat="1">
      <c r="B5241" s="49"/>
      <c r="C5241" s="44"/>
    </row>
    <row r="5242" spans="2:3" s="45" customFormat="1">
      <c r="B5242" s="49"/>
      <c r="C5242" s="44"/>
    </row>
    <row r="5243" spans="2:3" s="45" customFormat="1">
      <c r="B5243" s="49"/>
      <c r="C5243" s="44"/>
    </row>
    <row r="5244" spans="2:3" s="45" customFormat="1">
      <c r="B5244" s="49"/>
      <c r="C5244" s="44"/>
    </row>
    <row r="5245" spans="2:3" s="45" customFormat="1">
      <c r="B5245" s="49"/>
      <c r="C5245" s="44"/>
    </row>
    <row r="5246" spans="2:3" s="45" customFormat="1">
      <c r="B5246" s="49"/>
      <c r="C5246" s="44"/>
    </row>
    <row r="5247" spans="2:3" s="45" customFormat="1">
      <c r="B5247" s="49"/>
      <c r="C5247" s="44"/>
    </row>
    <row r="5248" spans="2:3" s="45" customFormat="1">
      <c r="B5248" s="49"/>
      <c r="C5248" s="44"/>
    </row>
    <row r="5249" spans="2:3" s="45" customFormat="1">
      <c r="B5249" s="49"/>
      <c r="C5249" s="44"/>
    </row>
    <row r="5250" spans="2:3" s="45" customFormat="1">
      <c r="B5250" s="49"/>
      <c r="C5250" s="44"/>
    </row>
    <row r="5251" spans="2:3" s="45" customFormat="1">
      <c r="B5251" s="49"/>
      <c r="C5251" s="44"/>
    </row>
    <row r="5252" spans="2:3" s="45" customFormat="1">
      <c r="B5252" s="49"/>
      <c r="C5252" s="44"/>
    </row>
    <row r="5253" spans="2:3" s="45" customFormat="1">
      <c r="B5253" s="49"/>
      <c r="C5253" s="44"/>
    </row>
    <row r="5254" spans="2:3" s="45" customFormat="1">
      <c r="B5254" s="49"/>
      <c r="C5254" s="44"/>
    </row>
    <row r="5255" spans="2:3" s="45" customFormat="1">
      <c r="B5255" s="49"/>
      <c r="C5255" s="44"/>
    </row>
    <row r="5256" spans="2:3" s="45" customFormat="1">
      <c r="B5256" s="49"/>
      <c r="C5256" s="44"/>
    </row>
    <row r="5257" spans="2:3" s="45" customFormat="1">
      <c r="B5257" s="49"/>
      <c r="C5257" s="44"/>
    </row>
    <row r="5258" spans="2:3" s="45" customFormat="1">
      <c r="B5258" s="49"/>
      <c r="C5258" s="44"/>
    </row>
    <row r="5259" spans="2:3" s="45" customFormat="1">
      <c r="B5259" s="49"/>
      <c r="C5259" s="44"/>
    </row>
    <row r="5260" spans="2:3" s="45" customFormat="1">
      <c r="B5260" s="49"/>
      <c r="C5260" s="44"/>
    </row>
    <row r="5261" spans="2:3" s="45" customFormat="1">
      <c r="B5261" s="49"/>
      <c r="C5261" s="44"/>
    </row>
    <row r="5262" spans="2:3" s="45" customFormat="1">
      <c r="B5262" s="49"/>
      <c r="C5262" s="44"/>
    </row>
    <row r="5263" spans="2:3" s="45" customFormat="1">
      <c r="B5263" s="49"/>
      <c r="C5263" s="44"/>
    </row>
    <row r="5264" spans="2:3" s="45" customFormat="1">
      <c r="B5264" s="49"/>
      <c r="C5264" s="44"/>
    </row>
    <row r="5265" spans="2:3" s="45" customFormat="1">
      <c r="B5265" s="49"/>
      <c r="C5265" s="44"/>
    </row>
    <row r="5266" spans="2:3" s="45" customFormat="1">
      <c r="B5266" s="49"/>
      <c r="C5266" s="44"/>
    </row>
    <row r="5267" spans="2:3" s="45" customFormat="1">
      <c r="B5267" s="49"/>
      <c r="C5267" s="44"/>
    </row>
    <row r="5268" spans="2:3" s="45" customFormat="1">
      <c r="B5268" s="49"/>
      <c r="C5268" s="44"/>
    </row>
    <row r="5269" spans="2:3" s="45" customFormat="1">
      <c r="B5269" s="49"/>
      <c r="C5269" s="44"/>
    </row>
    <row r="5270" spans="2:3" s="45" customFormat="1">
      <c r="B5270" s="49"/>
      <c r="C5270" s="44"/>
    </row>
    <row r="5271" spans="2:3" s="45" customFormat="1">
      <c r="B5271" s="49"/>
      <c r="C5271" s="44"/>
    </row>
    <row r="5272" spans="2:3" s="45" customFormat="1">
      <c r="B5272" s="49"/>
      <c r="C5272" s="44"/>
    </row>
    <row r="5273" spans="2:3" s="45" customFormat="1">
      <c r="B5273" s="49"/>
      <c r="C5273" s="44"/>
    </row>
    <row r="5274" spans="2:3" s="45" customFormat="1">
      <c r="B5274" s="49"/>
      <c r="C5274" s="44"/>
    </row>
    <row r="5275" spans="2:3" s="45" customFormat="1">
      <c r="B5275" s="49"/>
      <c r="C5275" s="44"/>
    </row>
    <row r="5276" spans="2:3" s="45" customFormat="1">
      <c r="B5276" s="49"/>
      <c r="C5276" s="44"/>
    </row>
    <row r="5277" spans="2:3" s="45" customFormat="1">
      <c r="B5277" s="49"/>
      <c r="C5277" s="44"/>
    </row>
    <row r="5278" spans="2:3" s="45" customFormat="1">
      <c r="B5278" s="49"/>
      <c r="C5278" s="44"/>
    </row>
    <row r="5279" spans="2:3" s="45" customFormat="1">
      <c r="B5279" s="49"/>
      <c r="C5279" s="44"/>
    </row>
    <row r="5280" spans="2:3" s="45" customFormat="1">
      <c r="B5280" s="49"/>
      <c r="C5280" s="44"/>
    </row>
    <row r="5281" spans="2:3" s="45" customFormat="1">
      <c r="B5281" s="49"/>
      <c r="C5281" s="44"/>
    </row>
    <row r="5282" spans="2:3" s="45" customFormat="1">
      <c r="B5282" s="49"/>
      <c r="C5282" s="44"/>
    </row>
    <row r="5283" spans="2:3" s="45" customFormat="1">
      <c r="B5283" s="49"/>
      <c r="C5283" s="44"/>
    </row>
    <row r="5284" spans="2:3" s="45" customFormat="1">
      <c r="B5284" s="49"/>
      <c r="C5284" s="44"/>
    </row>
    <row r="5285" spans="2:3" s="45" customFormat="1">
      <c r="B5285" s="49"/>
      <c r="C5285" s="44"/>
    </row>
    <row r="5286" spans="2:3" s="45" customFormat="1">
      <c r="B5286" s="49"/>
      <c r="C5286" s="44"/>
    </row>
    <row r="5287" spans="2:3" s="45" customFormat="1">
      <c r="B5287" s="49"/>
      <c r="C5287" s="44"/>
    </row>
    <row r="5288" spans="2:3" s="45" customFormat="1">
      <c r="B5288" s="49"/>
      <c r="C5288" s="44"/>
    </row>
    <row r="5289" spans="2:3" s="45" customFormat="1">
      <c r="B5289" s="49"/>
      <c r="C5289" s="44"/>
    </row>
    <row r="5290" spans="2:3" s="45" customFormat="1">
      <c r="B5290" s="49"/>
      <c r="C5290" s="44"/>
    </row>
    <row r="5291" spans="2:3" s="45" customFormat="1">
      <c r="B5291" s="49"/>
      <c r="C5291" s="44"/>
    </row>
    <row r="5292" spans="2:3" s="45" customFormat="1">
      <c r="B5292" s="49"/>
      <c r="C5292" s="44"/>
    </row>
    <row r="5293" spans="2:3" s="45" customFormat="1">
      <c r="B5293" s="49"/>
      <c r="C5293" s="44"/>
    </row>
    <row r="5294" spans="2:3" s="45" customFormat="1">
      <c r="B5294" s="49"/>
      <c r="C5294" s="44"/>
    </row>
    <row r="5295" spans="2:3" s="45" customFormat="1">
      <c r="B5295" s="49"/>
      <c r="C5295" s="44"/>
    </row>
    <row r="5296" spans="2:3" s="45" customFormat="1">
      <c r="B5296" s="49"/>
      <c r="C5296" s="44"/>
    </row>
    <row r="5297" spans="2:3" s="45" customFormat="1">
      <c r="B5297" s="49"/>
      <c r="C5297" s="44"/>
    </row>
    <row r="5298" spans="2:3" s="45" customFormat="1">
      <c r="B5298" s="49"/>
      <c r="C5298" s="44"/>
    </row>
    <row r="5299" spans="2:3" s="45" customFormat="1">
      <c r="B5299" s="49"/>
      <c r="C5299" s="44"/>
    </row>
    <row r="5300" spans="2:3" s="45" customFormat="1">
      <c r="B5300" s="49"/>
      <c r="C5300" s="44"/>
    </row>
    <row r="5301" spans="2:3" s="45" customFormat="1">
      <c r="B5301" s="49"/>
      <c r="C5301" s="44"/>
    </row>
    <row r="5302" spans="2:3" s="45" customFormat="1">
      <c r="B5302" s="49"/>
      <c r="C5302" s="44"/>
    </row>
    <row r="5303" spans="2:3" s="45" customFormat="1">
      <c r="B5303" s="49"/>
      <c r="C5303" s="44"/>
    </row>
    <row r="5304" spans="2:3" s="45" customFormat="1">
      <c r="B5304" s="49"/>
      <c r="C5304" s="44"/>
    </row>
    <row r="5305" spans="2:3" s="45" customFormat="1">
      <c r="B5305" s="49"/>
      <c r="C5305" s="44"/>
    </row>
    <row r="5306" spans="2:3" s="45" customFormat="1">
      <c r="B5306" s="49"/>
      <c r="C5306" s="44"/>
    </row>
    <row r="5307" spans="2:3" s="45" customFormat="1">
      <c r="B5307" s="49"/>
      <c r="C5307" s="44"/>
    </row>
    <row r="5308" spans="2:3" s="45" customFormat="1">
      <c r="B5308" s="49"/>
      <c r="C5308" s="44"/>
    </row>
    <row r="5309" spans="2:3" s="45" customFormat="1">
      <c r="B5309" s="49"/>
      <c r="C5309" s="44"/>
    </row>
    <row r="5310" spans="2:3" s="45" customFormat="1">
      <c r="B5310" s="49"/>
      <c r="C5310" s="44"/>
    </row>
    <row r="5311" spans="2:3" s="45" customFormat="1">
      <c r="B5311" s="49"/>
      <c r="C5311" s="44"/>
    </row>
    <row r="5312" spans="2:3" s="45" customFormat="1">
      <c r="B5312" s="49"/>
      <c r="C5312" s="44"/>
    </row>
    <row r="5313" spans="2:3" s="45" customFormat="1">
      <c r="B5313" s="49"/>
      <c r="C5313" s="44"/>
    </row>
    <row r="5314" spans="2:3" s="45" customFormat="1">
      <c r="B5314" s="49"/>
      <c r="C5314" s="44"/>
    </row>
    <row r="5315" spans="2:3" s="45" customFormat="1">
      <c r="B5315" s="49"/>
      <c r="C5315" s="44"/>
    </row>
    <row r="5316" spans="2:3" s="45" customFormat="1">
      <c r="B5316" s="49"/>
      <c r="C5316" s="44"/>
    </row>
    <row r="5317" spans="2:3" s="45" customFormat="1">
      <c r="B5317" s="49"/>
      <c r="C5317" s="44"/>
    </row>
    <row r="5318" spans="2:3" s="45" customFormat="1">
      <c r="B5318" s="49"/>
      <c r="C5318" s="44"/>
    </row>
    <row r="5319" spans="2:3" s="45" customFormat="1">
      <c r="B5319" s="49"/>
      <c r="C5319" s="44"/>
    </row>
    <row r="5320" spans="2:3" s="45" customFormat="1">
      <c r="B5320" s="49"/>
      <c r="C5320" s="44"/>
    </row>
    <row r="5321" spans="2:3" s="45" customFormat="1">
      <c r="B5321" s="49"/>
      <c r="C5321" s="44"/>
    </row>
    <row r="5322" spans="2:3" s="45" customFormat="1">
      <c r="B5322" s="49"/>
      <c r="C5322" s="44"/>
    </row>
    <row r="5323" spans="2:3" s="45" customFormat="1">
      <c r="B5323" s="49"/>
      <c r="C5323" s="44"/>
    </row>
    <row r="5324" spans="2:3" s="45" customFormat="1">
      <c r="B5324" s="49"/>
      <c r="C5324" s="44"/>
    </row>
    <row r="5325" spans="2:3" s="45" customFormat="1">
      <c r="B5325" s="49"/>
      <c r="C5325" s="44"/>
    </row>
    <row r="5326" spans="2:3" s="45" customFormat="1">
      <c r="B5326" s="49"/>
      <c r="C5326" s="44"/>
    </row>
    <row r="5327" spans="2:3" s="45" customFormat="1">
      <c r="B5327" s="49"/>
      <c r="C5327" s="44"/>
    </row>
    <row r="5328" spans="2:3" s="45" customFormat="1">
      <c r="B5328" s="49"/>
      <c r="C5328" s="44"/>
    </row>
    <row r="5329" spans="2:3" s="45" customFormat="1">
      <c r="B5329" s="49"/>
      <c r="C5329" s="44"/>
    </row>
    <row r="5330" spans="2:3" s="45" customFormat="1">
      <c r="B5330" s="49"/>
      <c r="C5330" s="44"/>
    </row>
    <row r="5331" spans="2:3" s="45" customFormat="1">
      <c r="B5331" s="49"/>
      <c r="C5331" s="44"/>
    </row>
    <row r="5332" spans="2:3" s="45" customFormat="1">
      <c r="B5332" s="49"/>
      <c r="C5332" s="44"/>
    </row>
    <row r="5333" spans="2:3" s="45" customFormat="1">
      <c r="B5333" s="49"/>
      <c r="C5333" s="44"/>
    </row>
    <row r="5334" spans="2:3" s="45" customFormat="1">
      <c r="B5334" s="49"/>
      <c r="C5334" s="44"/>
    </row>
    <row r="5335" spans="2:3" s="45" customFormat="1">
      <c r="B5335" s="49"/>
      <c r="C5335" s="44"/>
    </row>
    <row r="5336" spans="2:3" s="45" customFormat="1">
      <c r="B5336" s="49"/>
      <c r="C5336" s="44"/>
    </row>
    <row r="5337" spans="2:3" s="45" customFormat="1">
      <c r="B5337" s="49"/>
      <c r="C5337" s="44"/>
    </row>
    <row r="5338" spans="2:3" s="45" customFormat="1">
      <c r="B5338" s="49"/>
      <c r="C5338" s="44"/>
    </row>
    <row r="5339" spans="2:3" s="45" customFormat="1">
      <c r="B5339" s="49"/>
      <c r="C5339" s="44"/>
    </row>
    <row r="5340" spans="2:3" s="45" customFormat="1">
      <c r="B5340" s="49"/>
      <c r="C5340" s="44"/>
    </row>
    <row r="5341" spans="2:3" s="45" customFormat="1">
      <c r="B5341" s="49"/>
      <c r="C5341" s="44"/>
    </row>
    <row r="5342" spans="2:3" s="45" customFormat="1">
      <c r="B5342" s="49"/>
      <c r="C5342" s="44"/>
    </row>
    <row r="5343" spans="2:3" s="45" customFormat="1">
      <c r="B5343" s="49"/>
      <c r="C5343" s="44"/>
    </row>
    <row r="5344" spans="2:3" s="45" customFormat="1">
      <c r="B5344" s="49"/>
      <c r="C5344" s="44"/>
    </row>
    <row r="5345" spans="2:3" s="45" customFormat="1">
      <c r="B5345" s="49"/>
      <c r="C5345" s="44"/>
    </row>
    <row r="5346" spans="2:3" s="45" customFormat="1">
      <c r="B5346" s="49"/>
      <c r="C5346" s="44"/>
    </row>
    <row r="5347" spans="2:3" s="45" customFormat="1">
      <c r="B5347" s="49"/>
      <c r="C5347" s="44"/>
    </row>
    <row r="5348" spans="2:3" s="45" customFormat="1">
      <c r="B5348" s="49"/>
      <c r="C5348" s="44"/>
    </row>
    <row r="5349" spans="2:3" s="45" customFormat="1">
      <c r="B5349" s="49"/>
      <c r="C5349" s="44"/>
    </row>
    <row r="5350" spans="2:3" s="45" customFormat="1">
      <c r="B5350" s="49"/>
      <c r="C5350" s="44"/>
    </row>
    <row r="5351" spans="2:3" s="45" customFormat="1">
      <c r="B5351" s="49"/>
      <c r="C5351" s="44"/>
    </row>
    <row r="5352" spans="2:3" s="45" customFormat="1">
      <c r="B5352" s="49"/>
      <c r="C5352" s="44"/>
    </row>
    <row r="5353" spans="2:3" s="45" customFormat="1">
      <c r="B5353" s="49"/>
      <c r="C5353" s="44"/>
    </row>
    <row r="5354" spans="2:3" s="45" customFormat="1">
      <c r="B5354" s="49"/>
      <c r="C5354" s="44"/>
    </row>
    <row r="5355" spans="2:3" s="45" customFormat="1">
      <c r="B5355" s="49"/>
      <c r="C5355" s="44"/>
    </row>
    <row r="5356" spans="2:3" s="45" customFormat="1">
      <c r="B5356" s="49"/>
      <c r="C5356" s="44"/>
    </row>
    <row r="5357" spans="2:3" s="45" customFormat="1">
      <c r="B5357" s="49"/>
      <c r="C5357" s="44"/>
    </row>
    <row r="5358" spans="2:3" s="45" customFormat="1">
      <c r="B5358" s="49"/>
      <c r="C5358" s="44"/>
    </row>
    <row r="5359" spans="2:3" s="45" customFormat="1">
      <c r="B5359" s="49"/>
      <c r="C5359" s="44"/>
    </row>
    <row r="5360" spans="2:3" s="45" customFormat="1">
      <c r="B5360" s="49"/>
      <c r="C5360" s="44"/>
    </row>
    <row r="5361" spans="2:3" s="45" customFormat="1">
      <c r="B5361" s="49"/>
      <c r="C5361" s="44"/>
    </row>
    <row r="5362" spans="2:3" s="45" customFormat="1">
      <c r="B5362" s="49"/>
      <c r="C5362" s="44"/>
    </row>
    <row r="5363" spans="2:3" s="45" customFormat="1">
      <c r="B5363" s="49"/>
      <c r="C5363" s="44"/>
    </row>
    <row r="5364" spans="2:3" s="45" customFormat="1">
      <c r="B5364" s="49"/>
      <c r="C5364" s="44"/>
    </row>
    <row r="5365" spans="2:3" s="45" customFormat="1">
      <c r="B5365" s="49"/>
      <c r="C5365" s="44"/>
    </row>
    <row r="5366" spans="2:3" s="45" customFormat="1">
      <c r="B5366" s="49"/>
      <c r="C5366" s="44"/>
    </row>
    <row r="5367" spans="2:3" s="45" customFormat="1">
      <c r="B5367" s="49"/>
      <c r="C5367" s="44"/>
    </row>
    <row r="5368" spans="2:3" s="45" customFormat="1">
      <c r="B5368" s="49"/>
      <c r="C5368" s="44"/>
    </row>
    <row r="5369" spans="2:3" s="45" customFormat="1">
      <c r="B5369" s="49"/>
      <c r="C5369" s="44"/>
    </row>
    <row r="5370" spans="2:3" s="45" customFormat="1">
      <c r="B5370" s="49"/>
      <c r="C5370" s="44"/>
    </row>
    <row r="5371" spans="2:3" s="45" customFormat="1">
      <c r="B5371" s="49"/>
      <c r="C5371" s="44"/>
    </row>
    <row r="5372" spans="2:3" s="45" customFormat="1">
      <c r="B5372" s="49"/>
      <c r="C5372" s="44"/>
    </row>
    <row r="5373" spans="2:3" s="45" customFormat="1">
      <c r="B5373" s="49"/>
      <c r="C5373" s="44"/>
    </row>
    <row r="5374" spans="2:3" s="45" customFormat="1">
      <c r="B5374" s="49"/>
      <c r="C5374" s="44"/>
    </row>
    <row r="5375" spans="2:3" s="45" customFormat="1">
      <c r="B5375" s="49"/>
      <c r="C5375" s="44"/>
    </row>
    <row r="5376" spans="2:3" s="45" customFormat="1">
      <c r="B5376" s="49"/>
      <c r="C5376" s="44"/>
    </row>
    <row r="5377" spans="2:3" s="45" customFormat="1">
      <c r="B5377" s="49"/>
      <c r="C5377" s="44"/>
    </row>
    <row r="5378" spans="2:3" s="45" customFormat="1">
      <c r="B5378" s="49"/>
      <c r="C5378" s="44"/>
    </row>
    <row r="5379" spans="2:3" s="45" customFormat="1">
      <c r="B5379" s="49"/>
      <c r="C5379" s="44"/>
    </row>
    <row r="5380" spans="2:3" s="45" customFormat="1">
      <c r="B5380" s="49"/>
      <c r="C5380" s="44"/>
    </row>
    <row r="5381" spans="2:3" s="45" customFormat="1">
      <c r="B5381" s="49"/>
      <c r="C5381" s="44"/>
    </row>
    <row r="5382" spans="2:3" s="45" customFormat="1">
      <c r="B5382" s="49"/>
      <c r="C5382" s="44"/>
    </row>
    <row r="5383" spans="2:3" s="45" customFormat="1">
      <c r="B5383" s="49"/>
      <c r="C5383" s="44"/>
    </row>
    <row r="5384" spans="2:3" s="45" customFormat="1">
      <c r="B5384" s="49"/>
      <c r="C5384" s="44"/>
    </row>
    <row r="5385" spans="2:3" s="45" customFormat="1">
      <c r="B5385" s="49"/>
      <c r="C5385" s="44"/>
    </row>
    <row r="5386" spans="2:3" s="45" customFormat="1">
      <c r="B5386" s="49"/>
      <c r="C5386" s="44"/>
    </row>
    <row r="5387" spans="2:3" s="45" customFormat="1">
      <c r="B5387" s="49"/>
      <c r="C5387" s="44"/>
    </row>
    <row r="5388" spans="2:3" s="45" customFormat="1">
      <c r="B5388" s="49"/>
      <c r="C5388" s="44"/>
    </row>
    <row r="5389" spans="2:3" s="45" customFormat="1">
      <c r="B5389" s="49"/>
      <c r="C5389" s="44"/>
    </row>
    <row r="5390" spans="2:3" s="45" customFormat="1">
      <c r="B5390" s="49"/>
      <c r="C5390" s="44"/>
    </row>
    <row r="5391" spans="2:3" s="45" customFormat="1">
      <c r="B5391" s="49"/>
      <c r="C5391" s="44"/>
    </row>
    <row r="5392" spans="2:3" s="45" customFormat="1">
      <c r="B5392" s="49"/>
      <c r="C5392" s="44"/>
    </row>
    <row r="5393" spans="2:3" s="45" customFormat="1">
      <c r="B5393" s="49"/>
      <c r="C5393" s="44"/>
    </row>
    <row r="5394" spans="2:3" s="45" customFormat="1">
      <c r="B5394" s="49"/>
      <c r="C5394" s="44"/>
    </row>
    <row r="5395" spans="2:3" s="45" customFormat="1">
      <c r="B5395" s="49"/>
      <c r="C5395" s="44"/>
    </row>
    <row r="5396" spans="2:3" s="45" customFormat="1">
      <c r="B5396" s="49"/>
      <c r="C5396" s="44"/>
    </row>
    <row r="5397" spans="2:3" s="45" customFormat="1">
      <c r="B5397" s="49"/>
      <c r="C5397" s="44"/>
    </row>
    <row r="5398" spans="2:3" s="45" customFormat="1">
      <c r="B5398" s="49"/>
      <c r="C5398" s="44"/>
    </row>
    <row r="5399" spans="2:3" s="45" customFormat="1">
      <c r="B5399" s="49"/>
      <c r="C5399" s="44"/>
    </row>
    <row r="5400" spans="2:3" s="45" customFormat="1">
      <c r="B5400" s="49"/>
      <c r="C5400" s="44"/>
    </row>
    <row r="5401" spans="2:3" s="45" customFormat="1">
      <c r="B5401" s="49"/>
      <c r="C5401" s="44"/>
    </row>
    <row r="5402" spans="2:3" s="45" customFormat="1">
      <c r="B5402" s="49"/>
      <c r="C5402" s="44"/>
    </row>
    <row r="5403" spans="2:3" s="45" customFormat="1">
      <c r="B5403" s="49"/>
      <c r="C5403" s="44"/>
    </row>
    <row r="5404" spans="2:3" s="45" customFormat="1">
      <c r="B5404" s="49"/>
      <c r="C5404" s="44"/>
    </row>
    <row r="5405" spans="2:3" s="45" customFormat="1">
      <c r="B5405" s="49"/>
      <c r="C5405" s="44"/>
    </row>
    <row r="5406" spans="2:3" s="45" customFormat="1">
      <c r="B5406" s="49"/>
      <c r="C5406" s="44"/>
    </row>
    <row r="5407" spans="2:3" s="45" customFormat="1">
      <c r="B5407" s="49"/>
      <c r="C5407" s="44"/>
    </row>
    <row r="5408" spans="2:3" s="45" customFormat="1">
      <c r="B5408" s="49"/>
      <c r="C5408" s="44"/>
    </row>
    <row r="5409" spans="2:3" s="45" customFormat="1">
      <c r="B5409" s="49"/>
      <c r="C5409" s="44"/>
    </row>
    <row r="5410" spans="2:3" s="45" customFormat="1">
      <c r="B5410" s="49"/>
      <c r="C5410" s="44"/>
    </row>
    <row r="5411" spans="2:3" s="45" customFormat="1">
      <c r="B5411" s="49"/>
      <c r="C5411" s="44"/>
    </row>
    <row r="5412" spans="2:3" s="45" customFormat="1">
      <c r="B5412" s="49"/>
      <c r="C5412" s="44"/>
    </row>
    <row r="5413" spans="2:3" s="45" customFormat="1">
      <c r="B5413" s="49"/>
      <c r="C5413" s="44"/>
    </row>
    <row r="5414" spans="2:3" s="45" customFormat="1">
      <c r="B5414" s="49"/>
      <c r="C5414" s="44"/>
    </row>
    <row r="5415" spans="2:3" s="45" customFormat="1">
      <c r="B5415" s="49"/>
      <c r="C5415" s="44"/>
    </row>
    <row r="5416" spans="2:3" s="45" customFormat="1">
      <c r="B5416" s="49"/>
      <c r="C5416" s="44"/>
    </row>
    <row r="5417" spans="2:3" s="45" customFormat="1">
      <c r="B5417" s="49"/>
      <c r="C5417" s="44"/>
    </row>
    <row r="5418" spans="2:3" s="45" customFormat="1">
      <c r="B5418" s="49"/>
      <c r="C5418" s="44"/>
    </row>
    <row r="5419" spans="2:3" s="45" customFormat="1">
      <c r="B5419" s="49"/>
      <c r="C5419" s="44"/>
    </row>
    <row r="5420" spans="2:3" s="45" customFormat="1">
      <c r="B5420" s="49"/>
      <c r="C5420" s="44"/>
    </row>
    <row r="5421" spans="2:3" s="45" customFormat="1">
      <c r="B5421" s="49"/>
      <c r="C5421" s="44"/>
    </row>
    <row r="5422" spans="2:3" s="45" customFormat="1">
      <c r="B5422" s="49"/>
      <c r="C5422" s="44"/>
    </row>
    <row r="5423" spans="2:3" s="45" customFormat="1">
      <c r="B5423" s="49"/>
      <c r="C5423" s="44"/>
    </row>
    <row r="5424" spans="2:3" s="45" customFormat="1">
      <c r="B5424" s="49"/>
      <c r="C5424" s="44"/>
    </row>
    <row r="5425" spans="2:3" s="45" customFormat="1">
      <c r="B5425" s="49"/>
      <c r="C5425" s="44"/>
    </row>
    <row r="5426" spans="2:3" s="45" customFormat="1">
      <c r="B5426" s="49"/>
      <c r="C5426" s="44"/>
    </row>
    <row r="5427" spans="2:3" s="45" customFormat="1">
      <c r="B5427" s="49"/>
      <c r="C5427" s="44"/>
    </row>
    <row r="5428" spans="2:3" s="45" customFormat="1">
      <c r="B5428" s="49"/>
      <c r="C5428" s="44"/>
    </row>
    <row r="5429" spans="2:3" s="45" customFormat="1">
      <c r="B5429" s="49"/>
      <c r="C5429" s="44"/>
    </row>
    <row r="5430" spans="2:3" s="45" customFormat="1">
      <c r="B5430" s="49"/>
      <c r="C5430" s="44"/>
    </row>
    <row r="5431" spans="2:3" s="45" customFormat="1">
      <c r="B5431" s="49"/>
      <c r="C5431" s="44"/>
    </row>
    <row r="5432" spans="2:3" s="45" customFormat="1">
      <c r="B5432" s="49"/>
      <c r="C5432" s="44"/>
    </row>
    <row r="5433" spans="2:3" s="45" customFormat="1">
      <c r="B5433" s="49"/>
      <c r="C5433" s="44"/>
    </row>
    <row r="5434" spans="2:3" s="45" customFormat="1">
      <c r="B5434" s="49"/>
      <c r="C5434" s="44"/>
    </row>
    <row r="5435" spans="2:3" s="45" customFormat="1">
      <c r="B5435" s="49"/>
      <c r="C5435" s="44"/>
    </row>
    <row r="5436" spans="2:3" s="45" customFormat="1">
      <c r="B5436" s="49"/>
      <c r="C5436" s="44"/>
    </row>
    <row r="5437" spans="2:3" s="45" customFormat="1">
      <c r="B5437" s="49"/>
      <c r="C5437" s="44"/>
    </row>
    <row r="5438" spans="2:3" s="45" customFormat="1">
      <c r="B5438" s="49"/>
      <c r="C5438" s="44"/>
    </row>
    <row r="5439" spans="2:3" s="45" customFormat="1">
      <c r="B5439" s="49"/>
      <c r="C5439" s="44"/>
    </row>
    <row r="5440" spans="2:3" s="45" customFormat="1">
      <c r="B5440" s="49"/>
      <c r="C5440" s="44"/>
    </row>
    <row r="5441" spans="2:3" s="45" customFormat="1">
      <c r="B5441" s="49"/>
      <c r="C5441" s="44"/>
    </row>
    <row r="5442" spans="2:3" s="45" customFormat="1">
      <c r="B5442" s="49"/>
      <c r="C5442" s="44"/>
    </row>
    <row r="5443" spans="2:3" s="45" customFormat="1">
      <c r="B5443" s="49"/>
      <c r="C5443" s="44"/>
    </row>
    <row r="5444" spans="2:3" s="45" customFormat="1">
      <c r="B5444" s="49"/>
      <c r="C5444" s="44"/>
    </row>
    <row r="5445" spans="2:3" s="45" customFormat="1">
      <c r="B5445" s="49"/>
      <c r="C5445" s="44"/>
    </row>
    <row r="5446" spans="2:3" s="45" customFormat="1">
      <c r="B5446" s="49"/>
      <c r="C5446" s="44"/>
    </row>
    <row r="5447" spans="2:3" s="45" customFormat="1">
      <c r="B5447" s="49"/>
      <c r="C5447" s="44"/>
    </row>
    <row r="5448" spans="2:3" s="45" customFormat="1">
      <c r="B5448" s="49"/>
      <c r="C5448" s="44"/>
    </row>
    <row r="5449" spans="2:3" s="45" customFormat="1">
      <c r="B5449" s="49"/>
      <c r="C5449" s="44"/>
    </row>
    <row r="5450" spans="2:3" s="45" customFormat="1">
      <c r="B5450" s="49"/>
      <c r="C5450" s="44"/>
    </row>
    <row r="5451" spans="2:3" s="45" customFormat="1">
      <c r="B5451" s="49"/>
      <c r="C5451" s="44"/>
    </row>
    <row r="5452" spans="2:3" s="45" customFormat="1">
      <c r="B5452" s="49"/>
      <c r="C5452" s="44"/>
    </row>
    <row r="5453" spans="2:3" s="45" customFormat="1">
      <c r="B5453" s="49"/>
      <c r="C5453" s="44"/>
    </row>
    <row r="5454" spans="2:3" s="45" customFormat="1">
      <c r="B5454" s="49"/>
      <c r="C5454" s="44"/>
    </row>
    <row r="5455" spans="2:3" s="45" customFormat="1">
      <c r="B5455" s="49"/>
      <c r="C5455" s="44"/>
    </row>
    <row r="5456" spans="2:3" s="45" customFormat="1">
      <c r="B5456" s="49"/>
      <c r="C5456" s="44"/>
    </row>
    <row r="5457" spans="2:3" s="45" customFormat="1">
      <c r="B5457" s="49"/>
      <c r="C5457" s="44"/>
    </row>
    <row r="5458" spans="2:3" s="45" customFormat="1">
      <c r="B5458" s="49"/>
      <c r="C5458" s="44"/>
    </row>
    <row r="5459" spans="2:3" s="45" customFormat="1">
      <c r="B5459" s="49"/>
      <c r="C5459" s="44"/>
    </row>
    <row r="5460" spans="2:3" s="45" customFormat="1">
      <c r="B5460" s="49"/>
      <c r="C5460" s="44"/>
    </row>
    <row r="5461" spans="2:3" s="45" customFormat="1">
      <c r="B5461" s="49"/>
      <c r="C5461" s="44"/>
    </row>
    <row r="5462" spans="2:3" s="45" customFormat="1">
      <c r="B5462" s="49"/>
      <c r="C5462" s="44"/>
    </row>
    <row r="5463" spans="2:3" s="45" customFormat="1">
      <c r="B5463" s="49"/>
      <c r="C5463" s="44"/>
    </row>
    <row r="5464" spans="2:3" s="45" customFormat="1">
      <c r="B5464" s="49"/>
      <c r="C5464" s="44"/>
    </row>
    <row r="5465" spans="2:3" s="45" customFormat="1">
      <c r="B5465" s="49"/>
      <c r="C5465" s="44"/>
    </row>
    <row r="5466" spans="2:3" s="45" customFormat="1">
      <c r="B5466" s="49"/>
      <c r="C5466" s="44"/>
    </row>
    <row r="5467" spans="2:3" s="45" customFormat="1">
      <c r="B5467" s="49"/>
      <c r="C5467" s="44"/>
    </row>
    <row r="5468" spans="2:3" s="45" customFormat="1">
      <c r="B5468" s="49"/>
      <c r="C5468" s="44"/>
    </row>
    <row r="5469" spans="2:3" s="45" customFormat="1">
      <c r="B5469" s="49"/>
      <c r="C5469" s="44"/>
    </row>
    <row r="5470" spans="2:3" s="45" customFormat="1">
      <c r="B5470" s="49"/>
      <c r="C5470" s="44"/>
    </row>
    <row r="5471" spans="2:3" s="45" customFormat="1">
      <c r="B5471" s="49"/>
      <c r="C5471" s="44"/>
    </row>
    <row r="5472" spans="2:3" s="45" customFormat="1">
      <c r="B5472" s="49"/>
      <c r="C5472" s="44"/>
    </row>
    <row r="5473" spans="2:3" s="45" customFormat="1">
      <c r="B5473" s="49"/>
      <c r="C5473" s="44"/>
    </row>
    <row r="5474" spans="2:3" s="45" customFormat="1">
      <c r="B5474" s="49"/>
      <c r="C5474" s="44"/>
    </row>
    <row r="5475" spans="2:3" s="45" customFormat="1">
      <c r="B5475" s="49"/>
      <c r="C5475" s="44"/>
    </row>
    <row r="5476" spans="2:3" s="45" customFormat="1">
      <c r="B5476" s="49"/>
      <c r="C5476" s="44"/>
    </row>
    <row r="5477" spans="2:3" s="45" customFormat="1">
      <c r="B5477" s="49"/>
      <c r="C5477" s="44"/>
    </row>
    <row r="5478" spans="2:3" s="45" customFormat="1">
      <c r="B5478" s="49"/>
      <c r="C5478" s="44"/>
    </row>
    <row r="5479" spans="2:3" s="45" customFormat="1">
      <c r="B5479" s="49"/>
      <c r="C5479" s="44"/>
    </row>
    <row r="5480" spans="2:3" s="45" customFormat="1">
      <c r="B5480" s="49"/>
      <c r="C5480" s="44"/>
    </row>
    <row r="5481" spans="2:3" s="45" customFormat="1">
      <c r="B5481" s="49"/>
      <c r="C5481" s="44"/>
    </row>
    <row r="5482" spans="2:3" s="45" customFormat="1">
      <c r="B5482" s="49"/>
      <c r="C5482" s="44"/>
    </row>
    <row r="5483" spans="2:3" s="45" customFormat="1">
      <c r="B5483" s="49"/>
      <c r="C5483" s="44"/>
    </row>
    <row r="5484" spans="2:3" s="45" customFormat="1">
      <c r="B5484" s="49"/>
      <c r="C5484" s="44"/>
    </row>
    <row r="5485" spans="2:3" s="45" customFormat="1">
      <c r="B5485" s="49"/>
      <c r="C5485" s="44"/>
    </row>
    <row r="5486" spans="2:3" s="45" customFormat="1">
      <c r="B5486" s="49"/>
      <c r="C5486" s="44"/>
    </row>
    <row r="5487" spans="2:3" s="45" customFormat="1">
      <c r="B5487" s="49"/>
      <c r="C5487" s="44"/>
    </row>
    <row r="5488" spans="2:3" s="45" customFormat="1">
      <c r="B5488" s="49"/>
      <c r="C5488" s="44"/>
    </row>
    <row r="5489" spans="2:3" s="45" customFormat="1">
      <c r="B5489" s="49"/>
      <c r="C5489" s="44"/>
    </row>
    <row r="5490" spans="2:3" s="45" customFormat="1">
      <c r="B5490" s="49"/>
      <c r="C5490" s="44"/>
    </row>
    <row r="5491" spans="2:3" s="45" customFormat="1">
      <c r="B5491" s="49"/>
      <c r="C5491" s="44"/>
    </row>
    <row r="5492" spans="2:3" s="45" customFormat="1">
      <c r="B5492" s="49"/>
      <c r="C5492" s="44"/>
    </row>
    <row r="5493" spans="2:3" s="45" customFormat="1">
      <c r="B5493" s="49"/>
      <c r="C5493" s="44"/>
    </row>
    <row r="5494" spans="2:3" s="45" customFormat="1">
      <c r="B5494" s="49"/>
      <c r="C5494" s="44"/>
    </row>
    <row r="5495" spans="2:3" s="45" customFormat="1">
      <c r="B5495" s="49"/>
      <c r="C5495" s="44"/>
    </row>
    <row r="5496" spans="2:3" s="45" customFormat="1">
      <c r="B5496" s="49"/>
      <c r="C5496" s="44"/>
    </row>
    <row r="5497" spans="2:3" s="45" customFormat="1">
      <c r="B5497" s="49"/>
      <c r="C5497" s="44"/>
    </row>
    <row r="5498" spans="2:3" s="45" customFormat="1">
      <c r="B5498" s="49"/>
      <c r="C5498" s="44"/>
    </row>
    <row r="5499" spans="2:3" s="45" customFormat="1">
      <c r="B5499" s="49"/>
      <c r="C5499" s="44"/>
    </row>
    <row r="5500" spans="2:3" s="45" customFormat="1">
      <c r="B5500" s="49"/>
      <c r="C5500" s="44"/>
    </row>
    <row r="5501" spans="2:3" s="45" customFormat="1">
      <c r="B5501" s="49"/>
      <c r="C5501" s="44"/>
    </row>
    <row r="5502" spans="2:3" s="45" customFormat="1">
      <c r="B5502" s="49"/>
      <c r="C5502" s="44"/>
    </row>
    <row r="5503" spans="2:3" s="45" customFormat="1">
      <c r="B5503" s="49"/>
      <c r="C5503" s="44"/>
    </row>
    <row r="5504" spans="2:3" s="45" customFormat="1">
      <c r="B5504" s="49"/>
      <c r="C5504" s="44"/>
    </row>
    <row r="5505" spans="2:3" s="45" customFormat="1">
      <c r="B5505" s="49"/>
      <c r="C5505" s="44"/>
    </row>
    <row r="5506" spans="2:3" s="45" customFormat="1">
      <c r="B5506" s="49"/>
      <c r="C5506" s="44"/>
    </row>
    <row r="5507" spans="2:3" s="45" customFormat="1">
      <c r="B5507" s="49"/>
      <c r="C5507" s="44"/>
    </row>
    <row r="5508" spans="2:3" s="45" customFormat="1">
      <c r="B5508" s="49"/>
      <c r="C5508" s="44"/>
    </row>
    <row r="5509" spans="2:3" s="45" customFormat="1">
      <c r="B5509" s="49"/>
      <c r="C5509" s="44"/>
    </row>
    <row r="5510" spans="2:3" s="45" customFormat="1">
      <c r="B5510" s="49"/>
      <c r="C5510" s="44"/>
    </row>
    <row r="5511" spans="2:3" s="45" customFormat="1">
      <c r="B5511" s="49"/>
      <c r="C5511" s="44"/>
    </row>
    <row r="5512" spans="2:3" s="45" customFormat="1">
      <c r="B5512" s="49"/>
      <c r="C5512" s="44"/>
    </row>
    <row r="5513" spans="2:3" s="45" customFormat="1">
      <c r="B5513" s="49"/>
      <c r="C5513" s="44"/>
    </row>
    <row r="5514" spans="2:3" s="45" customFormat="1">
      <c r="B5514" s="49"/>
      <c r="C5514" s="44"/>
    </row>
    <row r="5515" spans="2:3" s="45" customFormat="1">
      <c r="B5515" s="49"/>
      <c r="C5515" s="44"/>
    </row>
    <row r="5516" spans="2:3" s="45" customFormat="1">
      <c r="B5516" s="49"/>
      <c r="C5516" s="44"/>
    </row>
    <row r="5517" spans="2:3" s="45" customFormat="1">
      <c r="B5517" s="49"/>
      <c r="C5517" s="44"/>
    </row>
    <row r="5518" spans="2:3" s="45" customFormat="1">
      <c r="B5518" s="49"/>
      <c r="C5518" s="44"/>
    </row>
    <row r="5519" spans="2:3" s="45" customFormat="1">
      <c r="B5519" s="49"/>
      <c r="C5519" s="44"/>
    </row>
    <row r="5520" spans="2:3" s="45" customFormat="1">
      <c r="B5520" s="49"/>
      <c r="C5520" s="44"/>
    </row>
    <row r="5521" spans="2:3" s="45" customFormat="1">
      <c r="B5521" s="49"/>
      <c r="C5521" s="44"/>
    </row>
    <row r="5522" spans="2:3" s="45" customFormat="1">
      <c r="B5522" s="49"/>
      <c r="C5522" s="44"/>
    </row>
    <row r="5523" spans="2:3" s="45" customFormat="1">
      <c r="B5523" s="49"/>
      <c r="C5523" s="44"/>
    </row>
    <row r="5524" spans="2:3" s="45" customFormat="1">
      <c r="B5524" s="49"/>
      <c r="C5524" s="44"/>
    </row>
    <row r="5525" spans="2:3" s="45" customFormat="1">
      <c r="B5525" s="49"/>
      <c r="C5525" s="44"/>
    </row>
    <row r="5526" spans="2:3" s="45" customFormat="1">
      <c r="B5526" s="49"/>
      <c r="C5526" s="44"/>
    </row>
    <row r="5527" spans="2:3" s="45" customFormat="1">
      <c r="B5527" s="49"/>
      <c r="C5527" s="44"/>
    </row>
    <row r="5528" spans="2:3" s="45" customFormat="1">
      <c r="B5528" s="49"/>
      <c r="C5528" s="44"/>
    </row>
    <row r="5529" spans="2:3" s="45" customFormat="1">
      <c r="B5529" s="49"/>
      <c r="C5529" s="44"/>
    </row>
    <row r="5530" spans="2:3" s="45" customFormat="1">
      <c r="B5530" s="49"/>
      <c r="C5530" s="44"/>
    </row>
    <row r="5531" spans="2:3" s="45" customFormat="1">
      <c r="B5531" s="49"/>
      <c r="C5531" s="44"/>
    </row>
    <row r="5532" spans="2:3" s="45" customFormat="1">
      <c r="B5532" s="49"/>
      <c r="C5532" s="44"/>
    </row>
    <row r="5533" spans="2:3" s="45" customFormat="1">
      <c r="B5533" s="49"/>
      <c r="C5533" s="44"/>
    </row>
    <row r="5534" spans="2:3" s="45" customFormat="1">
      <c r="B5534" s="49"/>
      <c r="C5534" s="44"/>
    </row>
    <row r="5535" spans="2:3" s="45" customFormat="1">
      <c r="B5535" s="49"/>
      <c r="C5535" s="44"/>
    </row>
    <row r="5536" spans="2:3" s="45" customFormat="1">
      <c r="B5536" s="49"/>
      <c r="C5536" s="44"/>
    </row>
    <row r="5537" spans="2:3" s="45" customFormat="1">
      <c r="B5537" s="49"/>
      <c r="C5537" s="44"/>
    </row>
    <row r="5538" spans="2:3" s="45" customFormat="1">
      <c r="B5538" s="49"/>
      <c r="C5538" s="44"/>
    </row>
    <row r="5539" spans="2:3" s="45" customFormat="1">
      <c r="B5539" s="49"/>
      <c r="C5539" s="44"/>
    </row>
    <row r="5540" spans="2:3" s="45" customFormat="1">
      <c r="B5540" s="49"/>
      <c r="C5540" s="44"/>
    </row>
    <row r="5541" spans="2:3" s="45" customFormat="1">
      <c r="B5541" s="49"/>
      <c r="C5541" s="44"/>
    </row>
    <row r="5542" spans="2:3" s="45" customFormat="1">
      <c r="B5542" s="49"/>
      <c r="C5542" s="44"/>
    </row>
    <row r="5543" spans="2:3" s="45" customFormat="1">
      <c r="B5543" s="49"/>
      <c r="C5543" s="44"/>
    </row>
    <row r="5544" spans="2:3" s="45" customFormat="1">
      <c r="B5544" s="49"/>
      <c r="C5544" s="44"/>
    </row>
    <row r="5545" spans="2:3" s="45" customFormat="1">
      <c r="B5545" s="49"/>
      <c r="C5545" s="44"/>
    </row>
    <row r="5546" spans="2:3" s="45" customFormat="1">
      <c r="B5546" s="49"/>
      <c r="C5546" s="44"/>
    </row>
    <row r="5547" spans="2:3" s="45" customFormat="1">
      <c r="B5547" s="49"/>
      <c r="C5547" s="44"/>
    </row>
    <row r="5548" spans="2:3" s="45" customFormat="1">
      <c r="B5548" s="49"/>
      <c r="C5548" s="44"/>
    </row>
    <row r="5549" spans="2:3" s="45" customFormat="1">
      <c r="B5549" s="49"/>
      <c r="C5549" s="44"/>
    </row>
    <row r="5550" spans="2:3" s="45" customFormat="1">
      <c r="B5550" s="49"/>
      <c r="C5550" s="44"/>
    </row>
    <row r="5551" spans="2:3" s="45" customFormat="1">
      <c r="B5551" s="49"/>
      <c r="C5551" s="44"/>
    </row>
    <row r="5552" spans="2:3" s="45" customFormat="1">
      <c r="B5552" s="49"/>
      <c r="C5552" s="44"/>
    </row>
    <row r="5553" spans="2:3" s="45" customFormat="1">
      <c r="B5553" s="49"/>
      <c r="C5553" s="44"/>
    </row>
    <row r="5554" spans="2:3" s="45" customFormat="1">
      <c r="B5554" s="49"/>
      <c r="C5554" s="44"/>
    </row>
    <row r="5555" spans="2:3" s="45" customFormat="1">
      <c r="B5555" s="49"/>
      <c r="C5555" s="44"/>
    </row>
    <row r="5556" spans="2:3" s="45" customFormat="1">
      <c r="B5556" s="49"/>
      <c r="C5556" s="44"/>
    </row>
    <row r="5557" spans="2:3" s="45" customFormat="1">
      <c r="B5557" s="49"/>
      <c r="C5557" s="44"/>
    </row>
    <row r="5558" spans="2:3" s="45" customFormat="1">
      <c r="B5558" s="49"/>
      <c r="C5558" s="44"/>
    </row>
    <row r="5559" spans="2:3" s="45" customFormat="1">
      <c r="B5559" s="49"/>
      <c r="C5559" s="44"/>
    </row>
    <row r="5560" spans="2:3" s="45" customFormat="1">
      <c r="B5560" s="49"/>
      <c r="C5560" s="44"/>
    </row>
    <row r="5561" spans="2:3" s="45" customFormat="1">
      <c r="B5561" s="49"/>
      <c r="C5561" s="44"/>
    </row>
    <row r="5562" spans="2:3" s="45" customFormat="1">
      <c r="B5562" s="49"/>
      <c r="C5562" s="44"/>
    </row>
    <row r="5563" spans="2:3" s="45" customFormat="1">
      <c r="B5563" s="49"/>
      <c r="C5563" s="44"/>
    </row>
    <row r="5564" spans="2:3" s="45" customFormat="1">
      <c r="B5564" s="49"/>
      <c r="C5564" s="44"/>
    </row>
    <row r="5565" spans="2:3" s="45" customFormat="1">
      <c r="B5565" s="49"/>
      <c r="C5565" s="44"/>
    </row>
    <row r="5566" spans="2:3" s="45" customFormat="1">
      <c r="B5566" s="49"/>
      <c r="C5566" s="44"/>
    </row>
    <row r="5567" spans="2:3" s="45" customFormat="1">
      <c r="B5567" s="49"/>
      <c r="C5567" s="44"/>
    </row>
    <row r="5568" spans="2:3" s="45" customFormat="1">
      <c r="B5568" s="49"/>
      <c r="C5568" s="44"/>
    </row>
    <row r="5569" spans="2:3" s="45" customFormat="1">
      <c r="B5569" s="49"/>
      <c r="C5569" s="44"/>
    </row>
    <row r="5570" spans="2:3" s="45" customFormat="1">
      <c r="B5570" s="49"/>
      <c r="C5570" s="44"/>
    </row>
    <row r="5571" spans="2:3" s="45" customFormat="1">
      <c r="B5571" s="49"/>
      <c r="C5571" s="44"/>
    </row>
    <row r="5572" spans="2:3" s="45" customFormat="1">
      <c r="B5572" s="49"/>
      <c r="C5572" s="44"/>
    </row>
    <row r="5573" spans="2:3" s="45" customFormat="1">
      <c r="B5573" s="49"/>
      <c r="C5573" s="44"/>
    </row>
    <row r="5574" spans="2:3" s="45" customFormat="1">
      <c r="B5574" s="49"/>
      <c r="C5574" s="44"/>
    </row>
    <row r="5575" spans="2:3" s="45" customFormat="1">
      <c r="B5575" s="49"/>
      <c r="C5575" s="44"/>
    </row>
    <row r="5576" spans="2:3" s="45" customFormat="1">
      <c r="B5576" s="49"/>
      <c r="C5576" s="44"/>
    </row>
    <row r="5577" spans="2:3" s="45" customFormat="1">
      <c r="B5577" s="49"/>
      <c r="C5577" s="44"/>
    </row>
    <row r="5578" spans="2:3" s="45" customFormat="1">
      <c r="B5578" s="49"/>
      <c r="C5578" s="44"/>
    </row>
    <row r="5579" spans="2:3" s="45" customFormat="1">
      <c r="B5579" s="49"/>
      <c r="C5579" s="44"/>
    </row>
    <row r="5580" spans="2:3" s="45" customFormat="1">
      <c r="B5580" s="49"/>
      <c r="C5580" s="44"/>
    </row>
    <row r="5581" spans="2:3" s="45" customFormat="1">
      <c r="B5581" s="49"/>
      <c r="C5581" s="44"/>
    </row>
    <row r="5582" spans="2:3" s="45" customFormat="1">
      <c r="B5582" s="49"/>
      <c r="C5582" s="44"/>
    </row>
    <row r="5583" spans="2:3" s="45" customFormat="1">
      <c r="B5583" s="49"/>
      <c r="C5583" s="44"/>
    </row>
    <row r="5584" spans="2:3" s="45" customFormat="1">
      <c r="B5584" s="49"/>
      <c r="C5584" s="44"/>
    </row>
    <row r="5585" spans="2:3" s="45" customFormat="1">
      <c r="B5585" s="49"/>
      <c r="C5585" s="44"/>
    </row>
    <row r="5586" spans="2:3" s="45" customFormat="1">
      <c r="B5586" s="49"/>
      <c r="C5586" s="44"/>
    </row>
    <row r="5587" spans="2:3" s="45" customFormat="1">
      <c r="B5587" s="49"/>
      <c r="C5587" s="44"/>
    </row>
    <row r="5588" spans="2:3" s="45" customFormat="1">
      <c r="B5588" s="49"/>
      <c r="C5588" s="44"/>
    </row>
    <row r="5589" spans="2:3" s="45" customFormat="1">
      <c r="B5589" s="49"/>
      <c r="C5589" s="44"/>
    </row>
    <row r="5590" spans="2:3" s="45" customFormat="1">
      <c r="B5590" s="49"/>
      <c r="C5590" s="44"/>
    </row>
    <row r="5591" spans="2:3" s="45" customFormat="1">
      <c r="B5591" s="49"/>
      <c r="C5591" s="44"/>
    </row>
    <row r="5592" spans="2:3" s="45" customFormat="1">
      <c r="B5592" s="49"/>
      <c r="C5592" s="44"/>
    </row>
    <row r="5593" spans="2:3" s="45" customFormat="1">
      <c r="B5593" s="49"/>
      <c r="C5593" s="44"/>
    </row>
    <row r="5594" spans="2:3" s="45" customFormat="1">
      <c r="B5594" s="49"/>
      <c r="C5594" s="44"/>
    </row>
    <row r="5595" spans="2:3" s="45" customFormat="1">
      <c r="B5595" s="49"/>
      <c r="C5595" s="44"/>
    </row>
    <row r="5596" spans="2:3" s="45" customFormat="1">
      <c r="B5596" s="49"/>
      <c r="C5596" s="44"/>
    </row>
    <row r="5597" spans="2:3" s="45" customFormat="1">
      <c r="B5597" s="49"/>
      <c r="C5597" s="44"/>
    </row>
    <row r="5598" spans="2:3" s="45" customFormat="1">
      <c r="B5598" s="49"/>
      <c r="C5598" s="44"/>
    </row>
    <row r="5599" spans="2:3" s="45" customFormat="1">
      <c r="B5599" s="49"/>
      <c r="C5599" s="44"/>
    </row>
    <row r="5600" spans="2:3" s="45" customFormat="1">
      <c r="B5600" s="49"/>
      <c r="C5600" s="44"/>
    </row>
    <row r="5601" spans="2:3" s="45" customFormat="1">
      <c r="B5601" s="49"/>
      <c r="C5601" s="44"/>
    </row>
    <row r="5602" spans="2:3" s="45" customFormat="1">
      <c r="B5602" s="49"/>
      <c r="C5602" s="44"/>
    </row>
    <row r="5603" spans="2:3" s="45" customFormat="1">
      <c r="B5603" s="49"/>
      <c r="C5603" s="44"/>
    </row>
    <row r="5604" spans="2:3" s="45" customFormat="1">
      <c r="B5604" s="49"/>
      <c r="C5604" s="44"/>
    </row>
    <row r="5605" spans="2:3" s="45" customFormat="1">
      <c r="B5605" s="49"/>
      <c r="C5605" s="44"/>
    </row>
    <row r="5606" spans="2:3" s="45" customFormat="1">
      <c r="B5606" s="49"/>
      <c r="C5606" s="44"/>
    </row>
    <row r="5607" spans="2:3" s="45" customFormat="1">
      <c r="B5607" s="49"/>
      <c r="C5607" s="44"/>
    </row>
    <row r="5608" spans="2:3" s="45" customFormat="1">
      <c r="B5608" s="49"/>
      <c r="C5608" s="44"/>
    </row>
    <row r="5609" spans="2:3" s="45" customFormat="1">
      <c r="B5609" s="49"/>
      <c r="C5609" s="44"/>
    </row>
    <row r="5610" spans="2:3" s="45" customFormat="1">
      <c r="B5610" s="49"/>
      <c r="C5610" s="44"/>
    </row>
    <row r="5611" spans="2:3" s="45" customFormat="1">
      <c r="B5611" s="49"/>
      <c r="C5611" s="44"/>
    </row>
    <row r="5612" spans="2:3" s="45" customFormat="1">
      <c r="B5612" s="49"/>
      <c r="C5612" s="44"/>
    </row>
    <row r="5613" spans="2:3" s="45" customFormat="1">
      <c r="B5613" s="49"/>
      <c r="C5613" s="44"/>
    </row>
    <row r="5614" spans="2:3" s="45" customFormat="1">
      <c r="B5614" s="49"/>
      <c r="C5614" s="44"/>
    </row>
    <row r="5615" spans="2:3" s="45" customFormat="1">
      <c r="B5615" s="49"/>
      <c r="C5615" s="44"/>
    </row>
    <row r="5616" spans="2:3" s="45" customFormat="1">
      <c r="B5616" s="49"/>
      <c r="C5616" s="44"/>
    </row>
    <row r="5617" spans="2:3" s="45" customFormat="1">
      <c r="B5617" s="49"/>
      <c r="C5617" s="44"/>
    </row>
    <row r="5618" spans="2:3" s="45" customFormat="1">
      <c r="B5618" s="49"/>
      <c r="C5618" s="44"/>
    </row>
    <row r="5619" spans="2:3" s="45" customFormat="1">
      <c r="B5619" s="49"/>
      <c r="C5619" s="44"/>
    </row>
    <row r="5620" spans="2:3" s="45" customFormat="1">
      <c r="B5620" s="49"/>
      <c r="C5620" s="44"/>
    </row>
    <row r="5621" spans="2:3" s="45" customFormat="1">
      <c r="B5621" s="49"/>
      <c r="C5621" s="44"/>
    </row>
    <row r="5622" spans="2:3" s="45" customFormat="1">
      <c r="B5622" s="49"/>
      <c r="C5622" s="44"/>
    </row>
    <row r="5623" spans="2:3" s="45" customFormat="1">
      <c r="B5623" s="49"/>
      <c r="C5623" s="44"/>
    </row>
    <row r="5624" spans="2:3" s="45" customFormat="1">
      <c r="B5624" s="49"/>
      <c r="C5624" s="44"/>
    </row>
    <row r="5625" spans="2:3" s="45" customFormat="1">
      <c r="B5625" s="49"/>
      <c r="C5625" s="44"/>
    </row>
    <row r="5626" spans="2:3" s="45" customFormat="1">
      <c r="B5626" s="49"/>
      <c r="C5626" s="44"/>
    </row>
    <row r="5627" spans="2:3" s="45" customFormat="1">
      <c r="B5627" s="49"/>
      <c r="C5627" s="44"/>
    </row>
    <row r="5628" spans="2:3" s="45" customFormat="1">
      <c r="B5628" s="49"/>
      <c r="C5628" s="44"/>
    </row>
    <row r="5629" spans="2:3" s="45" customFormat="1">
      <c r="B5629" s="49"/>
      <c r="C5629" s="44"/>
    </row>
    <row r="5630" spans="2:3" s="45" customFormat="1">
      <c r="B5630" s="49"/>
      <c r="C5630" s="44"/>
    </row>
    <row r="5631" spans="2:3" s="45" customFormat="1">
      <c r="B5631" s="49"/>
      <c r="C5631" s="44"/>
    </row>
    <row r="5632" spans="2:3" s="45" customFormat="1">
      <c r="B5632" s="49"/>
      <c r="C5632" s="44"/>
    </row>
    <row r="5633" spans="2:3" s="45" customFormat="1">
      <c r="B5633" s="49"/>
      <c r="C5633" s="44"/>
    </row>
    <row r="5634" spans="2:3" s="45" customFormat="1">
      <c r="B5634" s="49"/>
      <c r="C5634" s="44"/>
    </row>
    <row r="5635" spans="2:3" s="45" customFormat="1">
      <c r="B5635" s="49"/>
      <c r="C5635" s="44"/>
    </row>
    <row r="5636" spans="2:3" s="45" customFormat="1">
      <c r="B5636" s="49"/>
      <c r="C5636" s="44"/>
    </row>
    <row r="5637" spans="2:3" s="45" customFormat="1">
      <c r="B5637" s="49"/>
      <c r="C5637" s="44"/>
    </row>
    <row r="5638" spans="2:3" s="45" customFormat="1">
      <c r="B5638" s="49"/>
      <c r="C5638" s="44"/>
    </row>
    <row r="5639" spans="2:3" s="45" customFormat="1">
      <c r="B5639" s="49"/>
      <c r="C5639" s="44"/>
    </row>
    <row r="5640" spans="2:3" s="45" customFormat="1">
      <c r="B5640" s="49"/>
      <c r="C5640" s="44"/>
    </row>
    <row r="5641" spans="2:3" s="45" customFormat="1">
      <c r="B5641" s="49"/>
      <c r="C5641" s="44"/>
    </row>
    <row r="5642" spans="2:3" s="45" customFormat="1">
      <c r="B5642" s="49"/>
      <c r="C5642" s="44"/>
    </row>
    <row r="5643" spans="2:3" s="45" customFormat="1">
      <c r="B5643" s="49"/>
      <c r="C5643" s="44"/>
    </row>
    <row r="5644" spans="2:3" s="45" customFormat="1">
      <c r="B5644" s="49"/>
      <c r="C5644" s="44"/>
    </row>
    <row r="5645" spans="2:3" s="45" customFormat="1">
      <c r="B5645" s="49"/>
      <c r="C5645" s="44"/>
    </row>
    <row r="5646" spans="2:3" s="45" customFormat="1">
      <c r="B5646" s="49"/>
      <c r="C5646" s="44"/>
    </row>
    <row r="5647" spans="2:3" s="45" customFormat="1">
      <c r="B5647" s="49"/>
      <c r="C5647" s="44"/>
    </row>
    <row r="5648" spans="2:3" s="45" customFormat="1">
      <c r="B5648" s="49"/>
      <c r="C5648" s="44"/>
    </row>
    <row r="5649" spans="2:3" s="45" customFormat="1">
      <c r="B5649" s="49"/>
      <c r="C5649" s="44"/>
    </row>
    <row r="5650" spans="2:3" s="45" customFormat="1">
      <c r="B5650" s="49"/>
      <c r="C5650" s="44"/>
    </row>
    <row r="5651" spans="2:3" s="45" customFormat="1">
      <c r="B5651" s="49"/>
      <c r="C5651" s="44"/>
    </row>
    <row r="5652" spans="2:3" s="45" customFormat="1">
      <c r="B5652" s="49"/>
      <c r="C5652" s="44"/>
    </row>
    <row r="5653" spans="2:3" s="45" customFormat="1">
      <c r="B5653" s="49"/>
      <c r="C5653" s="44"/>
    </row>
    <row r="5654" spans="2:3" s="45" customFormat="1">
      <c r="B5654" s="49"/>
      <c r="C5654" s="44"/>
    </row>
    <row r="5655" spans="2:3" s="45" customFormat="1">
      <c r="B5655" s="49"/>
      <c r="C5655" s="44"/>
    </row>
    <row r="5656" spans="2:3" s="45" customFormat="1">
      <c r="B5656" s="49"/>
      <c r="C5656" s="44"/>
    </row>
    <row r="5657" spans="2:3" s="45" customFormat="1">
      <c r="B5657" s="49"/>
      <c r="C5657" s="44"/>
    </row>
    <row r="5658" spans="2:3" s="45" customFormat="1">
      <c r="B5658" s="49"/>
      <c r="C5658" s="44"/>
    </row>
    <row r="5659" spans="2:3" s="45" customFormat="1">
      <c r="B5659" s="49"/>
      <c r="C5659" s="44"/>
    </row>
    <row r="5660" spans="2:3" s="45" customFormat="1">
      <c r="B5660" s="49"/>
      <c r="C5660" s="44"/>
    </row>
    <row r="5661" spans="2:3" s="45" customFormat="1">
      <c r="B5661" s="49"/>
      <c r="C5661" s="44"/>
    </row>
    <row r="5662" spans="2:3" s="45" customFormat="1">
      <c r="B5662" s="49"/>
      <c r="C5662" s="44"/>
    </row>
    <row r="5663" spans="2:3" s="45" customFormat="1">
      <c r="B5663" s="49"/>
      <c r="C5663" s="44"/>
    </row>
    <row r="5664" spans="2:3" s="45" customFormat="1">
      <c r="B5664" s="49"/>
      <c r="C5664" s="44"/>
    </row>
    <row r="5665" spans="2:3" s="45" customFormat="1">
      <c r="B5665" s="49"/>
      <c r="C5665" s="44"/>
    </row>
    <row r="5666" spans="2:3" s="45" customFormat="1">
      <c r="B5666" s="49"/>
      <c r="C5666" s="44"/>
    </row>
    <row r="5667" spans="2:3" s="45" customFormat="1">
      <c r="B5667" s="49"/>
      <c r="C5667" s="44"/>
    </row>
    <row r="5668" spans="2:3" s="45" customFormat="1">
      <c r="B5668" s="49"/>
      <c r="C5668" s="44"/>
    </row>
    <row r="5669" spans="2:3" s="45" customFormat="1">
      <c r="B5669" s="49"/>
      <c r="C5669" s="44"/>
    </row>
    <row r="5670" spans="2:3" s="45" customFormat="1">
      <c r="B5670" s="49"/>
      <c r="C5670" s="44"/>
    </row>
    <row r="5671" spans="2:3" s="45" customFormat="1">
      <c r="B5671" s="49"/>
      <c r="C5671" s="44"/>
    </row>
    <row r="5672" spans="2:3" s="45" customFormat="1">
      <c r="B5672" s="49"/>
      <c r="C5672" s="44"/>
    </row>
    <row r="5673" spans="2:3" s="45" customFormat="1">
      <c r="B5673" s="49"/>
      <c r="C5673" s="44"/>
    </row>
    <row r="5674" spans="2:3" s="45" customFormat="1">
      <c r="B5674" s="49"/>
      <c r="C5674" s="44"/>
    </row>
    <row r="5675" spans="2:3" s="45" customFormat="1">
      <c r="B5675" s="49"/>
      <c r="C5675" s="44"/>
    </row>
    <row r="5676" spans="2:3" s="45" customFormat="1">
      <c r="B5676" s="49"/>
      <c r="C5676" s="44"/>
    </row>
    <row r="5677" spans="2:3" s="45" customFormat="1">
      <c r="B5677" s="49"/>
      <c r="C5677" s="44"/>
    </row>
    <row r="5678" spans="2:3" s="45" customFormat="1">
      <c r="B5678" s="49"/>
      <c r="C5678" s="44"/>
    </row>
    <row r="5679" spans="2:3" s="45" customFormat="1">
      <c r="B5679" s="49"/>
      <c r="C5679" s="44"/>
    </row>
    <row r="5680" spans="2:3" s="45" customFormat="1">
      <c r="B5680" s="49"/>
      <c r="C5680" s="44"/>
    </row>
    <row r="5681" spans="2:3" s="45" customFormat="1">
      <c r="B5681" s="49"/>
      <c r="C5681" s="44"/>
    </row>
    <row r="5682" spans="2:3" s="45" customFormat="1">
      <c r="B5682" s="49"/>
      <c r="C5682" s="44"/>
    </row>
    <row r="5683" spans="2:3" s="45" customFormat="1">
      <c r="B5683" s="49"/>
      <c r="C5683" s="44"/>
    </row>
    <row r="5684" spans="2:3" s="45" customFormat="1">
      <c r="B5684" s="49"/>
      <c r="C5684" s="44"/>
    </row>
    <row r="5685" spans="2:3" s="45" customFormat="1">
      <c r="B5685" s="49"/>
      <c r="C5685" s="44"/>
    </row>
    <row r="5686" spans="2:3" s="45" customFormat="1">
      <c r="B5686" s="49"/>
      <c r="C5686" s="44"/>
    </row>
    <row r="5687" spans="2:3" s="45" customFormat="1">
      <c r="B5687" s="49"/>
      <c r="C5687" s="44"/>
    </row>
    <row r="5688" spans="2:3" s="45" customFormat="1">
      <c r="B5688" s="49"/>
      <c r="C5688" s="44"/>
    </row>
    <row r="5689" spans="2:3" s="45" customFormat="1">
      <c r="B5689" s="49"/>
      <c r="C5689" s="44"/>
    </row>
    <row r="5690" spans="2:3" s="45" customFormat="1">
      <c r="B5690" s="49"/>
      <c r="C5690" s="44"/>
    </row>
    <row r="5691" spans="2:3" s="45" customFormat="1">
      <c r="B5691" s="49"/>
      <c r="C5691" s="44"/>
    </row>
    <row r="5692" spans="2:3" s="45" customFormat="1">
      <c r="B5692" s="49"/>
      <c r="C5692" s="44"/>
    </row>
    <row r="5693" spans="2:3" s="45" customFormat="1">
      <c r="B5693" s="49"/>
      <c r="C5693" s="44"/>
    </row>
    <row r="5694" spans="2:3" s="45" customFormat="1">
      <c r="B5694" s="49"/>
      <c r="C5694" s="44"/>
    </row>
    <row r="5695" spans="2:3" s="45" customFormat="1">
      <c r="B5695" s="49"/>
      <c r="C5695" s="44"/>
    </row>
    <row r="5696" spans="2:3" s="45" customFormat="1">
      <c r="B5696" s="49"/>
      <c r="C5696" s="44"/>
    </row>
    <row r="5697" spans="2:3" s="45" customFormat="1">
      <c r="B5697" s="49"/>
      <c r="C5697" s="44"/>
    </row>
    <row r="5698" spans="2:3" s="45" customFormat="1">
      <c r="B5698" s="49"/>
      <c r="C5698" s="44"/>
    </row>
    <row r="5699" spans="2:3" s="45" customFormat="1">
      <c r="B5699" s="49"/>
      <c r="C5699" s="44"/>
    </row>
    <row r="5700" spans="2:3" s="45" customFormat="1">
      <c r="B5700" s="49"/>
      <c r="C5700" s="44"/>
    </row>
    <row r="5701" spans="2:3" s="45" customFormat="1">
      <c r="B5701" s="49"/>
      <c r="C5701" s="44"/>
    </row>
    <row r="5702" spans="2:3" s="45" customFormat="1">
      <c r="B5702" s="49"/>
      <c r="C5702" s="44"/>
    </row>
    <row r="5703" spans="2:3" s="45" customFormat="1">
      <c r="B5703" s="49"/>
      <c r="C5703" s="44"/>
    </row>
    <row r="5704" spans="2:3" s="45" customFormat="1">
      <c r="B5704" s="49"/>
      <c r="C5704" s="44"/>
    </row>
    <row r="5705" spans="2:3" s="45" customFormat="1">
      <c r="B5705" s="49"/>
      <c r="C5705" s="44"/>
    </row>
    <row r="5706" spans="2:3" s="45" customFormat="1">
      <c r="B5706" s="49"/>
      <c r="C5706" s="44"/>
    </row>
    <row r="5707" spans="2:3" s="45" customFormat="1">
      <c r="B5707" s="49"/>
      <c r="C5707" s="44"/>
    </row>
    <row r="5708" spans="2:3" s="45" customFormat="1">
      <c r="B5708" s="49"/>
      <c r="C5708" s="44"/>
    </row>
    <row r="5709" spans="2:3" s="45" customFormat="1">
      <c r="B5709" s="49"/>
      <c r="C5709" s="44"/>
    </row>
    <row r="5710" spans="2:3" s="45" customFormat="1">
      <c r="B5710" s="49"/>
      <c r="C5710" s="44"/>
    </row>
    <row r="5711" spans="2:3" s="45" customFormat="1">
      <c r="B5711" s="49"/>
      <c r="C5711" s="44"/>
    </row>
    <row r="5712" spans="2:3" s="45" customFormat="1">
      <c r="B5712" s="49"/>
      <c r="C5712" s="44"/>
    </row>
    <row r="5713" spans="2:3" s="45" customFormat="1">
      <c r="B5713" s="49"/>
      <c r="C5713" s="44"/>
    </row>
    <row r="5714" spans="2:3" s="45" customFormat="1">
      <c r="B5714" s="49"/>
      <c r="C5714" s="44"/>
    </row>
    <row r="5715" spans="2:3" s="45" customFormat="1">
      <c r="B5715" s="49"/>
      <c r="C5715" s="44"/>
    </row>
    <row r="5716" spans="2:3" s="45" customFormat="1">
      <c r="B5716" s="49"/>
      <c r="C5716" s="44"/>
    </row>
    <row r="5717" spans="2:3" s="45" customFormat="1">
      <c r="B5717" s="49"/>
      <c r="C5717" s="44"/>
    </row>
    <row r="5718" spans="2:3" s="45" customFormat="1">
      <c r="B5718" s="49"/>
      <c r="C5718" s="44"/>
    </row>
    <row r="5719" spans="2:3" s="45" customFormat="1">
      <c r="B5719" s="49"/>
      <c r="C5719" s="44"/>
    </row>
    <row r="5720" spans="2:3" s="45" customFormat="1">
      <c r="B5720" s="49"/>
      <c r="C5720" s="44"/>
    </row>
    <row r="5721" spans="2:3" s="45" customFormat="1">
      <c r="B5721" s="49"/>
      <c r="C5721" s="44"/>
    </row>
    <row r="5722" spans="2:3" s="45" customFormat="1">
      <c r="B5722" s="49"/>
      <c r="C5722" s="44"/>
    </row>
    <row r="5723" spans="2:3" s="45" customFormat="1">
      <c r="B5723" s="49"/>
      <c r="C5723" s="44"/>
    </row>
    <row r="5724" spans="2:3" s="45" customFormat="1">
      <c r="B5724" s="49"/>
      <c r="C5724" s="44"/>
    </row>
    <row r="5725" spans="2:3" s="45" customFormat="1">
      <c r="B5725" s="49"/>
      <c r="C5725" s="44"/>
    </row>
    <row r="5726" spans="2:3" s="45" customFormat="1">
      <c r="B5726" s="49"/>
      <c r="C5726" s="44"/>
    </row>
    <row r="5727" spans="2:3" s="45" customFormat="1">
      <c r="B5727" s="49"/>
      <c r="C5727" s="44"/>
    </row>
    <row r="5728" spans="2:3" s="45" customFormat="1">
      <c r="B5728" s="49"/>
      <c r="C5728" s="44"/>
    </row>
    <row r="5729" spans="2:3" s="45" customFormat="1">
      <c r="B5729" s="49"/>
      <c r="C5729" s="44"/>
    </row>
    <row r="5730" spans="2:3" s="45" customFormat="1">
      <c r="B5730" s="49"/>
      <c r="C5730" s="44"/>
    </row>
    <row r="5731" spans="2:3" s="45" customFormat="1">
      <c r="B5731" s="49"/>
      <c r="C5731" s="44"/>
    </row>
    <row r="5732" spans="2:3" s="45" customFormat="1">
      <c r="B5732" s="49"/>
      <c r="C5732" s="44"/>
    </row>
    <row r="5733" spans="2:3" s="45" customFormat="1">
      <c r="B5733" s="49"/>
      <c r="C5733" s="44"/>
    </row>
    <row r="5734" spans="2:3" s="45" customFormat="1">
      <c r="B5734" s="49"/>
      <c r="C5734" s="44"/>
    </row>
    <row r="5735" spans="2:3" s="45" customFormat="1">
      <c r="B5735" s="49"/>
      <c r="C5735" s="44"/>
    </row>
    <row r="5736" spans="2:3" s="45" customFormat="1">
      <c r="B5736" s="49"/>
      <c r="C5736" s="44"/>
    </row>
    <row r="5737" spans="2:3" s="45" customFormat="1">
      <c r="B5737" s="49"/>
      <c r="C5737" s="44"/>
    </row>
    <row r="5738" spans="2:3" s="45" customFormat="1">
      <c r="B5738" s="49"/>
      <c r="C5738" s="44"/>
    </row>
    <row r="5739" spans="2:3" s="45" customFormat="1">
      <c r="B5739" s="49"/>
      <c r="C5739" s="44"/>
    </row>
    <row r="5740" spans="2:3" s="45" customFormat="1">
      <c r="B5740" s="49"/>
      <c r="C5740" s="44"/>
    </row>
    <row r="5741" spans="2:3" s="45" customFormat="1">
      <c r="B5741" s="49"/>
      <c r="C5741" s="44"/>
    </row>
    <row r="5742" spans="2:3" s="45" customFormat="1">
      <c r="B5742" s="49"/>
      <c r="C5742" s="44"/>
    </row>
    <row r="5743" spans="2:3" s="45" customFormat="1">
      <c r="B5743" s="49"/>
      <c r="C5743" s="44"/>
    </row>
    <row r="5744" spans="2:3" s="45" customFormat="1">
      <c r="B5744" s="49"/>
      <c r="C5744" s="44"/>
    </row>
    <row r="5745" spans="2:3" s="45" customFormat="1">
      <c r="B5745" s="49"/>
      <c r="C5745" s="44"/>
    </row>
    <row r="5746" spans="2:3" s="45" customFormat="1">
      <c r="B5746" s="49"/>
      <c r="C5746" s="44"/>
    </row>
    <row r="5747" spans="2:3" s="45" customFormat="1">
      <c r="B5747" s="49"/>
      <c r="C5747" s="44"/>
    </row>
    <row r="5748" spans="2:3" s="45" customFormat="1">
      <c r="B5748" s="49"/>
      <c r="C5748" s="44"/>
    </row>
    <row r="5749" spans="2:3" s="45" customFormat="1">
      <c r="B5749" s="49"/>
      <c r="C5749" s="44"/>
    </row>
    <row r="5750" spans="2:3" s="45" customFormat="1">
      <c r="B5750" s="49"/>
      <c r="C5750" s="44"/>
    </row>
    <row r="5751" spans="2:3" s="45" customFormat="1">
      <c r="B5751" s="49"/>
      <c r="C5751" s="44"/>
    </row>
    <row r="5752" spans="2:3" s="45" customFormat="1">
      <c r="B5752" s="49"/>
      <c r="C5752" s="44"/>
    </row>
    <row r="5753" spans="2:3" s="45" customFormat="1">
      <c r="B5753" s="49"/>
      <c r="C5753" s="44"/>
    </row>
    <row r="5754" spans="2:3" s="45" customFormat="1">
      <c r="B5754" s="49"/>
      <c r="C5754" s="44"/>
    </row>
    <row r="5755" spans="2:3" s="45" customFormat="1">
      <c r="B5755" s="49"/>
      <c r="C5755" s="44"/>
    </row>
    <row r="5756" spans="2:3" s="45" customFormat="1">
      <c r="B5756" s="49"/>
      <c r="C5756" s="44"/>
    </row>
    <row r="5757" spans="2:3" s="45" customFormat="1">
      <c r="B5757" s="49"/>
      <c r="C5757" s="44"/>
    </row>
    <row r="5758" spans="2:3" s="45" customFormat="1">
      <c r="B5758" s="49"/>
      <c r="C5758" s="44"/>
    </row>
    <row r="5759" spans="2:3" s="45" customFormat="1">
      <c r="B5759" s="49"/>
      <c r="C5759" s="44"/>
    </row>
    <row r="5760" spans="2:3" s="45" customFormat="1">
      <c r="B5760" s="49"/>
      <c r="C5760" s="44"/>
    </row>
    <row r="5761" spans="2:3" s="45" customFormat="1">
      <c r="B5761" s="49"/>
      <c r="C5761" s="44"/>
    </row>
    <row r="5762" spans="2:3" s="45" customFormat="1">
      <c r="B5762" s="49"/>
      <c r="C5762" s="44"/>
    </row>
    <row r="5763" spans="2:3" s="45" customFormat="1">
      <c r="B5763" s="49"/>
      <c r="C5763" s="44"/>
    </row>
    <row r="5764" spans="2:3" s="45" customFormat="1">
      <c r="B5764" s="49"/>
      <c r="C5764" s="44"/>
    </row>
    <row r="5765" spans="2:3" s="45" customFormat="1">
      <c r="B5765" s="49"/>
      <c r="C5765" s="44"/>
    </row>
    <row r="5766" spans="2:3" s="45" customFormat="1">
      <c r="B5766" s="49"/>
      <c r="C5766" s="44"/>
    </row>
    <row r="5767" spans="2:3" s="45" customFormat="1">
      <c r="B5767" s="49"/>
      <c r="C5767" s="44"/>
    </row>
    <row r="5768" spans="2:3" s="45" customFormat="1">
      <c r="B5768" s="49"/>
      <c r="C5768" s="44"/>
    </row>
    <row r="5769" spans="2:3" s="45" customFormat="1">
      <c r="B5769" s="49"/>
      <c r="C5769" s="44"/>
    </row>
    <row r="5770" spans="2:3" s="45" customFormat="1">
      <c r="B5770" s="49"/>
      <c r="C5770" s="44"/>
    </row>
    <row r="5771" spans="2:3" s="45" customFormat="1">
      <c r="B5771" s="49"/>
      <c r="C5771" s="44"/>
    </row>
    <row r="5772" spans="2:3" s="45" customFormat="1">
      <c r="B5772" s="49"/>
      <c r="C5772" s="44"/>
    </row>
    <row r="5773" spans="2:3" s="45" customFormat="1">
      <c r="B5773" s="49"/>
      <c r="C5773" s="44"/>
    </row>
    <row r="5774" spans="2:3" s="45" customFormat="1">
      <c r="B5774" s="49"/>
      <c r="C5774" s="44"/>
    </row>
    <row r="5775" spans="2:3" s="45" customFormat="1">
      <c r="B5775" s="49"/>
      <c r="C5775" s="44"/>
    </row>
    <row r="5776" spans="2:3" s="45" customFormat="1">
      <c r="B5776" s="49"/>
      <c r="C5776" s="44"/>
    </row>
    <row r="5777" spans="2:3" s="45" customFormat="1">
      <c r="B5777" s="49"/>
      <c r="C5777" s="44"/>
    </row>
    <row r="5778" spans="2:3" s="45" customFormat="1">
      <c r="B5778" s="49"/>
      <c r="C5778" s="44"/>
    </row>
    <row r="5779" spans="2:3" s="45" customFormat="1">
      <c r="B5779" s="49"/>
      <c r="C5779" s="44"/>
    </row>
    <row r="5780" spans="2:3" s="45" customFormat="1">
      <c r="B5780" s="49"/>
      <c r="C5780" s="44"/>
    </row>
    <row r="5781" spans="2:3" s="45" customFormat="1">
      <c r="B5781" s="49"/>
      <c r="C5781" s="44"/>
    </row>
    <row r="5782" spans="2:3" s="45" customFormat="1">
      <c r="B5782" s="49"/>
      <c r="C5782" s="44"/>
    </row>
    <row r="5783" spans="2:3" s="45" customFormat="1">
      <c r="B5783" s="49"/>
      <c r="C5783" s="44"/>
    </row>
    <row r="5784" spans="2:3" s="45" customFormat="1">
      <c r="B5784" s="49"/>
      <c r="C5784" s="44"/>
    </row>
    <row r="5785" spans="2:3" s="45" customFormat="1">
      <c r="B5785" s="49"/>
      <c r="C5785" s="44"/>
    </row>
    <row r="5786" spans="2:3" s="45" customFormat="1">
      <c r="B5786" s="49"/>
      <c r="C5786" s="44"/>
    </row>
    <row r="5787" spans="2:3" s="45" customFormat="1">
      <c r="B5787" s="49"/>
      <c r="C5787" s="44"/>
    </row>
    <row r="5788" spans="2:3" s="45" customFormat="1">
      <c r="B5788" s="49"/>
      <c r="C5788" s="44"/>
    </row>
    <row r="5789" spans="2:3" s="45" customFormat="1">
      <c r="B5789" s="49"/>
      <c r="C5789" s="44"/>
    </row>
    <row r="5790" spans="2:3" s="45" customFormat="1">
      <c r="B5790" s="49"/>
      <c r="C5790" s="44"/>
    </row>
    <row r="5791" spans="2:3" s="45" customFormat="1">
      <c r="B5791" s="49"/>
      <c r="C5791" s="44"/>
    </row>
    <row r="5792" spans="2:3" s="45" customFormat="1">
      <c r="B5792" s="49"/>
      <c r="C5792" s="44"/>
    </row>
    <row r="5793" spans="2:3" s="45" customFormat="1">
      <c r="B5793" s="49"/>
      <c r="C5793" s="44"/>
    </row>
    <row r="5794" spans="2:3" s="45" customFormat="1">
      <c r="B5794" s="49"/>
      <c r="C5794" s="44"/>
    </row>
    <row r="5795" spans="2:3" s="45" customFormat="1">
      <c r="B5795" s="49"/>
      <c r="C5795" s="44"/>
    </row>
    <row r="5796" spans="2:3" s="45" customFormat="1">
      <c r="B5796" s="49"/>
      <c r="C5796" s="44"/>
    </row>
    <row r="5797" spans="2:3" s="45" customFormat="1">
      <c r="B5797" s="49"/>
      <c r="C5797" s="44"/>
    </row>
    <row r="5798" spans="2:3" s="45" customFormat="1">
      <c r="B5798" s="49"/>
      <c r="C5798" s="44"/>
    </row>
    <row r="5799" spans="2:3" s="45" customFormat="1">
      <c r="B5799" s="49"/>
      <c r="C5799" s="44"/>
    </row>
    <row r="5800" spans="2:3" s="45" customFormat="1">
      <c r="B5800" s="49"/>
      <c r="C5800" s="44"/>
    </row>
    <row r="5801" spans="2:3" s="45" customFormat="1">
      <c r="B5801" s="49"/>
      <c r="C5801" s="44"/>
    </row>
    <row r="5802" spans="2:3" s="45" customFormat="1">
      <c r="B5802" s="49"/>
      <c r="C5802" s="44"/>
    </row>
    <row r="5803" spans="2:3" s="45" customFormat="1">
      <c r="B5803" s="49"/>
      <c r="C5803" s="44"/>
    </row>
    <row r="5804" spans="2:3" s="45" customFormat="1">
      <c r="B5804" s="49"/>
      <c r="C5804" s="44"/>
    </row>
    <row r="5805" spans="2:3" s="45" customFormat="1">
      <c r="B5805" s="49"/>
      <c r="C5805" s="44"/>
    </row>
    <row r="5806" spans="2:3" s="45" customFormat="1">
      <c r="B5806" s="49"/>
      <c r="C5806" s="44"/>
    </row>
    <row r="5807" spans="2:3" s="45" customFormat="1">
      <c r="B5807" s="49"/>
      <c r="C5807" s="44"/>
    </row>
    <row r="5808" spans="2:3" s="45" customFormat="1">
      <c r="B5808" s="49"/>
      <c r="C5808" s="44"/>
    </row>
    <row r="5809" spans="2:3" s="45" customFormat="1">
      <c r="B5809" s="49"/>
      <c r="C5809" s="44"/>
    </row>
    <row r="5810" spans="2:3" s="45" customFormat="1">
      <c r="B5810" s="49"/>
      <c r="C5810" s="44"/>
    </row>
    <row r="5811" spans="2:3" s="45" customFormat="1">
      <c r="B5811" s="49"/>
      <c r="C5811" s="44"/>
    </row>
    <row r="5812" spans="2:3" s="45" customFormat="1">
      <c r="B5812" s="49"/>
      <c r="C5812" s="44"/>
    </row>
    <row r="5813" spans="2:3" s="45" customFormat="1">
      <c r="B5813" s="49"/>
      <c r="C5813" s="44"/>
    </row>
    <row r="5814" spans="2:3" s="45" customFormat="1">
      <c r="B5814" s="49"/>
      <c r="C5814" s="44"/>
    </row>
    <row r="5815" spans="2:3" s="45" customFormat="1">
      <c r="B5815" s="49"/>
      <c r="C5815" s="44"/>
    </row>
    <row r="5816" spans="2:3" s="45" customFormat="1">
      <c r="B5816" s="49"/>
      <c r="C5816" s="44"/>
    </row>
    <row r="5817" spans="2:3" s="45" customFormat="1">
      <c r="B5817" s="49"/>
      <c r="C5817" s="44"/>
    </row>
    <row r="5818" spans="2:3" s="45" customFormat="1">
      <c r="B5818" s="49"/>
      <c r="C5818" s="44"/>
    </row>
    <row r="5819" spans="2:3" s="45" customFormat="1">
      <c r="B5819" s="49"/>
      <c r="C5819" s="44"/>
    </row>
    <row r="5820" spans="2:3" s="45" customFormat="1">
      <c r="B5820" s="49"/>
      <c r="C5820" s="44"/>
    </row>
    <row r="5821" spans="2:3" s="45" customFormat="1">
      <c r="B5821" s="49"/>
      <c r="C5821" s="44"/>
    </row>
    <row r="5822" spans="2:3" s="45" customFormat="1">
      <c r="B5822" s="49"/>
      <c r="C5822" s="44"/>
    </row>
    <row r="5823" spans="2:3" s="45" customFormat="1">
      <c r="B5823" s="49"/>
      <c r="C5823" s="44"/>
    </row>
    <row r="5824" spans="2:3" s="45" customFormat="1">
      <c r="B5824" s="49"/>
      <c r="C5824" s="44"/>
    </row>
    <row r="5825" spans="2:3" s="45" customFormat="1">
      <c r="B5825" s="49"/>
      <c r="C5825" s="44"/>
    </row>
    <row r="5826" spans="2:3" s="45" customFormat="1">
      <c r="B5826" s="49"/>
      <c r="C5826" s="44"/>
    </row>
    <row r="5827" spans="2:3" s="45" customFormat="1">
      <c r="B5827" s="49"/>
      <c r="C5827" s="44"/>
    </row>
    <row r="5828" spans="2:3" s="45" customFormat="1">
      <c r="B5828" s="49"/>
      <c r="C5828" s="44"/>
    </row>
    <row r="5829" spans="2:3" s="45" customFormat="1">
      <c r="B5829" s="49"/>
      <c r="C5829" s="44"/>
    </row>
    <row r="5830" spans="2:3" s="45" customFormat="1">
      <c r="B5830" s="49"/>
      <c r="C5830" s="44"/>
    </row>
    <row r="5831" spans="2:3" s="45" customFormat="1">
      <c r="B5831" s="49"/>
      <c r="C5831" s="44"/>
    </row>
    <row r="5832" spans="2:3" s="45" customFormat="1">
      <c r="B5832" s="49"/>
      <c r="C5832" s="44"/>
    </row>
    <row r="5833" spans="2:3" s="45" customFormat="1">
      <c r="B5833" s="49"/>
      <c r="C5833" s="44"/>
    </row>
    <row r="5834" spans="2:3" s="45" customFormat="1">
      <c r="B5834" s="49"/>
      <c r="C5834" s="44"/>
    </row>
    <row r="5835" spans="2:3" s="45" customFormat="1">
      <c r="B5835" s="49"/>
      <c r="C5835" s="44"/>
    </row>
    <row r="5836" spans="2:3" s="45" customFormat="1">
      <c r="B5836" s="49"/>
      <c r="C5836" s="44"/>
    </row>
    <row r="5837" spans="2:3" s="45" customFormat="1">
      <c r="B5837" s="49"/>
      <c r="C5837" s="44"/>
    </row>
    <row r="5838" spans="2:3" s="45" customFormat="1">
      <c r="B5838" s="49"/>
      <c r="C5838" s="44"/>
    </row>
    <row r="5839" spans="2:3" s="45" customFormat="1">
      <c r="B5839" s="49"/>
      <c r="C5839" s="44"/>
    </row>
    <row r="5840" spans="2:3" s="45" customFormat="1">
      <c r="B5840" s="49"/>
      <c r="C5840" s="44"/>
    </row>
    <row r="5841" spans="2:3" s="45" customFormat="1">
      <c r="B5841" s="49"/>
      <c r="C5841" s="44"/>
    </row>
    <row r="5842" spans="2:3" s="45" customFormat="1">
      <c r="B5842" s="49"/>
      <c r="C5842" s="44"/>
    </row>
    <row r="5843" spans="2:3" s="45" customFormat="1">
      <c r="B5843" s="49"/>
      <c r="C5843" s="44"/>
    </row>
    <row r="5844" spans="2:3" s="45" customFormat="1">
      <c r="B5844" s="49"/>
      <c r="C5844" s="44"/>
    </row>
    <row r="5845" spans="2:3" s="45" customFormat="1">
      <c r="B5845" s="49"/>
      <c r="C5845" s="44"/>
    </row>
    <row r="5846" spans="2:3" s="45" customFormat="1">
      <c r="B5846" s="49"/>
      <c r="C5846" s="44"/>
    </row>
    <row r="5847" spans="2:3" s="45" customFormat="1">
      <c r="B5847" s="49"/>
      <c r="C5847" s="44"/>
    </row>
    <row r="5848" spans="2:3" s="45" customFormat="1">
      <c r="B5848" s="49"/>
      <c r="C5848" s="44"/>
    </row>
    <row r="5849" spans="2:3" s="45" customFormat="1">
      <c r="B5849" s="49"/>
      <c r="C5849" s="44"/>
    </row>
    <row r="5850" spans="2:3" s="45" customFormat="1">
      <c r="B5850" s="49"/>
      <c r="C5850" s="44"/>
    </row>
    <row r="5851" spans="2:3" s="45" customFormat="1">
      <c r="B5851" s="49"/>
      <c r="C5851" s="44"/>
    </row>
    <row r="5852" spans="2:3" s="45" customFormat="1">
      <c r="B5852" s="49"/>
      <c r="C5852" s="44"/>
    </row>
    <row r="5853" spans="2:3" s="45" customFormat="1">
      <c r="B5853" s="49"/>
      <c r="C5853" s="44"/>
    </row>
    <row r="5854" spans="2:3" s="45" customFormat="1">
      <c r="B5854" s="49"/>
      <c r="C5854" s="44"/>
    </row>
    <row r="5855" spans="2:3" s="45" customFormat="1">
      <c r="B5855" s="49"/>
      <c r="C5855" s="44"/>
    </row>
    <row r="5856" spans="2:3" s="45" customFormat="1">
      <c r="B5856" s="49"/>
      <c r="C5856" s="44"/>
    </row>
    <row r="5857" spans="2:3" s="45" customFormat="1">
      <c r="B5857" s="49"/>
      <c r="C5857" s="44"/>
    </row>
    <row r="5858" spans="2:3" s="45" customFormat="1">
      <c r="B5858" s="49"/>
      <c r="C5858" s="44"/>
    </row>
    <row r="5859" spans="2:3" s="45" customFormat="1">
      <c r="B5859" s="49"/>
      <c r="C5859" s="44"/>
    </row>
    <row r="5860" spans="2:3" s="45" customFormat="1">
      <c r="B5860" s="49"/>
      <c r="C5860" s="44"/>
    </row>
    <row r="5861" spans="2:3" s="45" customFormat="1">
      <c r="B5861" s="49"/>
      <c r="C5861" s="44"/>
    </row>
    <row r="5862" spans="2:3" s="45" customFormat="1">
      <c r="B5862" s="49"/>
      <c r="C5862" s="44"/>
    </row>
    <row r="5863" spans="2:3" s="45" customFormat="1">
      <c r="B5863" s="49"/>
      <c r="C5863" s="44"/>
    </row>
    <row r="5864" spans="2:3" s="45" customFormat="1">
      <c r="B5864" s="49"/>
      <c r="C5864" s="44"/>
    </row>
    <row r="5865" spans="2:3" s="45" customFormat="1">
      <c r="B5865" s="49"/>
      <c r="C5865" s="44"/>
    </row>
    <row r="5866" spans="2:3" s="45" customFormat="1">
      <c r="B5866" s="49"/>
      <c r="C5866" s="44"/>
    </row>
    <row r="5867" spans="2:3" s="45" customFormat="1">
      <c r="B5867" s="49"/>
      <c r="C5867" s="44"/>
    </row>
    <row r="5868" spans="2:3" s="45" customFormat="1">
      <c r="B5868" s="49"/>
      <c r="C5868" s="44"/>
    </row>
    <row r="5869" spans="2:3" s="45" customFormat="1">
      <c r="B5869" s="49"/>
      <c r="C5869" s="44"/>
    </row>
    <row r="5870" spans="2:3" s="45" customFormat="1">
      <c r="B5870" s="49"/>
      <c r="C5870" s="44"/>
    </row>
    <row r="5871" spans="2:3" s="45" customFormat="1">
      <c r="B5871" s="49"/>
      <c r="C5871" s="44"/>
    </row>
    <row r="5872" spans="2:3" s="45" customFormat="1">
      <c r="B5872" s="49"/>
      <c r="C5872" s="44"/>
    </row>
    <row r="5873" spans="2:3" s="45" customFormat="1">
      <c r="B5873" s="49"/>
      <c r="C5873" s="44"/>
    </row>
    <row r="5874" spans="2:3" s="45" customFormat="1">
      <c r="B5874" s="49"/>
      <c r="C5874" s="44"/>
    </row>
    <row r="5875" spans="2:3" s="45" customFormat="1">
      <c r="B5875" s="49"/>
      <c r="C5875" s="44"/>
    </row>
    <row r="5876" spans="2:3" s="45" customFormat="1">
      <c r="B5876" s="49"/>
      <c r="C5876" s="44"/>
    </row>
    <row r="5877" spans="2:3" s="45" customFormat="1">
      <c r="B5877" s="49"/>
      <c r="C5877" s="44"/>
    </row>
    <row r="5878" spans="2:3" s="45" customFormat="1">
      <c r="B5878" s="49"/>
      <c r="C5878" s="44"/>
    </row>
    <row r="5879" spans="2:3" s="45" customFormat="1">
      <c r="B5879" s="49"/>
      <c r="C5879" s="44"/>
    </row>
    <row r="5880" spans="2:3" s="45" customFormat="1">
      <c r="B5880" s="49"/>
      <c r="C5880" s="44"/>
    </row>
    <row r="5881" spans="2:3" s="45" customFormat="1">
      <c r="B5881" s="49"/>
      <c r="C5881" s="44"/>
    </row>
    <row r="5882" spans="2:3" s="45" customFormat="1">
      <c r="B5882" s="49"/>
      <c r="C5882" s="44"/>
    </row>
    <row r="5883" spans="2:3" s="45" customFormat="1">
      <c r="B5883" s="49"/>
      <c r="C5883" s="44"/>
    </row>
    <row r="5884" spans="2:3" s="45" customFormat="1">
      <c r="B5884" s="49"/>
      <c r="C5884" s="44"/>
    </row>
    <row r="5885" spans="2:3" s="45" customFormat="1">
      <c r="B5885" s="49"/>
      <c r="C5885" s="44"/>
    </row>
    <row r="5886" spans="2:3" s="45" customFormat="1">
      <c r="B5886" s="49"/>
      <c r="C5886" s="44"/>
    </row>
    <row r="5887" spans="2:3" s="45" customFormat="1">
      <c r="B5887" s="49"/>
      <c r="C5887" s="44"/>
    </row>
    <row r="5888" spans="2:3" s="45" customFormat="1">
      <c r="B5888" s="49"/>
      <c r="C5888" s="44"/>
    </row>
    <row r="5889" spans="2:3" s="45" customFormat="1">
      <c r="B5889" s="49"/>
      <c r="C5889" s="44"/>
    </row>
    <row r="5890" spans="2:3" s="45" customFormat="1">
      <c r="B5890" s="49"/>
      <c r="C5890" s="44"/>
    </row>
    <row r="5891" spans="2:3" s="45" customFormat="1">
      <c r="B5891" s="49"/>
      <c r="C5891" s="44"/>
    </row>
    <row r="5892" spans="2:3" s="45" customFormat="1">
      <c r="B5892" s="49"/>
      <c r="C5892" s="44"/>
    </row>
    <row r="5893" spans="2:3" s="45" customFormat="1">
      <c r="B5893" s="49"/>
      <c r="C5893" s="44"/>
    </row>
    <row r="5894" spans="2:3" s="45" customFormat="1">
      <c r="B5894" s="49"/>
      <c r="C5894" s="44"/>
    </row>
    <row r="5895" spans="2:3" s="45" customFormat="1">
      <c r="B5895" s="49"/>
      <c r="C5895" s="44"/>
    </row>
    <row r="5896" spans="2:3" s="45" customFormat="1">
      <c r="B5896" s="49"/>
      <c r="C5896" s="44"/>
    </row>
    <row r="5897" spans="2:3" s="45" customFormat="1">
      <c r="B5897" s="49"/>
      <c r="C5897" s="44"/>
    </row>
    <row r="5898" spans="2:3" s="45" customFormat="1">
      <c r="B5898" s="49"/>
      <c r="C5898" s="44"/>
    </row>
    <row r="5899" spans="2:3" s="45" customFormat="1">
      <c r="B5899" s="49"/>
      <c r="C5899" s="44"/>
    </row>
    <row r="5900" spans="2:3" s="45" customFormat="1">
      <c r="B5900" s="49"/>
      <c r="C5900" s="44"/>
    </row>
    <row r="5901" spans="2:3" s="45" customFormat="1">
      <c r="B5901" s="49"/>
      <c r="C5901" s="44"/>
    </row>
    <row r="5902" spans="2:3" s="45" customFormat="1">
      <c r="B5902" s="49"/>
      <c r="C5902" s="44"/>
    </row>
    <row r="5903" spans="2:3" s="45" customFormat="1">
      <c r="B5903" s="49"/>
      <c r="C5903" s="44"/>
    </row>
    <row r="5904" spans="2:3" s="45" customFormat="1">
      <c r="B5904" s="49"/>
      <c r="C5904" s="44"/>
    </row>
    <row r="5905" spans="2:3" s="45" customFormat="1">
      <c r="B5905" s="49"/>
      <c r="C5905" s="44"/>
    </row>
    <row r="5906" spans="2:3" s="45" customFormat="1">
      <c r="B5906" s="49"/>
      <c r="C5906" s="44"/>
    </row>
    <row r="5907" spans="2:3" s="45" customFormat="1">
      <c r="B5907" s="49"/>
      <c r="C5907" s="44"/>
    </row>
    <row r="5908" spans="2:3" s="45" customFormat="1">
      <c r="B5908" s="49"/>
      <c r="C5908" s="44"/>
    </row>
    <row r="5909" spans="2:3" s="45" customFormat="1">
      <c r="B5909" s="49"/>
      <c r="C5909" s="44"/>
    </row>
    <row r="5910" spans="2:3" s="45" customFormat="1">
      <c r="B5910" s="49"/>
      <c r="C5910" s="44"/>
    </row>
    <row r="5911" spans="2:3" s="45" customFormat="1">
      <c r="B5911" s="49"/>
      <c r="C5911" s="44"/>
    </row>
    <row r="5912" spans="2:3" s="45" customFormat="1">
      <c r="B5912" s="49"/>
      <c r="C5912" s="44"/>
    </row>
    <row r="5913" spans="2:3" s="45" customFormat="1">
      <c r="B5913" s="49"/>
      <c r="C5913" s="44"/>
    </row>
    <row r="5914" spans="2:3" s="45" customFormat="1">
      <c r="B5914" s="49"/>
      <c r="C5914" s="44"/>
    </row>
    <row r="5915" spans="2:3" s="45" customFormat="1">
      <c r="B5915" s="49"/>
      <c r="C5915" s="44"/>
    </row>
    <row r="5916" spans="2:3" s="45" customFormat="1">
      <c r="B5916" s="49"/>
      <c r="C5916" s="44"/>
    </row>
    <row r="5917" spans="2:3" s="45" customFormat="1">
      <c r="B5917" s="49"/>
      <c r="C5917" s="44"/>
    </row>
    <row r="5918" spans="2:3" s="45" customFormat="1">
      <c r="B5918" s="49"/>
      <c r="C5918" s="44"/>
    </row>
    <row r="5919" spans="2:3" s="45" customFormat="1">
      <c r="B5919" s="49"/>
      <c r="C5919" s="44"/>
    </row>
    <row r="5920" spans="2:3" s="45" customFormat="1">
      <c r="B5920" s="49"/>
      <c r="C5920" s="44"/>
    </row>
    <row r="5921" spans="2:3" s="45" customFormat="1">
      <c r="B5921" s="49"/>
      <c r="C5921" s="44"/>
    </row>
    <row r="5922" spans="2:3" s="45" customFormat="1">
      <c r="B5922" s="49"/>
      <c r="C5922" s="44"/>
    </row>
    <row r="5923" spans="2:3" s="45" customFormat="1">
      <c r="B5923" s="49"/>
      <c r="C5923" s="44"/>
    </row>
    <row r="5924" spans="2:3" s="45" customFormat="1">
      <c r="B5924" s="49"/>
      <c r="C5924" s="44"/>
    </row>
    <row r="5925" spans="2:3" s="45" customFormat="1">
      <c r="B5925" s="49"/>
      <c r="C5925" s="44"/>
    </row>
    <row r="5926" spans="2:3" s="45" customFormat="1">
      <c r="B5926" s="49"/>
      <c r="C5926" s="44"/>
    </row>
    <row r="5927" spans="2:3" s="45" customFormat="1">
      <c r="B5927" s="49"/>
      <c r="C5927" s="44"/>
    </row>
    <row r="5928" spans="2:3" s="45" customFormat="1">
      <c r="B5928" s="49"/>
      <c r="C5928" s="44"/>
    </row>
    <row r="5929" spans="2:3" s="45" customFormat="1">
      <c r="B5929" s="49"/>
      <c r="C5929" s="44"/>
    </row>
    <row r="5930" spans="2:3" s="45" customFormat="1">
      <c r="B5930" s="49"/>
      <c r="C5930" s="44"/>
    </row>
    <row r="5931" spans="2:3" s="45" customFormat="1">
      <c r="B5931" s="49"/>
      <c r="C5931" s="44"/>
    </row>
    <row r="5932" spans="2:3" s="45" customFormat="1">
      <c r="B5932" s="49"/>
      <c r="C5932" s="44"/>
    </row>
    <row r="5933" spans="2:3" s="45" customFormat="1">
      <c r="B5933" s="49"/>
      <c r="C5933" s="44"/>
    </row>
    <row r="5934" spans="2:3" s="45" customFormat="1">
      <c r="B5934" s="49"/>
      <c r="C5934" s="44"/>
    </row>
    <row r="5935" spans="2:3" s="45" customFormat="1">
      <c r="B5935" s="49"/>
      <c r="C5935" s="44"/>
    </row>
    <row r="5936" spans="2:3" s="45" customFormat="1">
      <c r="B5936" s="49"/>
      <c r="C5936" s="44"/>
    </row>
    <row r="5937" spans="2:3" s="45" customFormat="1">
      <c r="B5937" s="49"/>
      <c r="C5937" s="44"/>
    </row>
    <row r="5938" spans="2:3" s="45" customFormat="1">
      <c r="B5938" s="49"/>
      <c r="C5938" s="44"/>
    </row>
    <row r="5939" spans="2:3" s="45" customFormat="1">
      <c r="B5939" s="49"/>
      <c r="C5939" s="44"/>
    </row>
    <row r="5940" spans="2:3" s="45" customFormat="1">
      <c r="B5940" s="49"/>
      <c r="C5940" s="44"/>
    </row>
    <row r="5941" spans="2:3" s="45" customFormat="1">
      <c r="B5941" s="49"/>
      <c r="C5941" s="44"/>
    </row>
    <row r="5942" spans="2:3" s="45" customFormat="1">
      <c r="B5942" s="49"/>
      <c r="C5942" s="44"/>
    </row>
    <row r="5943" spans="2:3" s="45" customFormat="1">
      <c r="B5943" s="49"/>
      <c r="C5943" s="44"/>
    </row>
    <row r="5944" spans="2:3" s="45" customFormat="1">
      <c r="B5944" s="49"/>
      <c r="C5944" s="44"/>
    </row>
    <row r="5945" spans="2:3" s="45" customFormat="1">
      <c r="B5945" s="49"/>
      <c r="C5945" s="44"/>
    </row>
    <row r="5946" spans="2:3" s="45" customFormat="1">
      <c r="B5946" s="49"/>
      <c r="C5946" s="44"/>
    </row>
    <row r="5947" spans="2:3" s="45" customFormat="1">
      <c r="B5947" s="49"/>
      <c r="C5947" s="44"/>
    </row>
    <row r="5948" spans="2:3" s="45" customFormat="1">
      <c r="B5948" s="49"/>
      <c r="C5948" s="44"/>
    </row>
    <row r="5949" spans="2:3" s="45" customFormat="1">
      <c r="B5949" s="49"/>
      <c r="C5949" s="44"/>
    </row>
    <row r="5950" spans="2:3" s="45" customFormat="1">
      <c r="B5950" s="49"/>
      <c r="C5950" s="44"/>
    </row>
    <row r="5951" spans="2:3" s="45" customFormat="1">
      <c r="B5951" s="49"/>
      <c r="C5951" s="44"/>
    </row>
    <row r="5952" spans="2:3" s="45" customFormat="1">
      <c r="B5952" s="49"/>
      <c r="C5952" s="44"/>
    </row>
    <row r="5953" spans="2:3" s="45" customFormat="1">
      <c r="B5953" s="49"/>
      <c r="C5953" s="44"/>
    </row>
    <row r="5954" spans="2:3" s="45" customFormat="1">
      <c r="B5954" s="49"/>
      <c r="C5954" s="44"/>
    </row>
    <row r="5955" spans="2:3" s="45" customFormat="1">
      <c r="B5955" s="49"/>
      <c r="C5955" s="44"/>
    </row>
    <row r="5956" spans="2:3" s="45" customFormat="1">
      <c r="B5956" s="49"/>
      <c r="C5956" s="44"/>
    </row>
    <row r="5957" spans="2:3" s="45" customFormat="1">
      <c r="B5957" s="49"/>
      <c r="C5957" s="44"/>
    </row>
    <row r="5958" spans="2:3" s="45" customFormat="1">
      <c r="B5958" s="49"/>
      <c r="C5958" s="44"/>
    </row>
    <row r="5959" spans="2:3" s="45" customFormat="1">
      <c r="B5959" s="49"/>
      <c r="C5959" s="44"/>
    </row>
    <row r="5960" spans="2:3" s="45" customFormat="1">
      <c r="B5960" s="49"/>
      <c r="C5960" s="44"/>
    </row>
    <row r="5961" spans="2:3" s="45" customFormat="1">
      <c r="B5961" s="49"/>
      <c r="C5961" s="44"/>
    </row>
    <row r="5962" spans="2:3" s="45" customFormat="1">
      <c r="B5962" s="49"/>
      <c r="C5962" s="44"/>
    </row>
    <row r="5963" spans="2:3" s="45" customFormat="1">
      <c r="B5963" s="49"/>
      <c r="C5963" s="44"/>
    </row>
    <row r="5964" spans="2:3" s="45" customFormat="1">
      <c r="B5964" s="49"/>
      <c r="C5964" s="44"/>
    </row>
    <row r="5965" spans="2:3" s="45" customFormat="1">
      <c r="B5965" s="49"/>
      <c r="C5965" s="44"/>
    </row>
    <row r="5966" spans="2:3" s="45" customFormat="1">
      <c r="B5966" s="49"/>
      <c r="C5966" s="44"/>
    </row>
    <row r="5967" spans="2:3" s="45" customFormat="1">
      <c r="B5967" s="49"/>
      <c r="C5967" s="44"/>
    </row>
    <row r="5968" spans="2:3" s="45" customFormat="1">
      <c r="B5968" s="49"/>
      <c r="C5968" s="44"/>
    </row>
    <row r="5969" spans="2:3" s="45" customFormat="1">
      <c r="B5969" s="49"/>
      <c r="C5969" s="44"/>
    </row>
    <row r="5970" spans="2:3" s="45" customFormat="1">
      <c r="B5970" s="49"/>
      <c r="C5970" s="44"/>
    </row>
    <row r="5971" spans="2:3" s="45" customFormat="1">
      <c r="B5971" s="49"/>
      <c r="C5971" s="44"/>
    </row>
    <row r="5972" spans="2:3" s="45" customFormat="1">
      <c r="B5972" s="49"/>
      <c r="C5972" s="44"/>
    </row>
    <row r="5973" spans="2:3" s="45" customFormat="1">
      <c r="B5973" s="49"/>
      <c r="C5973" s="44"/>
    </row>
    <row r="5974" spans="2:3" s="45" customFormat="1">
      <c r="B5974" s="49"/>
      <c r="C5974" s="44"/>
    </row>
    <row r="5975" spans="2:3" s="45" customFormat="1">
      <c r="B5975" s="49"/>
      <c r="C5975" s="44"/>
    </row>
    <row r="5976" spans="2:3" s="45" customFormat="1">
      <c r="B5976" s="49"/>
      <c r="C5976" s="44"/>
    </row>
    <row r="5977" spans="2:3" s="45" customFormat="1">
      <c r="B5977" s="49"/>
      <c r="C5977" s="44"/>
    </row>
    <row r="5978" spans="2:3" s="45" customFormat="1">
      <c r="B5978" s="49"/>
      <c r="C5978" s="44"/>
    </row>
    <row r="5979" spans="2:3" s="45" customFormat="1">
      <c r="B5979" s="49"/>
      <c r="C5979" s="44"/>
    </row>
    <row r="5980" spans="2:3" s="45" customFormat="1">
      <c r="B5980" s="49"/>
      <c r="C5980" s="44"/>
    </row>
    <row r="5981" spans="2:3" s="45" customFormat="1">
      <c r="B5981" s="49"/>
      <c r="C5981" s="44"/>
    </row>
    <row r="5982" spans="2:3" s="45" customFormat="1">
      <c r="B5982" s="49"/>
      <c r="C5982" s="44"/>
    </row>
    <row r="5983" spans="2:3" s="45" customFormat="1">
      <c r="B5983" s="49"/>
      <c r="C5983" s="44"/>
    </row>
    <row r="5984" spans="2:3" s="45" customFormat="1">
      <c r="B5984" s="49"/>
      <c r="C5984" s="44"/>
    </row>
    <row r="5985" spans="2:3" s="45" customFormat="1">
      <c r="B5985" s="49"/>
      <c r="C5985" s="44"/>
    </row>
    <row r="5986" spans="2:3" s="45" customFormat="1">
      <c r="B5986" s="49"/>
      <c r="C5986" s="44"/>
    </row>
    <row r="5987" spans="2:3" s="45" customFormat="1">
      <c r="B5987" s="49"/>
      <c r="C5987" s="44"/>
    </row>
    <row r="5988" spans="2:3" s="45" customFormat="1">
      <c r="B5988" s="49"/>
      <c r="C5988" s="44"/>
    </row>
    <row r="5989" spans="2:3" s="45" customFormat="1">
      <c r="B5989" s="49"/>
      <c r="C5989" s="44"/>
    </row>
    <row r="5990" spans="2:3" s="45" customFormat="1">
      <c r="B5990" s="49"/>
      <c r="C5990" s="44"/>
    </row>
    <row r="5991" spans="2:3" s="45" customFormat="1">
      <c r="B5991" s="49"/>
      <c r="C5991" s="44"/>
    </row>
    <row r="5992" spans="2:3" s="45" customFormat="1">
      <c r="B5992" s="49"/>
      <c r="C5992" s="44"/>
    </row>
    <row r="5993" spans="2:3" s="45" customFormat="1">
      <c r="B5993" s="49"/>
      <c r="C5993" s="44"/>
    </row>
    <row r="5994" spans="2:3" s="45" customFormat="1">
      <c r="B5994" s="49"/>
      <c r="C5994" s="44"/>
    </row>
    <row r="5995" spans="2:3" s="45" customFormat="1">
      <c r="B5995" s="49"/>
      <c r="C5995" s="44"/>
    </row>
    <row r="5996" spans="2:3" s="45" customFormat="1">
      <c r="B5996" s="49"/>
      <c r="C5996" s="44"/>
    </row>
    <row r="5997" spans="2:3" s="45" customFormat="1">
      <c r="B5997" s="49"/>
      <c r="C5997" s="44"/>
    </row>
    <row r="5998" spans="2:3" s="45" customFormat="1">
      <c r="B5998" s="49"/>
      <c r="C5998" s="44"/>
    </row>
    <row r="5999" spans="2:3" s="45" customFormat="1">
      <c r="B5999" s="49"/>
      <c r="C5999" s="44"/>
    </row>
    <row r="6000" spans="2:3" s="45" customFormat="1">
      <c r="B6000" s="49"/>
      <c r="C6000" s="44"/>
    </row>
    <row r="6001" spans="2:3" s="45" customFormat="1">
      <c r="B6001" s="49"/>
      <c r="C6001" s="44"/>
    </row>
    <row r="6002" spans="2:3" s="45" customFormat="1">
      <c r="B6002" s="49"/>
      <c r="C6002" s="44"/>
    </row>
    <row r="6003" spans="2:3" s="45" customFormat="1">
      <c r="B6003" s="49"/>
      <c r="C6003" s="44"/>
    </row>
    <row r="6004" spans="2:3" s="45" customFormat="1">
      <c r="B6004" s="49"/>
      <c r="C6004" s="44"/>
    </row>
    <row r="6005" spans="2:3" s="45" customFormat="1">
      <c r="B6005" s="49"/>
      <c r="C6005" s="44"/>
    </row>
    <row r="6006" spans="2:3" s="45" customFormat="1">
      <c r="B6006" s="49"/>
      <c r="C6006" s="44"/>
    </row>
    <row r="6007" spans="2:3" s="45" customFormat="1">
      <c r="B6007" s="49"/>
      <c r="C6007" s="44"/>
    </row>
    <row r="6008" spans="2:3" s="45" customFormat="1">
      <c r="B6008" s="49"/>
      <c r="C6008" s="44"/>
    </row>
    <row r="6009" spans="2:3" s="45" customFormat="1">
      <c r="B6009" s="49"/>
      <c r="C6009" s="44"/>
    </row>
    <row r="6010" spans="2:3" s="45" customFormat="1">
      <c r="B6010" s="49"/>
      <c r="C6010" s="44"/>
    </row>
    <row r="6011" spans="2:3" s="45" customFormat="1">
      <c r="B6011" s="49"/>
      <c r="C6011" s="44"/>
    </row>
    <row r="6012" spans="2:3" s="45" customFormat="1">
      <c r="B6012" s="49"/>
      <c r="C6012" s="44"/>
    </row>
    <row r="6013" spans="2:3" s="45" customFormat="1">
      <c r="B6013" s="49"/>
      <c r="C6013" s="44"/>
    </row>
    <row r="6014" spans="2:3" s="45" customFormat="1">
      <c r="B6014" s="49"/>
      <c r="C6014" s="44"/>
    </row>
    <row r="6015" spans="2:3" s="45" customFormat="1">
      <c r="B6015" s="49"/>
      <c r="C6015" s="44"/>
    </row>
    <row r="6016" spans="2:3" s="45" customFormat="1">
      <c r="B6016" s="49"/>
      <c r="C6016" s="44"/>
    </row>
    <row r="6017" spans="2:3" s="45" customFormat="1">
      <c r="B6017" s="49"/>
      <c r="C6017" s="44"/>
    </row>
    <row r="6018" spans="2:3" s="45" customFormat="1">
      <c r="B6018" s="49"/>
      <c r="C6018" s="44"/>
    </row>
    <row r="6019" spans="2:3" s="45" customFormat="1">
      <c r="B6019" s="49"/>
      <c r="C6019" s="44"/>
    </row>
    <row r="6020" spans="2:3" s="45" customFormat="1">
      <c r="B6020" s="49"/>
      <c r="C6020" s="44"/>
    </row>
    <row r="6021" spans="2:3" s="45" customFormat="1">
      <c r="B6021" s="49"/>
      <c r="C6021" s="44"/>
    </row>
    <row r="6022" spans="2:3" s="45" customFormat="1">
      <c r="B6022" s="49"/>
      <c r="C6022" s="44"/>
    </row>
    <row r="6023" spans="2:3" s="45" customFormat="1">
      <c r="B6023" s="49"/>
      <c r="C6023" s="44"/>
    </row>
    <row r="6024" spans="2:3" s="45" customFormat="1">
      <c r="B6024" s="49"/>
      <c r="C6024" s="44"/>
    </row>
    <row r="6025" spans="2:3" s="45" customFormat="1">
      <c r="B6025" s="49"/>
      <c r="C6025" s="44"/>
    </row>
    <row r="6026" spans="2:3" s="45" customFormat="1">
      <c r="B6026" s="49"/>
      <c r="C6026" s="44"/>
    </row>
    <row r="6027" spans="2:3" s="45" customFormat="1">
      <c r="B6027" s="49"/>
      <c r="C6027" s="44"/>
    </row>
    <row r="6028" spans="2:3" s="45" customFormat="1">
      <c r="B6028" s="49"/>
      <c r="C6028" s="44"/>
    </row>
    <row r="6029" spans="2:3" s="45" customFormat="1">
      <c r="B6029" s="49"/>
      <c r="C6029" s="44"/>
    </row>
    <row r="6030" spans="2:3" s="45" customFormat="1">
      <c r="B6030" s="49"/>
      <c r="C6030" s="44"/>
    </row>
    <row r="6031" spans="2:3" s="45" customFormat="1">
      <c r="B6031" s="49"/>
      <c r="C6031" s="44"/>
    </row>
    <row r="6032" spans="2:3" s="45" customFormat="1">
      <c r="B6032" s="49"/>
      <c r="C6032" s="44"/>
    </row>
    <row r="6033" spans="2:3" s="45" customFormat="1">
      <c r="B6033" s="49"/>
      <c r="C6033" s="44"/>
    </row>
    <row r="6034" spans="2:3" s="45" customFormat="1">
      <c r="B6034" s="49"/>
      <c r="C6034" s="44"/>
    </row>
    <row r="6035" spans="2:3" s="45" customFormat="1">
      <c r="B6035" s="49"/>
      <c r="C6035" s="44"/>
    </row>
    <row r="6036" spans="2:3" s="45" customFormat="1">
      <c r="B6036" s="49"/>
      <c r="C6036" s="44"/>
    </row>
    <row r="6037" spans="2:3" s="45" customFormat="1">
      <c r="B6037" s="49"/>
      <c r="C6037" s="44"/>
    </row>
    <row r="6038" spans="2:3" s="45" customFormat="1">
      <c r="B6038" s="49"/>
      <c r="C6038" s="44"/>
    </row>
    <row r="6039" spans="2:3" s="45" customFormat="1">
      <c r="B6039" s="49"/>
      <c r="C6039" s="44"/>
    </row>
    <row r="6040" spans="2:3" s="45" customFormat="1">
      <c r="B6040" s="49"/>
      <c r="C6040" s="44"/>
    </row>
    <row r="6041" spans="2:3" s="45" customFormat="1">
      <c r="B6041" s="49"/>
      <c r="C6041" s="44"/>
    </row>
    <row r="6042" spans="2:3" s="45" customFormat="1">
      <c r="B6042" s="49"/>
      <c r="C6042" s="44"/>
    </row>
    <row r="6043" spans="2:3" s="45" customFormat="1">
      <c r="B6043" s="49"/>
      <c r="C6043" s="44"/>
    </row>
    <row r="6044" spans="2:3" s="45" customFormat="1">
      <c r="B6044" s="49"/>
      <c r="C6044" s="44"/>
    </row>
    <row r="6045" spans="2:3" s="45" customFormat="1">
      <c r="B6045" s="49"/>
      <c r="C6045" s="44"/>
    </row>
    <row r="6046" spans="2:3" s="45" customFormat="1">
      <c r="B6046" s="49"/>
      <c r="C6046" s="44"/>
    </row>
    <row r="6047" spans="2:3" s="45" customFormat="1">
      <c r="B6047" s="49"/>
      <c r="C6047" s="44"/>
    </row>
    <row r="6048" spans="2:3" s="45" customFormat="1">
      <c r="B6048" s="49"/>
      <c r="C6048" s="44"/>
    </row>
    <row r="6049" spans="2:3" s="45" customFormat="1">
      <c r="B6049" s="49"/>
      <c r="C6049" s="44"/>
    </row>
    <row r="6050" spans="2:3" s="45" customFormat="1">
      <c r="B6050" s="49"/>
      <c r="C6050" s="44"/>
    </row>
    <row r="6051" spans="2:3" s="45" customFormat="1">
      <c r="B6051" s="49"/>
      <c r="C6051" s="44"/>
    </row>
    <row r="6052" spans="2:3" s="45" customFormat="1">
      <c r="B6052" s="49"/>
      <c r="C6052" s="44"/>
    </row>
    <row r="6053" spans="2:3" s="45" customFormat="1">
      <c r="B6053" s="49"/>
      <c r="C6053" s="44"/>
    </row>
    <row r="6054" spans="2:3" s="45" customFormat="1">
      <c r="B6054" s="49"/>
      <c r="C6054" s="44"/>
    </row>
    <row r="6055" spans="2:3" s="45" customFormat="1">
      <c r="B6055" s="49"/>
      <c r="C6055" s="44"/>
    </row>
    <row r="6056" spans="2:3" s="45" customFormat="1">
      <c r="B6056" s="49"/>
      <c r="C6056" s="44"/>
    </row>
    <row r="6057" spans="2:3" s="45" customFormat="1">
      <c r="B6057" s="49"/>
      <c r="C6057" s="44"/>
    </row>
    <row r="6058" spans="2:3" s="45" customFormat="1">
      <c r="B6058" s="49"/>
      <c r="C6058" s="44"/>
    </row>
    <row r="6059" spans="2:3" s="45" customFormat="1">
      <c r="B6059" s="49"/>
      <c r="C6059" s="44"/>
    </row>
    <row r="6060" spans="2:3" s="45" customFormat="1">
      <c r="B6060" s="49"/>
      <c r="C6060" s="44"/>
    </row>
    <row r="6061" spans="2:3" s="45" customFormat="1">
      <c r="B6061" s="49"/>
      <c r="C6061" s="44"/>
    </row>
    <row r="6062" spans="2:3" s="45" customFormat="1">
      <c r="B6062" s="49"/>
      <c r="C6062" s="44"/>
    </row>
    <row r="6063" spans="2:3" s="45" customFormat="1">
      <c r="B6063" s="49"/>
      <c r="C6063" s="44"/>
    </row>
    <row r="6064" spans="2:3" s="45" customFormat="1">
      <c r="B6064" s="49"/>
      <c r="C6064" s="44"/>
    </row>
    <row r="6065" spans="2:3" s="45" customFormat="1">
      <c r="B6065" s="49"/>
      <c r="C6065" s="44"/>
    </row>
    <row r="6066" spans="2:3" s="45" customFormat="1">
      <c r="B6066" s="49"/>
      <c r="C6066" s="44"/>
    </row>
    <row r="6067" spans="2:3" s="45" customFormat="1">
      <c r="B6067" s="49"/>
      <c r="C6067" s="44"/>
    </row>
    <row r="6068" spans="2:3" s="45" customFormat="1">
      <c r="B6068" s="49"/>
      <c r="C6068" s="44"/>
    </row>
    <row r="6069" spans="2:3" s="45" customFormat="1">
      <c r="B6069" s="49"/>
      <c r="C6069" s="44"/>
    </row>
    <row r="6070" spans="2:3" s="45" customFormat="1">
      <c r="B6070" s="49"/>
      <c r="C6070" s="44"/>
    </row>
    <row r="6071" spans="2:3" s="45" customFormat="1">
      <c r="B6071" s="49"/>
      <c r="C6071" s="44"/>
    </row>
    <row r="6072" spans="2:3" s="45" customFormat="1">
      <c r="B6072" s="49"/>
      <c r="C6072" s="44"/>
    </row>
    <row r="6073" spans="2:3" s="45" customFormat="1">
      <c r="B6073" s="49"/>
      <c r="C6073" s="44"/>
    </row>
    <row r="6074" spans="2:3" s="45" customFormat="1">
      <c r="B6074" s="49"/>
      <c r="C6074" s="44"/>
    </row>
    <row r="6075" spans="2:3" s="45" customFormat="1">
      <c r="B6075" s="49"/>
      <c r="C6075" s="44"/>
    </row>
    <row r="6076" spans="2:3" s="45" customFormat="1">
      <c r="B6076" s="49"/>
      <c r="C6076" s="44"/>
    </row>
    <row r="6077" spans="2:3" s="45" customFormat="1">
      <c r="B6077" s="49"/>
      <c r="C6077" s="44"/>
    </row>
    <row r="6078" spans="2:3" s="45" customFormat="1">
      <c r="B6078" s="49"/>
      <c r="C6078" s="44"/>
    </row>
    <row r="6079" spans="2:3" s="45" customFormat="1">
      <c r="B6079" s="49"/>
      <c r="C6079" s="44"/>
    </row>
    <row r="6080" spans="2:3" s="45" customFormat="1">
      <c r="B6080" s="49"/>
      <c r="C6080" s="44"/>
    </row>
    <row r="6081" spans="2:3" s="45" customFormat="1">
      <c r="B6081" s="49"/>
      <c r="C6081" s="44"/>
    </row>
    <row r="6082" spans="2:3" s="45" customFormat="1">
      <c r="B6082" s="49"/>
      <c r="C6082" s="44"/>
    </row>
    <row r="6083" spans="2:3" s="45" customFormat="1">
      <c r="B6083" s="49"/>
      <c r="C6083" s="44"/>
    </row>
    <row r="6084" spans="2:3" s="45" customFormat="1">
      <c r="B6084" s="49"/>
      <c r="C6084" s="44"/>
    </row>
    <row r="6085" spans="2:3" s="45" customFormat="1">
      <c r="B6085" s="49"/>
      <c r="C6085" s="44"/>
    </row>
    <row r="6086" spans="2:3" s="45" customFormat="1">
      <c r="B6086" s="49"/>
      <c r="C6086" s="44"/>
    </row>
    <row r="6087" spans="2:3" s="45" customFormat="1">
      <c r="B6087" s="49"/>
      <c r="C6087" s="44"/>
    </row>
    <row r="6088" spans="2:3" s="45" customFormat="1">
      <c r="B6088" s="49"/>
      <c r="C6088" s="44"/>
    </row>
    <row r="6089" spans="2:3" s="45" customFormat="1">
      <c r="B6089" s="49"/>
      <c r="C6089" s="44"/>
    </row>
    <row r="6090" spans="2:3" s="45" customFormat="1">
      <c r="B6090" s="49"/>
      <c r="C6090" s="44"/>
    </row>
    <row r="6091" spans="2:3" s="45" customFormat="1">
      <c r="B6091" s="49"/>
      <c r="C6091" s="44"/>
    </row>
    <row r="6092" spans="2:3" s="45" customFormat="1">
      <c r="B6092" s="49"/>
      <c r="C6092" s="44"/>
    </row>
    <row r="6093" spans="2:3" s="45" customFormat="1">
      <c r="B6093" s="49"/>
      <c r="C6093" s="44"/>
    </row>
    <row r="6094" spans="2:3" s="45" customFormat="1">
      <c r="B6094" s="49"/>
      <c r="C6094" s="44"/>
    </row>
    <row r="6095" spans="2:3" s="45" customFormat="1">
      <c r="B6095" s="49"/>
      <c r="C6095" s="44"/>
    </row>
    <row r="6096" spans="2:3" s="45" customFormat="1">
      <c r="B6096" s="49"/>
      <c r="C6096" s="44"/>
    </row>
    <row r="6097" spans="2:3" s="45" customFormat="1">
      <c r="B6097" s="49"/>
      <c r="C6097" s="44"/>
    </row>
    <row r="6098" spans="2:3" s="45" customFormat="1">
      <c r="B6098" s="49"/>
      <c r="C6098" s="44"/>
    </row>
    <row r="6099" spans="2:3" s="45" customFormat="1">
      <c r="B6099" s="49"/>
      <c r="C6099" s="44"/>
    </row>
    <row r="6100" spans="2:3" s="45" customFormat="1">
      <c r="B6100" s="49"/>
      <c r="C6100" s="44"/>
    </row>
    <row r="6101" spans="2:3" s="45" customFormat="1">
      <c r="B6101" s="49"/>
      <c r="C6101" s="44"/>
    </row>
    <row r="6102" spans="2:3" s="45" customFormat="1">
      <c r="B6102" s="49"/>
      <c r="C6102" s="44"/>
    </row>
    <row r="6103" spans="2:3" s="45" customFormat="1">
      <c r="B6103" s="49"/>
      <c r="C6103" s="44"/>
    </row>
    <row r="6104" spans="2:3" s="45" customFormat="1">
      <c r="B6104" s="49"/>
      <c r="C6104" s="44"/>
    </row>
    <row r="6105" spans="2:3" s="45" customFormat="1">
      <c r="B6105" s="49"/>
      <c r="C6105" s="44"/>
    </row>
    <row r="6106" spans="2:3" s="45" customFormat="1">
      <c r="B6106" s="49"/>
      <c r="C6106" s="44"/>
    </row>
    <row r="6107" spans="2:3" s="45" customFormat="1">
      <c r="B6107" s="49"/>
      <c r="C6107" s="44"/>
    </row>
    <row r="6108" spans="2:3" s="45" customFormat="1">
      <c r="B6108" s="49"/>
      <c r="C6108" s="44"/>
    </row>
    <row r="6109" spans="2:3" s="45" customFormat="1">
      <c r="B6109" s="49"/>
      <c r="C6109" s="44"/>
    </row>
    <row r="6110" spans="2:3" s="45" customFormat="1">
      <c r="B6110" s="49"/>
      <c r="C6110" s="44"/>
    </row>
    <row r="6111" spans="2:3" s="45" customFormat="1">
      <c r="B6111" s="49"/>
      <c r="C6111" s="44"/>
    </row>
    <row r="6112" spans="2:3" s="45" customFormat="1">
      <c r="B6112" s="49"/>
      <c r="C6112" s="44"/>
    </row>
    <row r="6113" spans="2:3" s="45" customFormat="1">
      <c r="B6113" s="49"/>
      <c r="C6113" s="44"/>
    </row>
    <row r="6114" spans="2:3" s="45" customFormat="1">
      <c r="B6114" s="49"/>
      <c r="C6114" s="44"/>
    </row>
    <row r="6115" spans="2:3" s="45" customFormat="1">
      <c r="B6115" s="49"/>
      <c r="C6115" s="44"/>
    </row>
    <row r="6116" spans="2:3" s="45" customFormat="1">
      <c r="B6116" s="49"/>
      <c r="C6116" s="44"/>
    </row>
    <row r="6117" spans="2:3" s="45" customFormat="1">
      <c r="B6117" s="49"/>
      <c r="C6117" s="44"/>
    </row>
    <row r="6118" spans="2:3" s="45" customFormat="1">
      <c r="B6118" s="49"/>
      <c r="C6118" s="44"/>
    </row>
    <row r="6119" spans="2:3" s="45" customFormat="1">
      <c r="B6119" s="49"/>
      <c r="C6119" s="44"/>
    </row>
    <row r="6120" spans="2:3" s="45" customFormat="1">
      <c r="B6120" s="49"/>
      <c r="C6120" s="44"/>
    </row>
    <row r="6121" spans="2:3" s="45" customFormat="1">
      <c r="B6121" s="49"/>
      <c r="C6121" s="44"/>
    </row>
    <row r="6122" spans="2:3" s="45" customFormat="1">
      <c r="B6122" s="49"/>
      <c r="C6122" s="44"/>
    </row>
    <row r="6123" spans="2:3" s="45" customFormat="1">
      <c r="B6123" s="49"/>
      <c r="C6123" s="44"/>
    </row>
    <row r="6124" spans="2:3" s="45" customFormat="1">
      <c r="B6124" s="49"/>
      <c r="C6124" s="44"/>
    </row>
    <row r="6125" spans="2:3" s="45" customFormat="1">
      <c r="B6125" s="49"/>
      <c r="C6125" s="44"/>
    </row>
    <row r="6126" spans="2:3" s="45" customFormat="1">
      <c r="B6126" s="49"/>
      <c r="C6126" s="44"/>
    </row>
    <row r="6127" spans="2:3" s="45" customFormat="1">
      <c r="B6127" s="49"/>
      <c r="C6127" s="44"/>
    </row>
    <row r="6128" spans="2:3" s="45" customFormat="1">
      <c r="B6128" s="49"/>
      <c r="C6128" s="44"/>
    </row>
    <row r="6129" spans="2:3" s="45" customFormat="1">
      <c r="B6129" s="49"/>
      <c r="C6129" s="44"/>
    </row>
    <row r="6130" spans="2:3" s="45" customFormat="1">
      <c r="B6130" s="49"/>
      <c r="C6130" s="44"/>
    </row>
    <row r="6131" spans="2:3" s="45" customFormat="1">
      <c r="B6131" s="49"/>
      <c r="C6131" s="44"/>
    </row>
    <row r="6132" spans="2:3" s="45" customFormat="1">
      <c r="B6132" s="49"/>
      <c r="C6132" s="44"/>
    </row>
    <row r="6133" spans="2:3" s="45" customFormat="1">
      <c r="B6133" s="49"/>
      <c r="C6133" s="44"/>
    </row>
    <row r="6134" spans="2:3" s="45" customFormat="1">
      <c r="B6134" s="49"/>
      <c r="C6134" s="44"/>
    </row>
    <row r="6135" spans="2:3" s="45" customFormat="1">
      <c r="B6135" s="49"/>
      <c r="C6135" s="44"/>
    </row>
    <row r="6136" spans="2:3" s="45" customFormat="1">
      <c r="B6136" s="49"/>
      <c r="C6136" s="44"/>
    </row>
    <row r="6137" spans="2:3" s="45" customFormat="1">
      <c r="B6137" s="49"/>
      <c r="C6137" s="44"/>
    </row>
    <row r="6138" spans="2:3" s="45" customFormat="1">
      <c r="B6138" s="49"/>
      <c r="C6138" s="44"/>
    </row>
    <row r="6139" spans="2:3" s="45" customFormat="1">
      <c r="B6139" s="49"/>
      <c r="C6139" s="44"/>
    </row>
    <row r="6140" spans="2:3" s="45" customFormat="1">
      <c r="B6140" s="49"/>
      <c r="C6140" s="44"/>
    </row>
    <row r="6141" spans="2:3" s="45" customFormat="1">
      <c r="B6141" s="49"/>
      <c r="C6141" s="44"/>
    </row>
    <row r="6142" spans="2:3" s="45" customFormat="1">
      <c r="B6142" s="49"/>
      <c r="C6142" s="44"/>
    </row>
    <row r="6143" spans="2:3" s="45" customFormat="1">
      <c r="B6143" s="49"/>
      <c r="C6143" s="44"/>
    </row>
    <row r="6144" spans="2:3" s="45" customFormat="1">
      <c r="B6144" s="49"/>
      <c r="C6144" s="44"/>
    </row>
    <row r="6145" spans="2:3" s="45" customFormat="1">
      <c r="B6145" s="49"/>
      <c r="C6145" s="44"/>
    </row>
    <row r="6146" spans="2:3" s="45" customFormat="1">
      <c r="B6146" s="49"/>
      <c r="C6146" s="44"/>
    </row>
    <row r="6147" spans="2:3" s="45" customFormat="1">
      <c r="B6147" s="49"/>
      <c r="C6147" s="44"/>
    </row>
    <row r="6148" spans="2:3" s="45" customFormat="1">
      <c r="B6148" s="49"/>
      <c r="C6148" s="44"/>
    </row>
    <row r="6149" spans="2:3" s="45" customFormat="1">
      <c r="B6149" s="49"/>
      <c r="C6149" s="44"/>
    </row>
    <row r="6150" spans="2:3" s="45" customFormat="1">
      <c r="B6150" s="49"/>
      <c r="C6150" s="44"/>
    </row>
    <row r="6151" spans="2:3" s="45" customFormat="1">
      <c r="B6151" s="49"/>
      <c r="C6151" s="44"/>
    </row>
    <row r="6152" spans="2:3" s="45" customFormat="1">
      <c r="B6152" s="49"/>
      <c r="C6152" s="44"/>
    </row>
    <row r="6153" spans="2:3" s="45" customFormat="1">
      <c r="B6153" s="49"/>
      <c r="C6153" s="44"/>
    </row>
    <row r="6154" spans="2:3" s="45" customFormat="1">
      <c r="B6154" s="49"/>
      <c r="C6154" s="44"/>
    </row>
    <row r="6155" spans="2:3" s="45" customFormat="1">
      <c r="B6155" s="49"/>
      <c r="C6155" s="44"/>
    </row>
    <row r="6156" spans="2:3" s="45" customFormat="1">
      <c r="B6156" s="49"/>
      <c r="C6156" s="44"/>
    </row>
    <row r="6157" spans="2:3" s="45" customFormat="1">
      <c r="B6157" s="49"/>
      <c r="C6157" s="44"/>
    </row>
    <row r="6158" spans="2:3" s="45" customFormat="1">
      <c r="B6158" s="49"/>
      <c r="C6158" s="44"/>
    </row>
    <row r="6159" spans="2:3" s="45" customFormat="1">
      <c r="B6159" s="49"/>
      <c r="C6159" s="44"/>
    </row>
    <row r="6160" spans="2:3" s="45" customFormat="1">
      <c r="B6160" s="49"/>
      <c r="C6160" s="44"/>
    </row>
    <row r="6161" spans="2:3" s="45" customFormat="1">
      <c r="B6161" s="49"/>
      <c r="C6161" s="44"/>
    </row>
    <row r="6162" spans="2:3" s="45" customFormat="1">
      <c r="B6162" s="49"/>
      <c r="C6162" s="44"/>
    </row>
    <row r="6163" spans="2:3" s="45" customFormat="1">
      <c r="B6163" s="49"/>
      <c r="C6163" s="44"/>
    </row>
    <row r="6164" spans="2:3" s="45" customFormat="1">
      <c r="B6164" s="49"/>
      <c r="C6164" s="44"/>
    </row>
    <row r="6165" spans="2:3" s="45" customFormat="1">
      <c r="B6165" s="49"/>
      <c r="C6165" s="44"/>
    </row>
    <row r="6166" spans="2:3" s="45" customFormat="1">
      <c r="B6166" s="49"/>
      <c r="C6166" s="44"/>
    </row>
    <row r="6167" spans="2:3" s="45" customFormat="1">
      <c r="B6167" s="49"/>
      <c r="C6167" s="44"/>
    </row>
    <row r="6168" spans="2:3" s="45" customFormat="1">
      <c r="B6168" s="49"/>
      <c r="C6168" s="44"/>
    </row>
    <row r="6169" spans="2:3" s="45" customFormat="1">
      <c r="B6169" s="49"/>
      <c r="C6169" s="44"/>
    </row>
    <row r="6170" spans="2:3" s="45" customFormat="1">
      <c r="B6170" s="49"/>
      <c r="C6170" s="44"/>
    </row>
    <row r="6171" spans="2:3" s="45" customFormat="1">
      <c r="B6171" s="49"/>
      <c r="C6171" s="44"/>
    </row>
    <row r="6172" spans="2:3" s="45" customFormat="1">
      <c r="B6172" s="49"/>
      <c r="C6172" s="44"/>
    </row>
    <row r="6173" spans="2:3" s="45" customFormat="1">
      <c r="B6173" s="49"/>
      <c r="C6173" s="44"/>
    </row>
    <row r="6174" spans="2:3" s="45" customFormat="1">
      <c r="B6174" s="49"/>
      <c r="C6174" s="44"/>
    </row>
    <row r="6175" spans="2:3" s="45" customFormat="1">
      <c r="B6175" s="49"/>
      <c r="C6175" s="44"/>
    </row>
    <row r="6176" spans="2:3" s="45" customFormat="1">
      <c r="B6176" s="49"/>
      <c r="C6176" s="44"/>
    </row>
    <row r="6177" spans="2:3" s="45" customFormat="1">
      <c r="B6177" s="49"/>
      <c r="C6177" s="44"/>
    </row>
    <row r="6178" spans="2:3" s="45" customFormat="1">
      <c r="B6178" s="49"/>
      <c r="C6178" s="44"/>
    </row>
    <row r="6179" spans="2:3" s="45" customFormat="1">
      <c r="B6179" s="49"/>
      <c r="C6179" s="44"/>
    </row>
    <row r="6180" spans="2:3" s="45" customFormat="1">
      <c r="B6180" s="49"/>
      <c r="C6180" s="44"/>
    </row>
    <row r="6181" spans="2:3" s="45" customFormat="1">
      <c r="B6181" s="49"/>
      <c r="C6181" s="44"/>
    </row>
    <row r="6182" spans="2:3" s="45" customFormat="1">
      <c r="B6182" s="49"/>
      <c r="C6182" s="44"/>
    </row>
    <row r="6183" spans="2:3" s="45" customFormat="1">
      <c r="B6183" s="49"/>
      <c r="C6183" s="44"/>
    </row>
    <row r="6184" spans="2:3" s="45" customFormat="1">
      <c r="B6184" s="49"/>
      <c r="C6184" s="44"/>
    </row>
    <row r="6185" spans="2:3" s="45" customFormat="1">
      <c r="B6185" s="49"/>
      <c r="C6185" s="44"/>
    </row>
    <row r="6186" spans="2:3" s="45" customFormat="1">
      <c r="B6186" s="49"/>
      <c r="C6186" s="44"/>
    </row>
    <row r="6187" spans="2:3" s="45" customFormat="1">
      <c r="B6187" s="49"/>
      <c r="C6187" s="44"/>
    </row>
    <row r="6188" spans="2:3" s="45" customFormat="1">
      <c r="B6188" s="49"/>
      <c r="C6188" s="44"/>
    </row>
    <row r="6189" spans="2:3" s="45" customFormat="1">
      <c r="B6189" s="49"/>
      <c r="C6189" s="44"/>
    </row>
    <row r="6190" spans="2:3" s="45" customFormat="1">
      <c r="B6190" s="49"/>
      <c r="C6190" s="44"/>
    </row>
    <row r="6191" spans="2:3" s="45" customFormat="1">
      <c r="B6191" s="49"/>
      <c r="C6191" s="44"/>
    </row>
    <row r="6192" spans="2:3" s="45" customFormat="1">
      <c r="B6192" s="49"/>
      <c r="C6192" s="44"/>
    </row>
    <row r="6193" spans="2:3" s="45" customFormat="1">
      <c r="B6193" s="49"/>
      <c r="C6193" s="44"/>
    </row>
    <row r="6194" spans="2:3" s="45" customFormat="1">
      <c r="B6194" s="49"/>
      <c r="C6194" s="44"/>
    </row>
    <row r="6195" spans="2:3" s="45" customFormat="1">
      <c r="B6195" s="49"/>
      <c r="C6195" s="44"/>
    </row>
    <row r="6196" spans="2:3" s="45" customFormat="1">
      <c r="B6196" s="49"/>
      <c r="C6196" s="44"/>
    </row>
    <row r="6197" spans="2:3" s="45" customFormat="1">
      <c r="B6197" s="49"/>
      <c r="C6197" s="44"/>
    </row>
    <row r="6198" spans="2:3" s="45" customFormat="1">
      <c r="B6198" s="49"/>
      <c r="C6198" s="44"/>
    </row>
    <row r="6199" spans="2:3" s="45" customFormat="1">
      <c r="B6199" s="49"/>
      <c r="C6199" s="44"/>
    </row>
    <row r="6200" spans="2:3" s="45" customFormat="1">
      <c r="B6200" s="49"/>
      <c r="C6200" s="44"/>
    </row>
    <row r="6201" spans="2:3" s="45" customFormat="1">
      <c r="B6201" s="49"/>
      <c r="C6201" s="44"/>
    </row>
    <row r="6202" spans="2:3" s="45" customFormat="1">
      <c r="B6202" s="49"/>
      <c r="C6202" s="44"/>
    </row>
    <row r="6203" spans="2:3" s="45" customFormat="1">
      <c r="B6203" s="49"/>
      <c r="C6203" s="44"/>
    </row>
    <row r="6204" spans="2:3" s="45" customFormat="1">
      <c r="B6204" s="49"/>
      <c r="C6204" s="44"/>
    </row>
    <row r="6205" spans="2:3" s="45" customFormat="1">
      <c r="B6205" s="49"/>
      <c r="C6205" s="44"/>
    </row>
    <row r="6206" spans="2:3" s="45" customFormat="1">
      <c r="B6206" s="49"/>
      <c r="C6206" s="44"/>
    </row>
    <row r="6207" spans="2:3" s="45" customFormat="1">
      <c r="B6207" s="49"/>
      <c r="C6207" s="44"/>
    </row>
    <row r="6208" spans="2:3" s="45" customFormat="1">
      <c r="B6208" s="49"/>
      <c r="C6208" s="44"/>
    </row>
    <row r="6209" spans="2:3" s="45" customFormat="1">
      <c r="B6209" s="49"/>
      <c r="C6209" s="44"/>
    </row>
    <row r="6210" spans="2:3" s="45" customFormat="1">
      <c r="B6210" s="49"/>
      <c r="C6210" s="44"/>
    </row>
    <row r="6211" spans="2:3" s="45" customFormat="1">
      <c r="B6211" s="49"/>
      <c r="C6211" s="44"/>
    </row>
    <row r="6212" spans="2:3" s="45" customFormat="1">
      <c r="B6212" s="49"/>
      <c r="C6212" s="44"/>
    </row>
    <row r="6213" spans="2:3" s="45" customFormat="1">
      <c r="B6213" s="49"/>
      <c r="C6213" s="44"/>
    </row>
    <row r="6214" spans="2:3" s="45" customFormat="1">
      <c r="B6214" s="49"/>
      <c r="C6214" s="44"/>
    </row>
    <row r="6215" spans="2:3" s="45" customFormat="1">
      <c r="B6215" s="49"/>
      <c r="C6215" s="44"/>
    </row>
    <row r="6216" spans="2:3" s="45" customFormat="1">
      <c r="B6216" s="49"/>
      <c r="C6216" s="44"/>
    </row>
    <row r="6217" spans="2:3" s="45" customFormat="1">
      <c r="B6217" s="49"/>
      <c r="C6217" s="44"/>
    </row>
    <row r="6218" spans="2:3" s="45" customFormat="1">
      <c r="B6218" s="49"/>
      <c r="C6218" s="44"/>
    </row>
    <row r="6219" spans="2:3" s="45" customFormat="1">
      <c r="B6219" s="49"/>
      <c r="C6219" s="44"/>
    </row>
    <row r="6220" spans="2:3" s="45" customFormat="1">
      <c r="B6220" s="49"/>
      <c r="C6220" s="44"/>
    </row>
    <row r="6221" spans="2:3" s="45" customFormat="1">
      <c r="B6221" s="49"/>
      <c r="C6221" s="44"/>
    </row>
    <row r="6222" spans="2:3" s="45" customFormat="1">
      <c r="B6222" s="49"/>
      <c r="C6222" s="44"/>
    </row>
    <row r="6223" spans="2:3" s="45" customFormat="1">
      <c r="B6223" s="49"/>
      <c r="C6223" s="44"/>
    </row>
    <row r="6224" spans="2:3" s="45" customFormat="1">
      <c r="B6224" s="49"/>
      <c r="C6224" s="44"/>
    </row>
    <row r="6225" spans="2:3" s="45" customFormat="1">
      <c r="B6225" s="49"/>
      <c r="C6225" s="44"/>
    </row>
    <row r="6226" spans="2:3" s="45" customFormat="1">
      <c r="B6226" s="49"/>
      <c r="C6226" s="44"/>
    </row>
    <row r="6227" spans="2:3" s="45" customFormat="1">
      <c r="B6227" s="49"/>
      <c r="C6227" s="44"/>
    </row>
    <row r="6228" spans="2:3" s="45" customFormat="1">
      <c r="B6228" s="49"/>
      <c r="C6228" s="44"/>
    </row>
    <row r="6229" spans="2:3" s="45" customFormat="1">
      <c r="B6229" s="49"/>
      <c r="C6229" s="44"/>
    </row>
    <row r="6230" spans="2:3" s="45" customFormat="1">
      <c r="B6230" s="49"/>
      <c r="C6230" s="44"/>
    </row>
    <row r="6231" spans="2:3" s="45" customFormat="1">
      <c r="B6231" s="49"/>
      <c r="C6231" s="44"/>
    </row>
    <row r="6232" spans="2:3" s="45" customFormat="1">
      <c r="B6232" s="49"/>
      <c r="C6232" s="44"/>
    </row>
    <row r="6233" spans="2:3" s="45" customFormat="1">
      <c r="B6233" s="49"/>
      <c r="C6233" s="44"/>
    </row>
    <row r="6234" spans="2:3" s="45" customFormat="1">
      <c r="B6234" s="49"/>
      <c r="C6234" s="44"/>
    </row>
    <row r="6235" spans="2:3" s="45" customFormat="1">
      <c r="B6235" s="49"/>
      <c r="C6235" s="44"/>
    </row>
    <row r="6236" spans="2:3" s="45" customFormat="1">
      <c r="B6236" s="49"/>
      <c r="C6236" s="44"/>
    </row>
    <row r="6237" spans="2:3" s="45" customFormat="1">
      <c r="B6237" s="49"/>
      <c r="C6237" s="44"/>
    </row>
    <row r="6238" spans="2:3" s="45" customFormat="1">
      <c r="B6238" s="49"/>
      <c r="C6238" s="44"/>
    </row>
    <row r="6239" spans="2:3" s="45" customFormat="1">
      <c r="B6239" s="49"/>
      <c r="C6239" s="44"/>
    </row>
    <row r="6240" spans="2:3" s="45" customFormat="1">
      <c r="B6240" s="49"/>
      <c r="C6240" s="44"/>
    </row>
    <row r="6241" spans="2:3" s="45" customFormat="1">
      <c r="B6241" s="49"/>
      <c r="C6241" s="44"/>
    </row>
    <row r="6242" spans="2:3" s="45" customFormat="1">
      <c r="B6242" s="49"/>
      <c r="C6242" s="44"/>
    </row>
    <row r="6243" spans="2:3" s="45" customFormat="1">
      <c r="B6243" s="49"/>
      <c r="C6243" s="44"/>
    </row>
    <row r="6244" spans="2:3" s="45" customFormat="1">
      <c r="B6244" s="49"/>
      <c r="C6244" s="44"/>
    </row>
    <row r="6245" spans="2:3" s="45" customFormat="1">
      <c r="B6245" s="49"/>
      <c r="C6245" s="44"/>
    </row>
    <row r="6246" spans="2:3" s="45" customFormat="1">
      <c r="B6246" s="49"/>
      <c r="C6246" s="44"/>
    </row>
    <row r="6247" spans="2:3" s="45" customFormat="1">
      <c r="B6247" s="49"/>
      <c r="C6247" s="44"/>
    </row>
    <row r="6248" spans="2:3" s="45" customFormat="1">
      <c r="B6248" s="49"/>
      <c r="C6248" s="44"/>
    </row>
    <row r="6249" spans="2:3" s="45" customFormat="1">
      <c r="B6249" s="49"/>
      <c r="C6249" s="44"/>
    </row>
    <row r="6250" spans="2:3" s="45" customFormat="1">
      <c r="B6250" s="49"/>
      <c r="C6250" s="44"/>
    </row>
    <row r="6251" spans="2:3" s="45" customFormat="1">
      <c r="B6251" s="49"/>
      <c r="C6251" s="44"/>
    </row>
    <row r="6252" spans="2:3" s="45" customFormat="1">
      <c r="B6252" s="49"/>
      <c r="C6252" s="44"/>
    </row>
    <row r="6253" spans="2:3" s="45" customFormat="1">
      <c r="B6253" s="49"/>
      <c r="C6253" s="44"/>
    </row>
    <row r="6254" spans="2:3" s="45" customFormat="1">
      <c r="B6254" s="49"/>
      <c r="C6254" s="44"/>
    </row>
    <row r="6255" spans="2:3" s="45" customFormat="1">
      <c r="B6255" s="49"/>
      <c r="C6255" s="44"/>
    </row>
    <row r="6256" spans="2:3" s="45" customFormat="1">
      <c r="B6256" s="49"/>
      <c r="C6256" s="44"/>
    </row>
    <row r="6257" spans="2:3" s="45" customFormat="1">
      <c r="B6257" s="49"/>
      <c r="C6257" s="44"/>
    </row>
    <row r="6258" spans="2:3" s="45" customFormat="1">
      <c r="B6258" s="49"/>
      <c r="C6258" s="44"/>
    </row>
    <row r="6259" spans="2:3" s="45" customFormat="1">
      <c r="B6259" s="49"/>
      <c r="C6259" s="44"/>
    </row>
    <row r="6260" spans="2:3" s="45" customFormat="1">
      <c r="B6260" s="49"/>
      <c r="C6260" s="44"/>
    </row>
    <row r="6261" spans="2:3" s="45" customFormat="1">
      <c r="B6261" s="49"/>
      <c r="C6261" s="44"/>
    </row>
    <row r="6262" spans="2:3" s="45" customFormat="1">
      <c r="B6262" s="49"/>
      <c r="C6262" s="44"/>
    </row>
    <row r="6263" spans="2:3" s="45" customFormat="1">
      <c r="B6263" s="49"/>
      <c r="C6263" s="44"/>
    </row>
    <row r="6264" spans="2:3" s="45" customFormat="1">
      <c r="B6264" s="49"/>
      <c r="C6264" s="44"/>
    </row>
    <row r="6265" spans="2:3" s="45" customFormat="1">
      <c r="B6265" s="49"/>
      <c r="C6265" s="44"/>
    </row>
    <row r="6266" spans="2:3" s="45" customFormat="1">
      <c r="B6266" s="49"/>
      <c r="C6266" s="44"/>
    </row>
    <row r="6267" spans="2:3" s="45" customFormat="1">
      <c r="B6267" s="49"/>
      <c r="C6267" s="44"/>
    </row>
    <row r="6268" spans="2:3" s="45" customFormat="1">
      <c r="B6268" s="49"/>
      <c r="C6268" s="44"/>
    </row>
    <row r="6269" spans="2:3" s="45" customFormat="1">
      <c r="B6269" s="49"/>
      <c r="C6269" s="44"/>
    </row>
    <row r="6270" spans="2:3" s="45" customFormat="1">
      <c r="B6270" s="49"/>
      <c r="C6270" s="44"/>
    </row>
    <row r="6271" spans="2:3" s="45" customFormat="1">
      <c r="B6271" s="49"/>
      <c r="C6271" s="44"/>
    </row>
    <row r="6272" spans="2:3" s="45" customFormat="1">
      <c r="B6272" s="49"/>
      <c r="C6272" s="44"/>
    </row>
    <row r="6273" spans="2:3" s="45" customFormat="1">
      <c r="B6273" s="49"/>
      <c r="C6273" s="44"/>
    </row>
    <row r="6274" spans="2:3" s="45" customFormat="1">
      <c r="B6274" s="49"/>
      <c r="C6274" s="44"/>
    </row>
    <row r="6275" spans="2:3" s="45" customFormat="1">
      <c r="B6275" s="49"/>
      <c r="C6275" s="44"/>
    </row>
    <row r="6276" spans="2:3" s="45" customFormat="1">
      <c r="B6276" s="49"/>
      <c r="C6276" s="44"/>
    </row>
    <row r="6277" spans="2:3" s="45" customFormat="1">
      <c r="B6277" s="49"/>
      <c r="C6277" s="44"/>
    </row>
    <row r="6278" spans="2:3" s="45" customFormat="1">
      <c r="B6278" s="49"/>
      <c r="C6278" s="44"/>
    </row>
    <row r="6279" spans="2:3" s="45" customFormat="1">
      <c r="B6279" s="49"/>
      <c r="C6279" s="44"/>
    </row>
    <row r="6280" spans="2:3" s="45" customFormat="1">
      <c r="B6280" s="49"/>
      <c r="C6280" s="44"/>
    </row>
    <row r="6281" spans="2:3" s="45" customFormat="1">
      <c r="B6281" s="49"/>
      <c r="C6281" s="44"/>
    </row>
    <row r="6282" spans="2:3" s="45" customFormat="1">
      <c r="B6282" s="49"/>
      <c r="C6282" s="44"/>
    </row>
    <row r="6283" spans="2:3" s="45" customFormat="1">
      <c r="B6283" s="49"/>
      <c r="C6283" s="44"/>
    </row>
    <row r="6284" spans="2:3" s="45" customFormat="1">
      <c r="B6284" s="49"/>
      <c r="C6284" s="44"/>
    </row>
    <row r="6285" spans="2:3" s="45" customFormat="1">
      <c r="B6285" s="49"/>
      <c r="C6285" s="44"/>
    </row>
    <row r="6286" spans="2:3" s="45" customFormat="1">
      <c r="B6286" s="49"/>
      <c r="C6286" s="44"/>
    </row>
    <row r="6287" spans="2:3" s="45" customFormat="1">
      <c r="B6287" s="49"/>
      <c r="C6287" s="44"/>
    </row>
    <row r="6288" spans="2:3" s="45" customFormat="1">
      <c r="B6288" s="49"/>
      <c r="C6288" s="44"/>
    </row>
    <row r="6289" spans="2:3" s="45" customFormat="1">
      <c r="B6289" s="49"/>
      <c r="C6289" s="44"/>
    </row>
    <row r="6290" spans="2:3" s="45" customFormat="1">
      <c r="B6290" s="49"/>
      <c r="C6290" s="44"/>
    </row>
    <row r="6291" spans="2:3" s="45" customFormat="1">
      <c r="B6291" s="49"/>
      <c r="C6291" s="44"/>
    </row>
    <row r="6292" spans="2:3" s="45" customFormat="1">
      <c r="B6292" s="49"/>
      <c r="C6292" s="44"/>
    </row>
    <row r="6293" spans="2:3" s="45" customFormat="1">
      <c r="B6293" s="49"/>
      <c r="C6293" s="44"/>
    </row>
    <row r="6294" spans="2:3" s="45" customFormat="1">
      <c r="B6294" s="49"/>
      <c r="C6294" s="44"/>
    </row>
    <row r="6295" spans="2:3" s="45" customFormat="1">
      <c r="B6295" s="49"/>
      <c r="C6295" s="44"/>
    </row>
    <row r="6296" spans="2:3" s="45" customFormat="1">
      <c r="B6296" s="49"/>
      <c r="C6296" s="44"/>
    </row>
    <row r="6297" spans="2:3" s="45" customFormat="1">
      <c r="B6297" s="49"/>
      <c r="C6297" s="44"/>
    </row>
    <row r="6298" spans="2:3" s="45" customFormat="1">
      <c r="B6298" s="49"/>
      <c r="C6298" s="44"/>
    </row>
    <row r="6299" spans="2:3" s="45" customFormat="1">
      <c r="B6299" s="49"/>
      <c r="C6299" s="44"/>
    </row>
    <row r="6300" spans="2:3" s="45" customFormat="1">
      <c r="B6300" s="49"/>
      <c r="C6300" s="44"/>
    </row>
    <row r="6301" spans="2:3" s="45" customFormat="1">
      <c r="B6301" s="49"/>
      <c r="C6301" s="44"/>
    </row>
    <row r="6302" spans="2:3" s="45" customFormat="1">
      <c r="B6302" s="49"/>
      <c r="C6302" s="44"/>
    </row>
    <row r="6303" spans="2:3" s="45" customFormat="1">
      <c r="B6303" s="49"/>
      <c r="C6303" s="44"/>
    </row>
    <row r="6304" spans="2:3" s="45" customFormat="1">
      <c r="B6304" s="49"/>
      <c r="C6304" s="44"/>
    </row>
    <row r="6305" spans="2:3" s="45" customFormat="1">
      <c r="B6305" s="49"/>
      <c r="C6305" s="44"/>
    </row>
    <row r="6306" spans="2:3" s="45" customFormat="1">
      <c r="B6306" s="49"/>
      <c r="C6306" s="44"/>
    </row>
    <row r="6307" spans="2:3" s="45" customFormat="1">
      <c r="B6307" s="49"/>
      <c r="C6307" s="44"/>
    </row>
    <row r="6308" spans="2:3" s="45" customFormat="1">
      <c r="B6308" s="49"/>
      <c r="C6308" s="44"/>
    </row>
    <row r="6309" spans="2:3" s="45" customFormat="1">
      <c r="B6309" s="49"/>
      <c r="C6309" s="44"/>
    </row>
    <row r="6310" spans="2:3" s="45" customFormat="1">
      <c r="B6310" s="49"/>
      <c r="C6310" s="44"/>
    </row>
    <row r="6311" spans="2:3" s="45" customFormat="1">
      <c r="B6311" s="49"/>
      <c r="C6311" s="44"/>
    </row>
    <row r="6312" spans="2:3" s="45" customFormat="1">
      <c r="B6312" s="49"/>
      <c r="C6312" s="44"/>
    </row>
    <row r="6313" spans="2:3" s="45" customFormat="1">
      <c r="B6313" s="49"/>
      <c r="C6313" s="44"/>
    </row>
    <row r="6314" spans="2:3" s="45" customFormat="1">
      <c r="B6314" s="49"/>
      <c r="C6314" s="44"/>
    </row>
    <row r="6315" spans="2:3" s="45" customFormat="1">
      <c r="B6315" s="49"/>
      <c r="C6315" s="44"/>
    </row>
    <row r="6316" spans="2:3" s="45" customFormat="1">
      <c r="B6316" s="49"/>
      <c r="C6316" s="44"/>
    </row>
    <row r="6317" spans="2:3" s="45" customFormat="1">
      <c r="B6317" s="49"/>
      <c r="C6317" s="44"/>
    </row>
    <row r="6318" spans="2:3" s="45" customFormat="1">
      <c r="B6318" s="49"/>
      <c r="C6318" s="44"/>
    </row>
    <row r="6319" spans="2:3" s="45" customFormat="1">
      <c r="B6319" s="49"/>
      <c r="C6319" s="44"/>
    </row>
    <row r="6320" spans="2:3" s="45" customFormat="1">
      <c r="B6320" s="49"/>
      <c r="C6320" s="44"/>
    </row>
    <row r="6321" spans="2:3" s="45" customFormat="1">
      <c r="B6321" s="49"/>
      <c r="C6321" s="44"/>
    </row>
    <row r="6322" spans="2:3" s="45" customFormat="1">
      <c r="B6322" s="49"/>
      <c r="C6322" s="44"/>
    </row>
    <row r="6323" spans="2:3" s="45" customFormat="1">
      <c r="B6323" s="49"/>
      <c r="C6323" s="44"/>
    </row>
    <row r="6324" spans="2:3" s="45" customFormat="1">
      <c r="B6324" s="49"/>
      <c r="C6324" s="44"/>
    </row>
    <row r="6325" spans="2:3" s="45" customFormat="1">
      <c r="B6325" s="49"/>
      <c r="C6325" s="44"/>
    </row>
    <row r="6326" spans="2:3" s="45" customFormat="1">
      <c r="B6326" s="49"/>
      <c r="C6326" s="44"/>
    </row>
    <row r="6327" spans="2:3" s="45" customFormat="1">
      <c r="B6327" s="49"/>
      <c r="C6327" s="44"/>
    </row>
    <row r="6328" spans="2:3" s="45" customFormat="1">
      <c r="B6328" s="49"/>
      <c r="C6328" s="44"/>
    </row>
    <row r="6329" spans="2:3" s="45" customFormat="1">
      <c r="B6329" s="49"/>
      <c r="C6329" s="44"/>
    </row>
    <row r="6330" spans="2:3" s="45" customFormat="1">
      <c r="B6330" s="49"/>
      <c r="C6330" s="44"/>
    </row>
    <row r="6331" spans="2:3" s="45" customFormat="1">
      <c r="B6331" s="49"/>
      <c r="C6331" s="44"/>
    </row>
    <row r="6332" spans="2:3" s="45" customFormat="1">
      <c r="B6332" s="49"/>
      <c r="C6332" s="44"/>
    </row>
    <row r="6333" spans="2:3" s="45" customFormat="1">
      <c r="B6333" s="49"/>
      <c r="C6333" s="44"/>
    </row>
    <row r="6334" spans="2:3" s="45" customFormat="1">
      <c r="B6334" s="49"/>
      <c r="C6334" s="44"/>
    </row>
    <row r="6335" spans="2:3" s="45" customFormat="1">
      <c r="B6335" s="49"/>
      <c r="C6335" s="44"/>
    </row>
    <row r="6336" spans="2:3" s="45" customFormat="1">
      <c r="B6336" s="49"/>
      <c r="C6336" s="44"/>
    </row>
    <row r="6337" spans="2:3" s="45" customFormat="1">
      <c r="B6337" s="49"/>
      <c r="C6337" s="44"/>
    </row>
    <row r="6338" spans="2:3" s="45" customFormat="1">
      <c r="B6338" s="49"/>
      <c r="C6338" s="44"/>
    </row>
    <row r="6339" spans="2:3" s="45" customFormat="1">
      <c r="B6339" s="49"/>
      <c r="C6339" s="44"/>
    </row>
    <row r="6340" spans="2:3" s="45" customFormat="1">
      <c r="B6340" s="49"/>
      <c r="C6340" s="44"/>
    </row>
    <row r="6341" spans="2:3" s="45" customFormat="1">
      <c r="B6341" s="49"/>
      <c r="C6341" s="44"/>
    </row>
    <row r="6342" spans="2:3" s="45" customFormat="1">
      <c r="B6342" s="49"/>
      <c r="C6342" s="44"/>
    </row>
    <row r="6343" spans="2:3" s="45" customFormat="1">
      <c r="B6343" s="49"/>
      <c r="C6343" s="44"/>
    </row>
    <row r="6344" spans="2:3" s="45" customFormat="1">
      <c r="B6344" s="49"/>
      <c r="C6344" s="44"/>
    </row>
    <row r="6345" spans="2:3" s="45" customFormat="1">
      <c r="B6345" s="49"/>
      <c r="C6345" s="44"/>
    </row>
    <row r="6346" spans="2:3" s="45" customFormat="1">
      <c r="B6346" s="49"/>
      <c r="C6346" s="44"/>
    </row>
    <row r="6347" spans="2:3" s="45" customFormat="1">
      <c r="B6347" s="49"/>
      <c r="C6347" s="44"/>
    </row>
    <row r="6348" spans="2:3" s="45" customFormat="1">
      <c r="B6348" s="49"/>
      <c r="C6348" s="44"/>
    </row>
    <row r="6349" spans="2:3" s="45" customFormat="1">
      <c r="B6349" s="49"/>
      <c r="C6349" s="44"/>
    </row>
    <row r="6350" spans="2:3" s="45" customFormat="1">
      <c r="B6350" s="49"/>
      <c r="C6350" s="44"/>
    </row>
    <row r="6351" spans="2:3" s="45" customFormat="1">
      <c r="B6351" s="49"/>
      <c r="C6351" s="44"/>
    </row>
    <row r="6352" spans="2:3" s="45" customFormat="1">
      <c r="B6352" s="49"/>
      <c r="C6352" s="44"/>
    </row>
    <row r="6353" spans="2:3" s="45" customFormat="1">
      <c r="B6353" s="49"/>
      <c r="C6353" s="44"/>
    </row>
    <row r="6354" spans="2:3" s="45" customFormat="1">
      <c r="B6354" s="49"/>
      <c r="C6354" s="44"/>
    </row>
    <row r="6355" spans="2:3" s="45" customFormat="1">
      <c r="B6355" s="49"/>
      <c r="C6355" s="44"/>
    </row>
    <row r="6356" spans="2:3" s="45" customFormat="1">
      <c r="B6356" s="49"/>
      <c r="C6356" s="44"/>
    </row>
    <row r="6357" spans="2:3" s="45" customFormat="1">
      <c r="B6357" s="49"/>
      <c r="C6357" s="44"/>
    </row>
    <row r="6358" spans="2:3" s="45" customFormat="1">
      <c r="B6358" s="49"/>
      <c r="C6358" s="44"/>
    </row>
    <row r="6359" spans="2:3" s="45" customFormat="1">
      <c r="B6359" s="49"/>
      <c r="C6359" s="44"/>
    </row>
    <row r="6360" spans="2:3" s="45" customFormat="1">
      <c r="B6360" s="49"/>
      <c r="C6360" s="44"/>
    </row>
    <row r="6361" spans="2:3" s="45" customFormat="1">
      <c r="B6361" s="49"/>
      <c r="C6361" s="44"/>
    </row>
    <row r="6362" spans="2:3" s="45" customFormat="1">
      <c r="B6362" s="49"/>
      <c r="C6362" s="44"/>
    </row>
    <row r="6363" spans="2:3" s="45" customFormat="1">
      <c r="B6363" s="49"/>
      <c r="C6363" s="44"/>
    </row>
    <row r="6364" spans="2:3" s="45" customFormat="1">
      <c r="B6364" s="49"/>
      <c r="C6364" s="44"/>
    </row>
    <row r="6365" spans="2:3" s="45" customFormat="1">
      <c r="B6365" s="49"/>
      <c r="C6365" s="44"/>
    </row>
    <row r="6366" spans="2:3" s="45" customFormat="1">
      <c r="B6366" s="49"/>
      <c r="C6366" s="44"/>
    </row>
    <row r="6367" spans="2:3" s="45" customFormat="1">
      <c r="B6367" s="49"/>
      <c r="C6367" s="44"/>
    </row>
    <row r="6368" spans="2:3" s="45" customFormat="1">
      <c r="B6368" s="49"/>
      <c r="C6368" s="44"/>
    </row>
    <row r="6369" spans="2:3" s="45" customFormat="1">
      <c r="B6369" s="49"/>
      <c r="C6369" s="44"/>
    </row>
    <row r="6370" spans="2:3" s="45" customFormat="1">
      <c r="B6370" s="49"/>
      <c r="C6370" s="44"/>
    </row>
    <row r="6371" spans="2:3" s="45" customFormat="1">
      <c r="B6371" s="49"/>
      <c r="C6371" s="44"/>
    </row>
    <row r="6372" spans="2:3" s="45" customFormat="1">
      <c r="B6372" s="49"/>
      <c r="C6372" s="44"/>
    </row>
    <row r="6373" spans="2:3" s="45" customFormat="1">
      <c r="B6373" s="49"/>
      <c r="C6373" s="44"/>
    </row>
    <row r="6374" spans="2:3" s="45" customFormat="1">
      <c r="B6374" s="49"/>
      <c r="C6374" s="44"/>
    </row>
    <row r="6375" spans="2:3" s="45" customFormat="1">
      <c r="B6375" s="49"/>
      <c r="C6375" s="44"/>
    </row>
    <row r="6376" spans="2:3" s="45" customFormat="1">
      <c r="B6376" s="49"/>
      <c r="C6376" s="44"/>
    </row>
    <row r="6377" spans="2:3" s="45" customFormat="1">
      <c r="B6377" s="49"/>
      <c r="C6377" s="44"/>
    </row>
    <row r="6378" spans="2:3" s="45" customFormat="1">
      <c r="B6378" s="49"/>
      <c r="C6378" s="44"/>
    </row>
    <row r="6379" spans="2:3" s="45" customFormat="1">
      <c r="B6379" s="49"/>
      <c r="C6379" s="44"/>
    </row>
    <row r="6380" spans="2:3" s="45" customFormat="1">
      <c r="B6380" s="49"/>
      <c r="C6380" s="44"/>
    </row>
    <row r="6381" spans="2:3" s="45" customFormat="1">
      <c r="B6381" s="49"/>
      <c r="C6381" s="44"/>
    </row>
    <row r="6382" spans="2:3" s="45" customFormat="1">
      <c r="B6382" s="49"/>
      <c r="C6382" s="44"/>
    </row>
    <row r="6383" spans="2:3" s="45" customFormat="1">
      <c r="B6383" s="49"/>
      <c r="C6383" s="44"/>
    </row>
    <row r="6384" spans="2:3" s="45" customFormat="1">
      <c r="B6384" s="49"/>
      <c r="C6384" s="44"/>
    </row>
    <row r="6385" spans="2:3" s="45" customFormat="1">
      <c r="B6385" s="49"/>
      <c r="C6385" s="44"/>
    </row>
    <row r="6386" spans="2:3" s="45" customFormat="1">
      <c r="B6386" s="49"/>
      <c r="C6386" s="44"/>
    </row>
    <row r="6387" spans="2:3" s="45" customFormat="1">
      <c r="B6387" s="49"/>
      <c r="C6387" s="44"/>
    </row>
    <row r="6388" spans="2:3" s="45" customFormat="1">
      <c r="B6388" s="49"/>
      <c r="C6388" s="44"/>
    </row>
    <row r="6389" spans="2:3" s="45" customFormat="1">
      <c r="B6389" s="49"/>
      <c r="C6389" s="44"/>
    </row>
    <row r="6390" spans="2:3" s="45" customFormat="1">
      <c r="B6390" s="49"/>
      <c r="C6390" s="44"/>
    </row>
    <row r="6391" spans="2:3" s="45" customFormat="1">
      <c r="B6391" s="49"/>
      <c r="C6391" s="44"/>
    </row>
    <row r="6392" spans="2:3" s="45" customFormat="1">
      <c r="B6392" s="49"/>
      <c r="C6392" s="44"/>
    </row>
    <row r="6393" spans="2:3" s="45" customFormat="1">
      <c r="B6393" s="49"/>
      <c r="C6393" s="44"/>
    </row>
    <row r="6394" spans="2:3" s="45" customFormat="1">
      <c r="B6394" s="49"/>
      <c r="C6394" s="44"/>
    </row>
    <row r="6395" spans="2:3" s="45" customFormat="1">
      <c r="B6395" s="49"/>
      <c r="C6395" s="44"/>
    </row>
    <row r="6396" spans="2:3" s="45" customFormat="1">
      <c r="B6396" s="49"/>
      <c r="C6396" s="44"/>
    </row>
    <row r="6397" spans="2:3" s="45" customFormat="1">
      <c r="B6397" s="49"/>
      <c r="C6397" s="44"/>
    </row>
    <row r="6398" spans="2:3" s="45" customFormat="1">
      <c r="B6398" s="49"/>
      <c r="C6398" s="44"/>
    </row>
    <row r="6399" spans="2:3" s="45" customFormat="1">
      <c r="B6399" s="49"/>
      <c r="C6399" s="44"/>
    </row>
    <row r="6400" spans="2:3" s="45" customFormat="1">
      <c r="B6400" s="49"/>
      <c r="C6400" s="44"/>
    </row>
    <row r="6401" spans="2:3" s="45" customFormat="1">
      <c r="B6401" s="49"/>
      <c r="C6401" s="44"/>
    </row>
    <row r="6402" spans="2:3" s="45" customFormat="1">
      <c r="B6402" s="49"/>
      <c r="C6402" s="44"/>
    </row>
    <row r="6403" spans="2:3" s="45" customFormat="1">
      <c r="B6403" s="49"/>
      <c r="C6403" s="44"/>
    </row>
    <row r="6404" spans="2:3" s="45" customFormat="1">
      <c r="B6404" s="49"/>
      <c r="C6404" s="44"/>
    </row>
    <row r="6405" spans="2:3" s="45" customFormat="1">
      <c r="B6405" s="49"/>
      <c r="C6405" s="44"/>
    </row>
    <row r="6406" spans="2:3" s="45" customFormat="1">
      <c r="B6406" s="49"/>
      <c r="C6406" s="44"/>
    </row>
    <row r="6407" spans="2:3" s="45" customFormat="1">
      <c r="B6407" s="49"/>
      <c r="C6407" s="44"/>
    </row>
    <row r="6408" spans="2:3" s="45" customFormat="1">
      <c r="B6408" s="49"/>
      <c r="C6408" s="44"/>
    </row>
    <row r="6409" spans="2:3" s="45" customFormat="1">
      <c r="B6409" s="49"/>
      <c r="C6409" s="44"/>
    </row>
    <row r="6410" spans="2:3" s="45" customFormat="1">
      <c r="B6410" s="49"/>
      <c r="C6410" s="44"/>
    </row>
    <row r="6411" spans="2:3" s="45" customFormat="1">
      <c r="B6411" s="49"/>
      <c r="C6411" s="44"/>
    </row>
    <row r="6412" spans="2:3" s="45" customFormat="1">
      <c r="B6412" s="49"/>
      <c r="C6412" s="44"/>
    </row>
    <row r="6413" spans="2:3" s="45" customFormat="1">
      <c r="B6413" s="49"/>
      <c r="C6413" s="44"/>
    </row>
    <row r="6414" spans="2:3" s="45" customFormat="1">
      <c r="B6414" s="49"/>
      <c r="C6414" s="44"/>
    </row>
    <row r="6415" spans="2:3" s="45" customFormat="1">
      <c r="B6415" s="49"/>
      <c r="C6415" s="44"/>
    </row>
    <row r="6416" spans="2:3" s="45" customFormat="1">
      <c r="B6416" s="49"/>
      <c r="C6416" s="44"/>
    </row>
    <row r="6417" spans="2:3" s="45" customFormat="1">
      <c r="B6417" s="49"/>
      <c r="C6417" s="44"/>
    </row>
    <row r="6418" spans="2:3" s="45" customFormat="1">
      <c r="B6418" s="49"/>
      <c r="C6418" s="44"/>
    </row>
    <row r="6419" spans="2:3" s="45" customFormat="1">
      <c r="B6419" s="49"/>
      <c r="C6419" s="44"/>
    </row>
    <row r="6420" spans="2:3" s="45" customFormat="1">
      <c r="B6420" s="49"/>
      <c r="C6420" s="44"/>
    </row>
    <row r="6421" spans="2:3" s="45" customFormat="1">
      <c r="B6421" s="49"/>
      <c r="C6421" s="44"/>
    </row>
    <row r="6422" spans="2:3" s="45" customFormat="1">
      <c r="B6422" s="49"/>
      <c r="C6422" s="44"/>
    </row>
    <row r="6423" spans="2:3" s="45" customFormat="1">
      <c r="B6423" s="49"/>
      <c r="C6423" s="44"/>
    </row>
    <row r="6424" spans="2:3" s="45" customFormat="1">
      <c r="B6424" s="49"/>
      <c r="C6424" s="44"/>
    </row>
    <row r="6425" spans="2:3" s="45" customFormat="1">
      <c r="B6425" s="49"/>
      <c r="C6425" s="44"/>
    </row>
    <row r="6426" spans="2:3" s="45" customFormat="1">
      <c r="B6426" s="49"/>
      <c r="C6426" s="44"/>
    </row>
    <row r="6427" spans="2:3" s="45" customFormat="1">
      <c r="B6427" s="49"/>
      <c r="C6427" s="44"/>
    </row>
    <row r="6428" spans="2:3" s="45" customFormat="1">
      <c r="B6428" s="49"/>
      <c r="C6428" s="44"/>
    </row>
    <row r="6429" spans="2:3" s="45" customFormat="1">
      <c r="B6429" s="49"/>
      <c r="C6429" s="44"/>
    </row>
    <row r="6430" spans="2:3" s="45" customFormat="1">
      <c r="B6430" s="49"/>
      <c r="C6430" s="44"/>
    </row>
    <row r="6431" spans="2:3" s="45" customFormat="1">
      <c r="B6431" s="49"/>
      <c r="C6431" s="44"/>
    </row>
    <row r="6432" spans="2:3" s="45" customFormat="1">
      <c r="B6432" s="49"/>
      <c r="C6432" s="44"/>
    </row>
    <row r="6433" spans="2:3" s="45" customFormat="1">
      <c r="B6433" s="49"/>
      <c r="C6433" s="44"/>
    </row>
    <row r="6434" spans="2:3" s="45" customFormat="1">
      <c r="B6434" s="49"/>
      <c r="C6434" s="44"/>
    </row>
    <row r="6435" spans="2:3" s="45" customFormat="1">
      <c r="B6435" s="49"/>
      <c r="C6435" s="44"/>
    </row>
    <row r="6436" spans="2:3" s="45" customFormat="1">
      <c r="B6436" s="49"/>
      <c r="C6436" s="44"/>
    </row>
    <row r="6437" spans="2:3" s="45" customFormat="1">
      <c r="B6437" s="49"/>
      <c r="C6437" s="44"/>
    </row>
    <row r="6438" spans="2:3" s="45" customFormat="1">
      <c r="B6438" s="49"/>
      <c r="C6438" s="44"/>
    </row>
    <row r="6439" spans="2:3" s="45" customFormat="1">
      <c r="B6439" s="49"/>
      <c r="C6439" s="44"/>
    </row>
    <row r="6440" spans="2:3" s="45" customFormat="1">
      <c r="B6440" s="49"/>
      <c r="C6440" s="44"/>
    </row>
    <row r="6441" spans="2:3" s="45" customFormat="1">
      <c r="B6441" s="49"/>
      <c r="C6441" s="44"/>
    </row>
    <row r="6442" spans="2:3" s="45" customFormat="1">
      <c r="B6442" s="49"/>
      <c r="C6442" s="44"/>
    </row>
    <row r="6443" spans="2:3" s="45" customFormat="1">
      <c r="B6443" s="49"/>
      <c r="C6443" s="44"/>
    </row>
    <row r="6444" spans="2:3" s="45" customFormat="1">
      <c r="B6444" s="49"/>
      <c r="C6444" s="44"/>
    </row>
    <row r="6445" spans="2:3" s="45" customFormat="1">
      <c r="B6445" s="49"/>
      <c r="C6445" s="44"/>
    </row>
    <row r="6446" spans="2:3" s="45" customFormat="1">
      <c r="B6446" s="49"/>
      <c r="C6446" s="44"/>
    </row>
    <row r="6447" spans="2:3" s="45" customFormat="1">
      <c r="B6447" s="49"/>
      <c r="C6447" s="44"/>
    </row>
    <row r="6448" spans="2:3" s="45" customFormat="1">
      <c r="B6448" s="49"/>
      <c r="C6448" s="44"/>
    </row>
    <row r="6449" spans="2:3" s="45" customFormat="1">
      <c r="B6449" s="49"/>
      <c r="C6449" s="44"/>
    </row>
    <row r="6450" spans="2:3" s="45" customFormat="1">
      <c r="B6450" s="49"/>
      <c r="C6450" s="44"/>
    </row>
    <row r="6451" spans="2:3" s="45" customFormat="1">
      <c r="B6451" s="49"/>
      <c r="C6451" s="44"/>
    </row>
    <row r="6452" spans="2:3" s="45" customFormat="1">
      <c r="B6452" s="49"/>
      <c r="C6452" s="44"/>
    </row>
    <row r="6453" spans="2:3" s="45" customFormat="1">
      <c r="B6453" s="49"/>
      <c r="C6453" s="44"/>
    </row>
    <row r="6454" spans="2:3" s="45" customFormat="1">
      <c r="B6454" s="49"/>
      <c r="C6454" s="44"/>
    </row>
    <row r="6455" spans="2:3" s="45" customFormat="1">
      <c r="B6455" s="49"/>
      <c r="C6455" s="44"/>
    </row>
    <row r="6456" spans="2:3" s="45" customFormat="1">
      <c r="B6456" s="49"/>
      <c r="C6456" s="44"/>
    </row>
    <row r="6457" spans="2:3" s="45" customFormat="1">
      <c r="B6457" s="49"/>
      <c r="C6457" s="44"/>
    </row>
    <row r="6458" spans="2:3" s="45" customFormat="1">
      <c r="B6458" s="49"/>
      <c r="C6458" s="44"/>
    </row>
    <row r="6459" spans="2:3" s="45" customFormat="1">
      <c r="B6459" s="49"/>
      <c r="C6459" s="44"/>
    </row>
    <row r="6460" spans="2:3" s="45" customFormat="1">
      <c r="B6460" s="49"/>
      <c r="C6460" s="44"/>
    </row>
    <row r="6461" spans="2:3" s="45" customFormat="1">
      <c r="B6461" s="49"/>
      <c r="C6461" s="44"/>
    </row>
    <row r="6462" spans="2:3" s="45" customFormat="1">
      <c r="B6462" s="49"/>
      <c r="C6462" s="44"/>
    </row>
    <row r="6463" spans="2:3" s="45" customFormat="1">
      <c r="B6463" s="49"/>
      <c r="C6463" s="44"/>
    </row>
    <row r="6464" spans="2:3" s="45" customFormat="1">
      <c r="B6464" s="49"/>
      <c r="C6464" s="44"/>
    </row>
    <row r="6465" spans="2:3" s="45" customFormat="1">
      <c r="B6465" s="49"/>
      <c r="C6465" s="44"/>
    </row>
    <row r="6466" spans="2:3" s="45" customFormat="1">
      <c r="B6466" s="49"/>
      <c r="C6466" s="44"/>
    </row>
    <row r="6467" spans="2:3" s="45" customFormat="1">
      <c r="B6467" s="49"/>
      <c r="C6467" s="44"/>
    </row>
    <row r="6468" spans="2:3" s="45" customFormat="1">
      <c r="B6468" s="49"/>
      <c r="C6468" s="44"/>
    </row>
    <row r="6469" spans="2:3" s="45" customFormat="1">
      <c r="B6469" s="49"/>
      <c r="C6469" s="44"/>
    </row>
    <row r="6470" spans="2:3" s="45" customFormat="1">
      <c r="B6470" s="49"/>
      <c r="C6470" s="44"/>
    </row>
    <row r="6471" spans="2:3" s="45" customFormat="1">
      <c r="B6471" s="49"/>
      <c r="C6471" s="44"/>
    </row>
    <row r="6472" spans="2:3" s="45" customFormat="1">
      <c r="B6472" s="49"/>
      <c r="C6472" s="44"/>
    </row>
    <row r="6473" spans="2:3" s="45" customFormat="1">
      <c r="B6473" s="49"/>
      <c r="C6473" s="44"/>
    </row>
    <row r="6474" spans="2:3" s="45" customFormat="1">
      <c r="B6474" s="49"/>
      <c r="C6474" s="44"/>
    </row>
    <row r="6475" spans="2:3" s="45" customFormat="1">
      <c r="B6475" s="49"/>
      <c r="C6475" s="44"/>
    </row>
    <row r="6476" spans="2:3" s="45" customFormat="1">
      <c r="B6476" s="49"/>
      <c r="C6476" s="44"/>
    </row>
    <row r="6477" spans="2:3" s="45" customFormat="1">
      <c r="B6477" s="49"/>
      <c r="C6477" s="44"/>
    </row>
    <row r="6478" spans="2:3" s="45" customFormat="1">
      <c r="B6478" s="49"/>
      <c r="C6478" s="44"/>
    </row>
    <row r="6479" spans="2:3" s="45" customFormat="1">
      <c r="B6479" s="49"/>
      <c r="C6479" s="44"/>
    </row>
    <row r="6480" spans="2:3" s="45" customFormat="1">
      <c r="B6480" s="49"/>
      <c r="C6480" s="44"/>
    </row>
    <row r="6481" spans="2:3" s="45" customFormat="1">
      <c r="B6481" s="49"/>
      <c r="C6481" s="44"/>
    </row>
    <row r="6482" spans="2:3" s="45" customFormat="1">
      <c r="B6482" s="49"/>
      <c r="C6482" s="44"/>
    </row>
    <row r="6483" spans="2:3" s="45" customFormat="1">
      <c r="B6483" s="49"/>
      <c r="C6483" s="44"/>
    </row>
    <row r="6484" spans="2:3" s="45" customFormat="1">
      <c r="B6484" s="49"/>
      <c r="C6484" s="44"/>
    </row>
    <row r="6485" spans="2:3" s="45" customFormat="1">
      <c r="B6485" s="49"/>
      <c r="C6485" s="44"/>
    </row>
    <row r="6486" spans="2:3" s="45" customFormat="1">
      <c r="B6486" s="49"/>
      <c r="C6486" s="44"/>
    </row>
    <row r="6487" spans="2:3" s="45" customFormat="1">
      <c r="B6487" s="49"/>
      <c r="C6487" s="44"/>
    </row>
    <row r="6488" spans="2:3" s="45" customFormat="1">
      <c r="B6488" s="49"/>
      <c r="C6488" s="44"/>
    </row>
    <row r="6489" spans="2:3" s="45" customFormat="1">
      <c r="B6489" s="49"/>
      <c r="C6489" s="44"/>
    </row>
    <row r="6490" spans="2:3" s="45" customFormat="1">
      <c r="B6490" s="49"/>
      <c r="C6490" s="44"/>
    </row>
    <row r="6491" spans="2:3" s="45" customFormat="1">
      <c r="B6491" s="49"/>
      <c r="C6491" s="44"/>
    </row>
    <row r="6492" spans="2:3" s="45" customFormat="1">
      <c r="B6492" s="49"/>
      <c r="C6492" s="44"/>
    </row>
    <row r="6493" spans="2:3" s="45" customFormat="1">
      <c r="B6493" s="49"/>
      <c r="C6493" s="44"/>
    </row>
    <row r="6494" spans="2:3" s="45" customFormat="1">
      <c r="B6494" s="49"/>
      <c r="C6494" s="44"/>
    </row>
    <row r="6495" spans="2:3" s="45" customFormat="1">
      <c r="B6495" s="49"/>
      <c r="C6495" s="44"/>
    </row>
    <row r="6496" spans="2:3" s="45" customFormat="1">
      <c r="B6496" s="49"/>
      <c r="C6496" s="44"/>
    </row>
    <row r="6497" spans="2:3" s="45" customFormat="1">
      <c r="B6497" s="49"/>
      <c r="C6497" s="44"/>
    </row>
    <row r="6498" spans="2:3" s="45" customFormat="1">
      <c r="B6498" s="49"/>
      <c r="C6498" s="44"/>
    </row>
    <row r="6499" spans="2:3" s="45" customFormat="1">
      <c r="B6499" s="49"/>
      <c r="C6499" s="44"/>
    </row>
    <row r="6500" spans="2:3" s="45" customFormat="1">
      <c r="B6500" s="49"/>
      <c r="C6500" s="44"/>
    </row>
    <row r="6501" spans="2:3" s="45" customFormat="1">
      <c r="B6501" s="49"/>
      <c r="C6501" s="44"/>
    </row>
    <row r="6502" spans="2:3" s="45" customFormat="1">
      <c r="B6502" s="49"/>
      <c r="C6502" s="44"/>
    </row>
    <row r="6503" spans="2:3" s="45" customFormat="1">
      <c r="B6503" s="49"/>
      <c r="C6503" s="44"/>
    </row>
    <row r="6504" spans="2:3" s="45" customFormat="1">
      <c r="B6504" s="49"/>
      <c r="C6504" s="44"/>
    </row>
    <row r="6505" spans="2:3" s="45" customFormat="1">
      <c r="B6505" s="49"/>
      <c r="C6505" s="44"/>
    </row>
    <row r="6506" spans="2:3" s="45" customFormat="1">
      <c r="B6506" s="49"/>
      <c r="C6506" s="44"/>
    </row>
    <row r="6507" spans="2:3" s="45" customFormat="1">
      <c r="B6507" s="49"/>
      <c r="C6507" s="44"/>
    </row>
    <row r="6508" spans="2:3" s="45" customFormat="1">
      <c r="B6508" s="49"/>
      <c r="C6508" s="44"/>
    </row>
    <row r="6509" spans="2:3" s="45" customFormat="1">
      <c r="B6509" s="49"/>
      <c r="C6509" s="44"/>
    </row>
    <row r="6510" spans="2:3" s="45" customFormat="1">
      <c r="B6510" s="49"/>
      <c r="C6510" s="44"/>
    </row>
    <row r="6511" spans="2:3" s="45" customFormat="1">
      <c r="B6511" s="49"/>
      <c r="C6511" s="44"/>
    </row>
    <row r="6512" spans="2:3" s="45" customFormat="1">
      <c r="B6512" s="49"/>
      <c r="C6512" s="44"/>
    </row>
    <row r="6513" spans="2:3" s="45" customFormat="1">
      <c r="B6513" s="49"/>
      <c r="C6513" s="44"/>
    </row>
    <row r="6514" spans="2:3" s="45" customFormat="1">
      <c r="B6514" s="49"/>
      <c r="C6514" s="44"/>
    </row>
    <row r="6515" spans="2:3" s="45" customFormat="1">
      <c r="B6515" s="49"/>
      <c r="C6515" s="44"/>
    </row>
    <row r="6516" spans="2:3" s="45" customFormat="1">
      <c r="B6516" s="49"/>
      <c r="C6516" s="44"/>
    </row>
    <row r="6517" spans="2:3" s="45" customFormat="1">
      <c r="B6517" s="49"/>
      <c r="C6517" s="44"/>
    </row>
    <row r="6518" spans="2:3" s="45" customFormat="1">
      <c r="B6518" s="49"/>
      <c r="C6518" s="44"/>
    </row>
    <row r="6519" spans="2:3" s="45" customFormat="1">
      <c r="B6519" s="49"/>
      <c r="C6519" s="44"/>
    </row>
    <row r="6520" spans="2:3" s="45" customFormat="1">
      <c r="B6520" s="49"/>
      <c r="C6520" s="44"/>
    </row>
    <row r="6521" spans="2:3" s="45" customFormat="1">
      <c r="B6521" s="49"/>
      <c r="C6521" s="44"/>
    </row>
    <row r="6522" spans="2:3" s="45" customFormat="1">
      <c r="B6522" s="49"/>
      <c r="C6522" s="44"/>
    </row>
    <row r="6523" spans="2:3" s="45" customFormat="1">
      <c r="B6523" s="49"/>
      <c r="C6523" s="44"/>
    </row>
    <row r="6524" spans="2:3" s="45" customFormat="1">
      <c r="B6524" s="49"/>
      <c r="C6524" s="44"/>
    </row>
    <row r="6525" spans="2:3" s="45" customFormat="1">
      <c r="B6525" s="49"/>
      <c r="C6525" s="44"/>
    </row>
    <row r="6526" spans="2:3" s="45" customFormat="1">
      <c r="B6526" s="49"/>
      <c r="C6526" s="44"/>
    </row>
    <row r="6527" spans="2:3" s="45" customFormat="1">
      <c r="B6527" s="49"/>
      <c r="C6527" s="44"/>
    </row>
    <row r="6528" spans="2:3" s="45" customFormat="1">
      <c r="B6528" s="49"/>
      <c r="C6528" s="44"/>
    </row>
    <row r="6529" spans="2:3" s="45" customFormat="1">
      <c r="B6529" s="49"/>
      <c r="C6529" s="44"/>
    </row>
    <row r="6530" spans="2:3" s="45" customFormat="1">
      <c r="B6530" s="49"/>
      <c r="C6530" s="44"/>
    </row>
    <row r="6531" spans="2:3" s="45" customFormat="1">
      <c r="B6531" s="49"/>
      <c r="C6531" s="44"/>
    </row>
    <row r="6532" spans="2:3" s="45" customFormat="1">
      <c r="B6532" s="49"/>
      <c r="C6532" s="44"/>
    </row>
    <row r="6533" spans="2:3" s="45" customFormat="1">
      <c r="B6533" s="49"/>
      <c r="C6533" s="44"/>
    </row>
    <row r="6534" spans="2:3" s="45" customFormat="1">
      <c r="B6534" s="49"/>
      <c r="C6534" s="44"/>
    </row>
    <row r="6535" spans="2:3" s="45" customFormat="1">
      <c r="B6535" s="49"/>
      <c r="C6535" s="44"/>
    </row>
    <row r="6536" spans="2:3" s="45" customFormat="1">
      <c r="B6536" s="49"/>
      <c r="C6536" s="44"/>
    </row>
    <row r="6537" spans="2:3" s="45" customFormat="1">
      <c r="B6537" s="49"/>
      <c r="C6537" s="44"/>
    </row>
    <row r="6538" spans="2:3" s="45" customFormat="1">
      <c r="B6538" s="49"/>
      <c r="C6538" s="44"/>
    </row>
    <row r="6539" spans="2:3" s="45" customFormat="1">
      <c r="B6539" s="49"/>
      <c r="C6539" s="44"/>
    </row>
    <row r="6540" spans="2:3" s="45" customFormat="1">
      <c r="B6540" s="49"/>
      <c r="C6540" s="44"/>
    </row>
    <row r="6541" spans="2:3" s="45" customFormat="1">
      <c r="B6541" s="49"/>
      <c r="C6541" s="44"/>
    </row>
    <row r="6542" spans="2:3" s="45" customFormat="1">
      <c r="B6542" s="49"/>
      <c r="C6542" s="44"/>
    </row>
    <row r="6543" spans="2:3" s="45" customFormat="1">
      <c r="B6543" s="49"/>
      <c r="C6543" s="44"/>
    </row>
    <row r="6544" spans="2:3" s="45" customFormat="1">
      <c r="B6544" s="49"/>
      <c r="C6544" s="44"/>
    </row>
    <row r="6545" spans="2:3" s="45" customFormat="1">
      <c r="B6545" s="49"/>
      <c r="C6545" s="44"/>
    </row>
    <row r="6546" spans="2:3" s="45" customFormat="1">
      <c r="B6546" s="49"/>
      <c r="C6546" s="44"/>
    </row>
    <row r="6547" spans="2:3" s="45" customFormat="1">
      <c r="B6547" s="49"/>
      <c r="C6547" s="44"/>
    </row>
    <row r="6548" spans="2:3" s="45" customFormat="1">
      <c r="B6548" s="49"/>
      <c r="C6548" s="44"/>
    </row>
    <row r="6549" spans="2:3" s="45" customFormat="1">
      <c r="B6549" s="49"/>
      <c r="C6549" s="44"/>
    </row>
    <row r="6550" spans="2:3" s="45" customFormat="1">
      <c r="B6550" s="49"/>
      <c r="C6550" s="44"/>
    </row>
    <row r="6551" spans="2:3" s="45" customFormat="1">
      <c r="B6551" s="49"/>
      <c r="C6551" s="44"/>
    </row>
    <row r="6552" spans="2:3" s="45" customFormat="1">
      <c r="B6552" s="49"/>
      <c r="C6552" s="44"/>
    </row>
    <row r="6553" spans="2:3" s="45" customFormat="1">
      <c r="B6553" s="49"/>
      <c r="C6553" s="44"/>
    </row>
    <row r="6554" spans="2:3" s="45" customFormat="1">
      <c r="B6554" s="49"/>
      <c r="C6554" s="44"/>
    </row>
    <row r="6555" spans="2:3" s="45" customFormat="1">
      <c r="B6555" s="49"/>
      <c r="C6555" s="44"/>
    </row>
    <row r="6556" spans="2:3" s="45" customFormat="1">
      <c r="B6556" s="49"/>
      <c r="C6556" s="44"/>
    </row>
    <row r="6557" spans="2:3" s="45" customFormat="1">
      <c r="B6557" s="49"/>
      <c r="C6557" s="44"/>
    </row>
    <row r="6558" spans="2:3" s="45" customFormat="1">
      <c r="B6558" s="49"/>
      <c r="C6558" s="44"/>
    </row>
    <row r="6559" spans="2:3" s="45" customFormat="1">
      <c r="B6559" s="49"/>
      <c r="C6559" s="44"/>
    </row>
    <row r="6560" spans="2:3" s="45" customFormat="1">
      <c r="B6560" s="49"/>
      <c r="C6560" s="44"/>
    </row>
    <row r="6561" spans="2:3" s="45" customFormat="1">
      <c r="B6561" s="49"/>
      <c r="C6561" s="44"/>
    </row>
    <row r="6562" spans="2:3" s="45" customFormat="1">
      <c r="B6562" s="49"/>
      <c r="C6562" s="44"/>
    </row>
    <row r="6563" spans="2:3" s="45" customFormat="1">
      <c r="B6563" s="49"/>
      <c r="C6563" s="44"/>
    </row>
    <row r="6564" spans="2:3" s="45" customFormat="1">
      <c r="B6564" s="49"/>
      <c r="C6564" s="44"/>
    </row>
    <row r="6565" spans="2:3" s="45" customFormat="1">
      <c r="B6565" s="49"/>
      <c r="C6565" s="44"/>
    </row>
    <row r="6566" spans="2:3" s="45" customFormat="1">
      <c r="B6566" s="49"/>
      <c r="C6566" s="44"/>
    </row>
    <row r="6567" spans="2:3" s="45" customFormat="1">
      <c r="B6567" s="49"/>
      <c r="C6567" s="44"/>
    </row>
    <row r="6568" spans="2:3" s="45" customFormat="1">
      <c r="B6568" s="49"/>
      <c r="C6568" s="44"/>
    </row>
    <row r="6569" spans="2:3" s="45" customFormat="1">
      <c r="B6569" s="49"/>
      <c r="C6569" s="44"/>
    </row>
    <row r="6570" spans="2:3" s="45" customFormat="1">
      <c r="B6570" s="49"/>
      <c r="C6570" s="44"/>
    </row>
    <row r="6571" spans="2:3" s="45" customFormat="1">
      <c r="B6571" s="49"/>
      <c r="C6571" s="44"/>
    </row>
    <row r="6572" spans="2:3" s="45" customFormat="1">
      <c r="B6572" s="49"/>
      <c r="C6572" s="44"/>
    </row>
    <row r="6573" spans="2:3" s="45" customFormat="1">
      <c r="B6573" s="49"/>
      <c r="C6573" s="44"/>
    </row>
    <row r="6574" spans="2:3" s="45" customFormat="1">
      <c r="B6574" s="49"/>
      <c r="C6574" s="44"/>
    </row>
    <row r="6575" spans="2:3" s="45" customFormat="1">
      <c r="B6575" s="49"/>
      <c r="C6575" s="44"/>
    </row>
    <row r="6576" spans="2:3" s="45" customFormat="1">
      <c r="B6576" s="49"/>
      <c r="C6576" s="44"/>
    </row>
    <row r="6577" spans="2:3" s="45" customFormat="1">
      <c r="B6577" s="49"/>
      <c r="C6577" s="44"/>
    </row>
    <row r="6578" spans="2:3" s="45" customFormat="1">
      <c r="B6578" s="49"/>
      <c r="C6578" s="44"/>
    </row>
    <row r="6579" spans="2:3" s="45" customFormat="1">
      <c r="B6579" s="49"/>
      <c r="C6579" s="44"/>
    </row>
    <row r="6580" spans="2:3" s="45" customFormat="1">
      <c r="B6580" s="49"/>
      <c r="C6580" s="44"/>
    </row>
    <row r="6581" spans="2:3" s="45" customFormat="1">
      <c r="B6581" s="49"/>
      <c r="C6581" s="44"/>
    </row>
    <row r="6582" spans="2:3" s="45" customFormat="1">
      <c r="B6582" s="49"/>
      <c r="C6582" s="44"/>
    </row>
    <row r="6583" spans="2:3" s="45" customFormat="1">
      <c r="B6583" s="49"/>
      <c r="C6583" s="44"/>
    </row>
    <row r="6584" spans="2:3" s="45" customFormat="1">
      <c r="B6584" s="49"/>
      <c r="C6584" s="44"/>
    </row>
    <row r="6585" spans="2:3" s="45" customFormat="1">
      <c r="B6585" s="49"/>
      <c r="C6585" s="44"/>
    </row>
    <row r="6586" spans="2:3" s="45" customFormat="1">
      <c r="B6586" s="49"/>
      <c r="C6586" s="44"/>
    </row>
    <row r="6587" spans="2:3" s="45" customFormat="1">
      <c r="B6587" s="49"/>
      <c r="C6587" s="44"/>
    </row>
    <row r="6588" spans="2:3" s="45" customFormat="1">
      <c r="B6588" s="49"/>
      <c r="C6588" s="44"/>
    </row>
    <row r="6589" spans="2:3" s="45" customFormat="1">
      <c r="B6589" s="49"/>
      <c r="C6589" s="44"/>
    </row>
    <row r="6590" spans="2:3" s="45" customFormat="1">
      <c r="B6590" s="49"/>
      <c r="C6590" s="44"/>
    </row>
    <row r="6591" spans="2:3" s="45" customFormat="1">
      <c r="B6591" s="49"/>
      <c r="C6591" s="44"/>
    </row>
    <row r="6592" spans="2:3" s="45" customFormat="1">
      <c r="B6592" s="49"/>
      <c r="C6592" s="44"/>
    </row>
    <row r="6593" spans="2:3" s="45" customFormat="1">
      <c r="B6593" s="49"/>
      <c r="C6593" s="44"/>
    </row>
    <row r="6594" spans="2:3" s="45" customFormat="1">
      <c r="B6594" s="49"/>
      <c r="C6594" s="44"/>
    </row>
    <row r="6595" spans="2:3" s="45" customFormat="1">
      <c r="B6595" s="49"/>
      <c r="C6595" s="44"/>
    </row>
    <row r="6596" spans="2:3" s="45" customFormat="1">
      <c r="B6596" s="49"/>
      <c r="C6596" s="44"/>
    </row>
    <row r="6597" spans="2:3" s="45" customFormat="1">
      <c r="B6597" s="49"/>
      <c r="C6597" s="44"/>
    </row>
    <row r="6598" spans="2:3" s="45" customFormat="1">
      <c r="B6598" s="49"/>
      <c r="C6598" s="44"/>
    </row>
    <row r="6599" spans="2:3" s="45" customFormat="1">
      <c r="B6599" s="49"/>
      <c r="C6599" s="44"/>
    </row>
    <row r="6600" spans="2:3" s="45" customFormat="1">
      <c r="B6600" s="49"/>
      <c r="C6600" s="44"/>
    </row>
    <row r="6601" spans="2:3" s="45" customFormat="1">
      <c r="B6601" s="49"/>
      <c r="C6601" s="44"/>
    </row>
    <row r="6602" spans="2:3" s="45" customFormat="1">
      <c r="B6602" s="49"/>
      <c r="C6602" s="44"/>
    </row>
    <row r="6603" spans="2:3" s="45" customFormat="1">
      <c r="B6603" s="49"/>
      <c r="C6603" s="44"/>
    </row>
    <row r="6604" spans="2:3" s="45" customFormat="1">
      <c r="B6604" s="49"/>
      <c r="C6604" s="44"/>
    </row>
    <row r="6605" spans="2:3" s="45" customFormat="1">
      <c r="B6605" s="49"/>
      <c r="C6605" s="44"/>
    </row>
    <row r="6606" spans="2:3" s="45" customFormat="1">
      <c r="B6606" s="49"/>
      <c r="C6606" s="44"/>
    </row>
    <row r="6607" spans="2:3" s="45" customFormat="1">
      <c r="B6607" s="49"/>
      <c r="C6607" s="44"/>
    </row>
    <row r="6608" spans="2:3" s="45" customFormat="1">
      <c r="B6608" s="49"/>
      <c r="C6608" s="44"/>
    </row>
    <row r="6609" spans="2:3" s="45" customFormat="1">
      <c r="B6609" s="49"/>
      <c r="C6609" s="44"/>
    </row>
    <row r="6610" spans="2:3" s="45" customFormat="1">
      <c r="B6610" s="49"/>
      <c r="C6610" s="44"/>
    </row>
    <row r="6611" spans="2:3" s="45" customFormat="1">
      <c r="B6611" s="49"/>
      <c r="C6611" s="44"/>
    </row>
    <row r="6612" spans="2:3" s="45" customFormat="1">
      <c r="B6612" s="49"/>
      <c r="C6612" s="44"/>
    </row>
    <row r="6613" spans="2:3" s="45" customFormat="1">
      <c r="B6613" s="49"/>
      <c r="C6613" s="44"/>
    </row>
    <row r="6614" spans="2:3" s="45" customFormat="1">
      <c r="B6614" s="49"/>
      <c r="C6614" s="44"/>
    </row>
    <row r="6615" spans="2:3" s="45" customFormat="1">
      <c r="B6615" s="49"/>
      <c r="C6615" s="44"/>
    </row>
    <row r="6616" spans="2:3" s="45" customFormat="1">
      <c r="B6616" s="49"/>
      <c r="C6616" s="44"/>
    </row>
    <row r="6617" spans="2:3" s="45" customFormat="1">
      <c r="B6617" s="49"/>
      <c r="C6617" s="44"/>
    </row>
    <row r="6618" spans="2:3" s="45" customFormat="1">
      <c r="B6618" s="49"/>
      <c r="C6618" s="44"/>
    </row>
    <row r="6619" spans="2:3" s="45" customFormat="1">
      <c r="B6619" s="49"/>
      <c r="C6619" s="44"/>
    </row>
    <row r="6620" spans="2:3" s="45" customFormat="1">
      <c r="B6620" s="49"/>
      <c r="C6620" s="44"/>
    </row>
    <row r="6621" spans="2:3" s="45" customFormat="1">
      <c r="B6621" s="49"/>
      <c r="C6621" s="44"/>
    </row>
    <row r="6622" spans="2:3" s="45" customFormat="1">
      <c r="B6622" s="49"/>
      <c r="C6622" s="44"/>
    </row>
    <row r="6623" spans="2:3" s="45" customFormat="1">
      <c r="B6623" s="49"/>
      <c r="C6623" s="44"/>
    </row>
    <row r="6624" spans="2:3" s="45" customFormat="1">
      <c r="B6624" s="49"/>
      <c r="C6624" s="44"/>
    </row>
    <row r="6625" spans="2:3" s="45" customFormat="1">
      <c r="B6625" s="49"/>
      <c r="C6625" s="44"/>
    </row>
    <row r="6626" spans="2:3" s="45" customFormat="1">
      <c r="B6626" s="49"/>
      <c r="C6626" s="44"/>
    </row>
    <row r="6627" spans="2:3" s="45" customFormat="1">
      <c r="B6627" s="49"/>
      <c r="C6627" s="44"/>
    </row>
    <row r="6628" spans="2:3" s="45" customFormat="1">
      <c r="B6628" s="49"/>
      <c r="C6628" s="44"/>
    </row>
    <row r="6629" spans="2:3" s="45" customFormat="1">
      <c r="B6629" s="49"/>
      <c r="C6629" s="44"/>
    </row>
    <row r="6630" spans="2:3" s="45" customFormat="1">
      <c r="B6630" s="49"/>
      <c r="C6630" s="44"/>
    </row>
    <row r="6631" spans="2:3" s="45" customFormat="1">
      <c r="B6631" s="49"/>
      <c r="C6631" s="44"/>
    </row>
    <row r="6632" spans="2:3" s="45" customFormat="1">
      <c r="B6632" s="49"/>
      <c r="C6632" s="44"/>
    </row>
    <row r="6633" spans="2:3" s="45" customFormat="1">
      <c r="B6633" s="49"/>
      <c r="C6633" s="44"/>
    </row>
    <row r="6634" spans="2:3" s="45" customFormat="1">
      <c r="B6634" s="49"/>
      <c r="C6634" s="44"/>
    </row>
    <row r="6635" spans="2:3" s="45" customFormat="1">
      <c r="B6635" s="49"/>
      <c r="C6635" s="44"/>
    </row>
    <row r="6636" spans="2:3" s="45" customFormat="1">
      <c r="B6636" s="49"/>
      <c r="C6636" s="44"/>
    </row>
    <row r="6637" spans="2:3" s="45" customFormat="1">
      <c r="B6637" s="49"/>
      <c r="C6637" s="44"/>
    </row>
    <row r="6638" spans="2:3" s="45" customFormat="1">
      <c r="B6638" s="49"/>
      <c r="C6638" s="44"/>
    </row>
    <row r="6639" spans="2:3" s="45" customFormat="1">
      <c r="B6639" s="49"/>
      <c r="C6639" s="44"/>
    </row>
    <row r="6640" spans="2:3" s="45" customFormat="1">
      <c r="B6640" s="49"/>
      <c r="C6640" s="44"/>
    </row>
    <row r="6641" spans="2:3" s="45" customFormat="1">
      <c r="B6641" s="49"/>
      <c r="C6641" s="44"/>
    </row>
    <row r="6642" spans="2:3" s="45" customFormat="1">
      <c r="B6642" s="49"/>
      <c r="C6642" s="44"/>
    </row>
    <row r="6643" spans="2:3" s="45" customFormat="1">
      <c r="B6643" s="49"/>
      <c r="C6643" s="44"/>
    </row>
    <row r="6644" spans="2:3" s="45" customFormat="1">
      <c r="B6644" s="49"/>
      <c r="C6644" s="44"/>
    </row>
    <row r="6645" spans="2:3" s="45" customFormat="1">
      <c r="B6645" s="49"/>
      <c r="C6645" s="44"/>
    </row>
    <row r="6646" spans="2:3" s="45" customFormat="1">
      <c r="B6646" s="49"/>
      <c r="C6646" s="44"/>
    </row>
    <row r="6647" spans="2:3" s="45" customFormat="1">
      <c r="B6647" s="49"/>
      <c r="C6647" s="44"/>
    </row>
    <row r="6648" spans="2:3" s="45" customFormat="1">
      <c r="B6648" s="49"/>
      <c r="C6648" s="44"/>
    </row>
    <row r="6649" spans="2:3" s="45" customFormat="1">
      <c r="B6649" s="49"/>
      <c r="C6649" s="44"/>
    </row>
    <row r="6650" spans="2:3" s="45" customFormat="1">
      <c r="B6650" s="49"/>
      <c r="C6650" s="44"/>
    </row>
    <row r="6651" spans="2:3" s="45" customFormat="1">
      <c r="B6651" s="49"/>
      <c r="C6651" s="44"/>
    </row>
    <row r="6652" spans="2:3" s="45" customFormat="1">
      <c r="B6652" s="49"/>
      <c r="C6652" s="44"/>
    </row>
    <row r="6653" spans="2:3" s="45" customFormat="1">
      <c r="B6653" s="49"/>
      <c r="C6653" s="44"/>
    </row>
    <row r="6654" spans="2:3" s="45" customFormat="1">
      <c r="B6654" s="49"/>
      <c r="C6654" s="44"/>
    </row>
    <row r="6655" spans="2:3" s="45" customFormat="1">
      <c r="B6655" s="49"/>
      <c r="C6655" s="44"/>
    </row>
    <row r="6656" spans="2:3" s="45" customFormat="1">
      <c r="B6656" s="49"/>
      <c r="C6656" s="44"/>
    </row>
    <row r="6657" spans="2:3" s="45" customFormat="1">
      <c r="B6657" s="49"/>
      <c r="C6657" s="44"/>
    </row>
    <row r="6658" spans="2:3" s="45" customFormat="1">
      <c r="B6658" s="49"/>
      <c r="C6658" s="44"/>
    </row>
    <row r="6659" spans="2:3" s="45" customFormat="1">
      <c r="B6659" s="49"/>
      <c r="C6659" s="44"/>
    </row>
    <row r="6660" spans="2:3" s="45" customFormat="1">
      <c r="B6660" s="49"/>
      <c r="C6660" s="44"/>
    </row>
    <row r="6661" spans="2:3" s="45" customFormat="1">
      <c r="B6661" s="49"/>
      <c r="C6661" s="44"/>
    </row>
    <row r="6662" spans="2:3" s="45" customFormat="1">
      <c r="B6662" s="49"/>
      <c r="C6662" s="44"/>
    </row>
    <row r="6663" spans="2:3" s="45" customFormat="1">
      <c r="B6663" s="49"/>
      <c r="C6663" s="44"/>
    </row>
    <row r="6664" spans="2:3" s="45" customFormat="1">
      <c r="B6664" s="49"/>
      <c r="C6664" s="44"/>
    </row>
    <row r="6665" spans="2:3" s="45" customFormat="1">
      <c r="B6665" s="49"/>
      <c r="C6665" s="44"/>
    </row>
    <row r="6666" spans="2:3" s="45" customFormat="1">
      <c r="B6666" s="49"/>
      <c r="C6666" s="44"/>
    </row>
    <row r="6667" spans="2:3" s="45" customFormat="1">
      <c r="B6667" s="49"/>
      <c r="C6667" s="44"/>
    </row>
    <row r="6668" spans="2:3" s="45" customFormat="1">
      <c r="B6668" s="49"/>
      <c r="C6668" s="44"/>
    </row>
    <row r="6669" spans="2:3" s="45" customFormat="1">
      <c r="B6669" s="49"/>
      <c r="C6669" s="44"/>
    </row>
    <row r="6670" spans="2:3" s="45" customFormat="1">
      <c r="B6670" s="49"/>
      <c r="C6670" s="44"/>
    </row>
    <row r="6671" spans="2:3" s="45" customFormat="1">
      <c r="B6671" s="49"/>
      <c r="C6671" s="44"/>
    </row>
    <row r="6672" spans="2:3" s="45" customFormat="1">
      <c r="B6672" s="49"/>
      <c r="C6672" s="44"/>
    </row>
    <row r="6673" spans="2:3" s="45" customFormat="1">
      <c r="B6673" s="49"/>
      <c r="C6673" s="44"/>
    </row>
    <row r="6674" spans="2:3" s="45" customFormat="1">
      <c r="B6674" s="49"/>
      <c r="C6674" s="44"/>
    </row>
    <row r="6675" spans="2:3" s="45" customFormat="1">
      <c r="B6675" s="49"/>
      <c r="C6675" s="44"/>
    </row>
    <row r="6676" spans="2:3" s="45" customFormat="1">
      <c r="B6676" s="49"/>
      <c r="C6676" s="44"/>
    </row>
    <row r="6677" spans="2:3" s="45" customFormat="1">
      <c r="B6677" s="49"/>
      <c r="C6677" s="44"/>
    </row>
    <row r="6678" spans="2:3" s="45" customFormat="1">
      <c r="B6678" s="49"/>
      <c r="C6678" s="44"/>
    </row>
    <row r="6679" spans="2:3" s="45" customFormat="1">
      <c r="B6679" s="49"/>
      <c r="C6679" s="44"/>
    </row>
    <row r="6680" spans="2:3" s="45" customFormat="1">
      <c r="B6680" s="49"/>
      <c r="C6680" s="44"/>
    </row>
    <row r="6681" spans="2:3" s="45" customFormat="1">
      <c r="B6681" s="49"/>
      <c r="C6681" s="44"/>
    </row>
    <row r="6682" spans="2:3" s="45" customFormat="1">
      <c r="B6682" s="49"/>
      <c r="C6682" s="44"/>
    </row>
    <row r="6683" spans="2:3" s="45" customFormat="1">
      <c r="B6683" s="49"/>
      <c r="C6683" s="44"/>
    </row>
    <row r="6684" spans="2:3" s="45" customFormat="1">
      <c r="B6684" s="49"/>
      <c r="C6684" s="44"/>
    </row>
    <row r="6685" spans="2:3" s="45" customFormat="1">
      <c r="B6685" s="49"/>
      <c r="C6685" s="44"/>
    </row>
    <row r="6686" spans="2:3" s="45" customFormat="1">
      <c r="B6686" s="49"/>
      <c r="C6686" s="44"/>
    </row>
    <row r="6687" spans="2:3" s="45" customFormat="1">
      <c r="B6687" s="49"/>
      <c r="C6687" s="44"/>
    </row>
    <row r="6688" spans="2:3" s="45" customFormat="1">
      <c r="B6688" s="49"/>
      <c r="C6688" s="44"/>
    </row>
    <row r="6689" spans="2:3" s="45" customFormat="1">
      <c r="B6689" s="49"/>
      <c r="C6689" s="44"/>
    </row>
    <row r="6690" spans="2:3" s="45" customFormat="1">
      <c r="B6690" s="49"/>
      <c r="C6690" s="44"/>
    </row>
    <row r="6691" spans="2:3" s="45" customFormat="1">
      <c r="B6691" s="49"/>
      <c r="C6691" s="44"/>
    </row>
    <row r="6692" spans="2:3" s="45" customFormat="1">
      <c r="B6692" s="49"/>
      <c r="C6692" s="44"/>
    </row>
    <row r="6693" spans="2:3" s="45" customFormat="1">
      <c r="B6693" s="49"/>
      <c r="C6693" s="44"/>
    </row>
    <row r="6694" spans="2:3" s="45" customFormat="1">
      <c r="B6694" s="49"/>
      <c r="C6694" s="44"/>
    </row>
    <row r="6695" spans="2:3" s="45" customFormat="1">
      <c r="B6695" s="49"/>
      <c r="C6695" s="44"/>
    </row>
    <row r="6696" spans="2:3" s="45" customFormat="1">
      <c r="B6696" s="49"/>
      <c r="C6696" s="44"/>
    </row>
    <row r="6697" spans="2:3" s="45" customFormat="1">
      <c r="B6697" s="49"/>
      <c r="C6697" s="44"/>
    </row>
    <row r="6698" spans="2:3" s="45" customFormat="1">
      <c r="B6698" s="49"/>
      <c r="C6698" s="44"/>
    </row>
    <row r="6699" spans="2:3" s="45" customFormat="1">
      <c r="B6699" s="49"/>
      <c r="C6699" s="44"/>
    </row>
    <row r="6700" spans="2:3" s="45" customFormat="1">
      <c r="B6700" s="49"/>
      <c r="C6700" s="44"/>
    </row>
    <row r="6701" spans="2:3" s="45" customFormat="1">
      <c r="B6701" s="49"/>
      <c r="C6701" s="44"/>
    </row>
    <row r="6702" spans="2:3" s="45" customFormat="1">
      <c r="B6702" s="49"/>
      <c r="C6702" s="44"/>
    </row>
    <row r="6703" spans="2:3" s="45" customFormat="1">
      <c r="B6703" s="49"/>
      <c r="C6703" s="44"/>
    </row>
    <row r="6704" spans="2:3" s="45" customFormat="1">
      <c r="B6704" s="49"/>
      <c r="C6704" s="44"/>
    </row>
    <row r="6705" spans="2:3" s="45" customFormat="1">
      <c r="B6705" s="49"/>
      <c r="C6705" s="44"/>
    </row>
    <row r="6706" spans="2:3" s="45" customFormat="1">
      <c r="B6706" s="49"/>
      <c r="C6706" s="44"/>
    </row>
    <row r="6707" spans="2:3" s="45" customFormat="1">
      <c r="B6707" s="49"/>
      <c r="C6707" s="44"/>
    </row>
    <row r="6708" spans="2:3" s="45" customFormat="1">
      <c r="B6708" s="49"/>
      <c r="C6708" s="44"/>
    </row>
    <row r="6709" spans="2:3" s="45" customFormat="1">
      <c r="B6709" s="49"/>
      <c r="C6709" s="44"/>
    </row>
    <row r="6710" spans="2:3" s="45" customFormat="1">
      <c r="B6710" s="49"/>
      <c r="C6710" s="44"/>
    </row>
    <row r="6711" spans="2:3" s="45" customFormat="1">
      <c r="B6711" s="49"/>
      <c r="C6711" s="44"/>
    </row>
    <row r="6712" spans="2:3" s="45" customFormat="1">
      <c r="B6712" s="49"/>
      <c r="C6712" s="44"/>
    </row>
    <row r="6713" spans="2:3" s="45" customFormat="1">
      <c r="B6713" s="49"/>
      <c r="C6713" s="44"/>
    </row>
    <row r="6714" spans="2:3" s="45" customFormat="1">
      <c r="B6714" s="49"/>
      <c r="C6714" s="44"/>
    </row>
    <row r="6715" spans="2:3" s="45" customFormat="1">
      <c r="B6715" s="49"/>
      <c r="C6715" s="44"/>
    </row>
    <row r="6716" spans="2:3" s="45" customFormat="1">
      <c r="B6716" s="49"/>
      <c r="C6716" s="44"/>
    </row>
    <row r="6717" spans="2:3" s="45" customFormat="1">
      <c r="B6717" s="49"/>
      <c r="C6717" s="44"/>
    </row>
    <row r="6718" spans="2:3" s="45" customFormat="1">
      <c r="B6718" s="49"/>
      <c r="C6718" s="44"/>
    </row>
    <row r="6719" spans="2:3" s="45" customFormat="1">
      <c r="B6719" s="49"/>
      <c r="C6719" s="44"/>
    </row>
    <row r="6720" spans="2:3" s="45" customFormat="1">
      <c r="B6720" s="49"/>
      <c r="C6720" s="44"/>
    </row>
    <row r="6721" spans="2:3" s="45" customFormat="1">
      <c r="B6721" s="49"/>
      <c r="C6721" s="44"/>
    </row>
    <row r="6722" spans="2:3" s="45" customFormat="1">
      <c r="B6722" s="49"/>
      <c r="C6722" s="44"/>
    </row>
    <row r="6723" spans="2:3" s="45" customFormat="1">
      <c r="B6723" s="49"/>
      <c r="C6723" s="44"/>
    </row>
    <row r="6724" spans="2:3" s="45" customFormat="1">
      <c r="B6724" s="49"/>
      <c r="C6724" s="44"/>
    </row>
    <row r="6725" spans="2:3" s="45" customFormat="1">
      <c r="B6725" s="49"/>
      <c r="C6725" s="44"/>
    </row>
    <row r="6726" spans="2:3" s="45" customFormat="1">
      <c r="B6726" s="49"/>
      <c r="C6726" s="44"/>
    </row>
    <row r="6727" spans="2:3" s="45" customFormat="1">
      <c r="B6727" s="49"/>
      <c r="C6727" s="44"/>
    </row>
    <row r="6728" spans="2:3" s="45" customFormat="1">
      <c r="B6728" s="49"/>
      <c r="C6728" s="44"/>
    </row>
    <row r="6729" spans="2:3" s="45" customFormat="1">
      <c r="B6729" s="49"/>
      <c r="C6729" s="44"/>
    </row>
    <row r="6730" spans="2:3" s="45" customFormat="1">
      <c r="B6730" s="49"/>
      <c r="C6730" s="44"/>
    </row>
    <row r="6731" spans="2:3" s="45" customFormat="1">
      <c r="B6731" s="49"/>
      <c r="C6731" s="44"/>
    </row>
    <row r="6732" spans="2:3" s="45" customFormat="1">
      <c r="B6732" s="49"/>
      <c r="C6732" s="44"/>
    </row>
    <row r="6733" spans="2:3" s="45" customFormat="1">
      <c r="B6733" s="49"/>
      <c r="C6733" s="44"/>
    </row>
    <row r="6734" spans="2:3" s="45" customFormat="1">
      <c r="B6734" s="49"/>
      <c r="C6734" s="44"/>
    </row>
    <row r="6735" spans="2:3" s="45" customFormat="1">
      <c r="B6735" s="49"/>
      <c r="C6735" s="44"/>
    </row>
    <row r="6736" spans="2:3" s="45" customFormat="1">
      <c r="B6736" s="49"/>
      <c r="C6736" s="44"/>
    </row>
    <row r="6737" spans="2:3" s="45" customFormat="1">
      <c r="B6737" s="49"/>
      <c r="C6737" s="44"/>
    </row>
    <row r="6738" spans="2:3" s="45" customFormat="1">
      <c r="B6738" s="49"/>
      <c r="C6738" s="44"/>
    </row>
    <row r="6739" spans="2:3" s="45" customFormat="1">
      <c r="B6739" s="49"/>
      <c r="C6739" s="44"/>
    </row>
    <row r="6740" spans="2:3" s="45" customFormat="1">
      <c r="B6740" s="49"/>
      <c r="C6740" s="44"/>
    </row>
    <row r="6741" spans="2:3" s="45" customFormat="1">
      <c r="B6741" s="49"/>
      <c r="C6741" s="44"/>
    </row>
    <row r="6742" spans="2:3" s="45" customFormat="1">
      <c r="B6742" s="49"/>
      <c r="C6742" s="44"/>
    </row>
    <row r="6743" spans="2:3" s="45" customFormat="1">
      <c r="B6743" s="49"/>
      <c r="C6743" s="44"/>
    </row>
    <row r="6744" spans="2:3" s="45" customFormat="1">
      <c r="B6744" s="49"/>
      <c r="C6744" s="44"/>
    </row>
    <row r="6745" spans="2:3" s="45" customFormat="1">
      <c r="B6745" s="49"/>
      <c r="C6745" s="44"/>
    </row>
    <row r="6746" spans="2:3" s="45" customFormat="1">
      <c r="B6746" s="49"/>
      <c r="C6746" s="44"/>
    </row>
    <row r="6747" spans="2:3" s="45" customFormat="1">
      <c r="B6747" s="49"/>
      <c r="C6747" s="44"/>
    </row>
    <row r="6748" spans="2:3" s="45" customFormat="1">
      <c r="B6748" s="49"/>
      <c r="C6748" s="44"/>
    </row>
    <row r="6749" spans="2:3" s="45" customFormat="1">
      <c r="B6749" s="49"/>
      <c r="C6749" s="44"/>
    </row>
    <row r="6750" spans="2:3" s="45" customFormat="1">
      <c r="B6750" s="49"/>
      <c r="C6750" s="44"/>
    </row>
    <row r="6751" spans="2:3" s="45" customFormat="1">
      <c r="B6751" s="49"/>
      <c r="C6751" s="44"/>
    </row>
    <row r="6752" spans="2:3" s="45" customFormat="1">
      <c r="B6752" s="49"/>
      <c r="C6752" s="44"/>
    </row>
    <row r="6753" spans="2:3" s="45" customFormat="1">
      <c r="B6753" s="49"/>
      <c r="C6753" s="44"/>
    </row>
    <row r="6754" spans="2:3" s="45" customFormat="1">
      <c r="B6754" s="49"/>
      <c r="C6754" s="44"/>
    </row>
    <row r="6755" spans="2:3" s="45" customFormat="1">
      <c r="B6755" s="49"/>
      <c r="C6755" s="44"/>
    </row>
    <row r="6756" spans="2:3" s="45" customFormat="1">
      <c r="B6756" s="49"/>
      <c r="C6756" s="44"/>
    </row>
    <row r="6757" spans="2:3" s="45" customFormat="1">
      <c r="B6757" s="49"/>
      <c r="C6757" s="44"/>
    </row>
    <row r="6758" spans="2:3" s="45" customFormat="1">
      <c r="B6758" s="49"/>
      <c r="C6758" s="44"/>
    </row>
    <row r="6759" spans="2:3" s="45" customFormat="1">
      <c r="B6759" s="49"/>
      <c r="C6759" s="44"/>
    </row>
    <row r="6760" spans="2:3" s="45" customFormat="1">
      <c r="B6760" s="49"/>
      <c r="C6760" s="44"/>
    </row>
    <row r="6761" spans="2:3" s="45" customFormat="1">
      <c r="B6761" s="49"/>
      <c r="C6761" s="44"/>
    </row>
    <row r="6762" spans="2:3" s="45" customFormat="1">
      <c r="B6762" s="49"/>
      <c r="C6762" s="44"/>
    </row>
    <row r="6763" spans="2:3" s="45" customFormat="1">
      <c r="B6763" s="49"/>
      <c r="C6763" s="44"/>
    </row>
    <row r="6764" spans="2:3" s="45" customFormat="1">
      <c r="B6764" s="49"/>
      <c r="C6764" s="44"/>
    </row>
    <row r="6765" spans="2:3" s="45" customFormat="1">
      <c r="B6765" s="49"/>
      <c r="C6765" s="44"/>
    </row>
    <row r="6766" spans="2:3" s="45" customFormat="1">
      <c r="B6766" s="49"/>
      <c r="C6766" s="44"/>
    </row>
    <row r="6767" spans="2:3" s="45" customFormat="1">
      <c r="B6767" s="49"/>
      <c r="C6767" s="44"/>
    </row>
    <row r="6768" spans="2:3" s="45" customFormat="1">
      <c r="B6768" s="49"/>
      <c r="C6768" s="44"/>
    </row>
    <row r="6769" spans="2:3" s="45" customFormat="1">
      <c r="B6769" s="49"/>
      <c r="C6769" s="44"/>
    </row>
    <row r="6770" spans="2:3" s="45" customFormat="1">
      <c r="B6770" s="49"/>
      <c r="C6770" s="44"/>
    </row>
    <row r="6771" spans="2:3" s="45" customFormat="1">
      <c r="B6771" s="49"/>
      <c r="C6771" s="44"/>
    </row>
    <row r="6772" spans="2:3" s="45" customFormat="1">
      <c r="B6772" s="49"/>
      <c r="C6772" s="44"/>
    </row>
    <row r="6773" spans="2:3" s="45" customFormat="1">
      <c r="B6773" s="49"/>
      <c r="C6773" s="44"/>
    </row>
    <row r="6774" spans="2:3" s="45" customFormat="1">
      <c r="B6774" s="49"/>
      <c r="C6774" s="44"/>
    </row>
    <row r="6775" spans="2:3" s="45" customFormat="1">
      <c r="B6775" s="49"/>
      <c r="C6775" s="44"/>
    </row>
    <row r="6776" spans="2:3" s="45" customFormat="1">
      <c r="B6776" s="49"/>
      <c r="C6776" s="44"/>
    </row>
    <row r="6777" spans="2:3" s="45" customFormat="1">
      <c r="B6777" s="49"/>
      <c r="C6777" s="44"/>
    </row>
    <row r="6778" spans="2:3" s="45" customFormat="1">
      <c r="B6778" s="49"/>
      <c r="C6778" s="44"/>
    </row>
    <row r="6779" spans="2:3" s="45" customFormat="1">
      <c r="B6779" s="49"/>
      <c r="C6779" s="44"/>
    </row>
    <row r="6780" spans="2:3" s="45" customFormat="1">
      <c r="B6780" s="49"/>
      <c r="C6780" s="44"/>
    </row>
    <row r="6781" spans="2:3" s="45" customFormat="1">
      <c r="B6781" s="49"/>
      <c r="C6781" s="44"/>
    </row>
    <row r="6782" spans="2:3" s="45" customFormat="1">
      <c r="B6782" s="49"/>
      <c r="C6782" s="44"/>
    </row>
    <row r="6783" spans="2:3" s="45" customFormat="1">
      <c r="B6783" s="49"/>
      <c r="C6783" s="44"/>
    </row>
    <row r="6784" spans="2:3" s="45" customFormat="1">
      <c r="B6784" s="49"/>
      <c r="C6784" s="44"/>
    </row>
    <row r="6785" spans="2:3" s="45" customFormat="1">
      <c r="B6785" s="49"/>
      <c r="C6785" s="44"/>
    </row>
    <row r="6786" spans="2:3" s="45" customFormat="1">
      <c r="B6786" s="49"/>
      <c r="C6786" s="44"/>
    </row>
    <row r="6787" spans="2:3" s="45" customFormat="1">
      <c r="B6787" s="49"/>
      <c r="C6787" s="44"/>
    </row>
    <row r="6788" spans="2:3" s="45" customFormat="1">
      <c r="B6788" s="49"/>
      <c r="C6788" s="44"/>
    </row>
    <row r="6789" spans="2:3" s="45" customFormat="1">
      <c r="B6789" s="49"/>
      <c r="C6789" s="44"/>
    </row>
    <row r="6790" spans="2:3" s="45" customFormat="1">
      <c r="B6790" s="49"/>
      <c r="C6790" s="44"/>
    </row>
    <row r="6791" spans="2:3" s="45" customFormat="1">
      <c r="B6791" s="49"/>
      <c r="C6791" s="44"/>
    </row>
    <row r="6792" spans="2:3" s="45" customFormat="1">
      <c r="B6792" s="49"/>
      <c r="C6792" s="44"/>
    </row>
    <row r="6793" spans="2:3" s="45" customFormat="1">
      <c r="B6793" s="49"/>
      <c r="C6793" s="44"/>
    </row>
    <row r="6794" spans="2:3" s="45" customFormat="1">
      <c r="B6794" s="49"/>
      <c r="C6794" s="44"/>
    </row>
    <row r="6795" spans="2:3" s="45" customFormat="1">
      <c r="B6795" s="49"/>
      <c r="C6795" s="44"/>
    </row>
    <row r="6796" spans="2:3" s="45" customFormat="1">
      <c r="B6796" s="49"/>
      <c r="C6796" s="44"/>
    </row>
    <row r="6797" spans="2:3" s="45" customFormat="1">
      <c r="B6797" s="49"/>
      <c r="C6797" s="44"/>
    </row>
    <row r="6798" spans="2:3" s="45" customFormat="1">
      <c r="B6798" s="49"/>
      <c r="C6798" s="44"/>
    </row>
    <row r="6799" spans="2:3" s="45" customFormat="1">
      <c r="B6799" s="49"/>
      <c r="C6799" s="44"/>
    </row>
    <row r="6800" spans="2:3" s="45" customFormat="1">
      <c r="B6800" s="49"/>
      <c r="C6800" s="44"/>
    </row>
    <row r="6801" spans="2:3" s="45" customFormat="1">
      <c r="B6801" s="49"/>
      <c r="C6801" s="44"/>
    </row>
    <row r="6802" spans="2:3" s="45" customFormat="1">
      <c r="B6802" s="49"/>
      <c r="C6802" s="44"/>
    </row>
    <row r="6803" spans="2:3" s="45" customFormat="1">
      <c r="B6803" s="49"/>
      <c r="C6803" s="44"/>
    </row>
    <row r="6804" spans="2:3" s="45" customFormat="1">
      <c r="B6804" s="49"/>
      <c r="C6804" s="44"/>
    </row>
    <row r="6805" spans="2:3" s="45" customFormat="1">
      <c r="B6805" s="49"/>
      <c r="C6805" s="44"/>
    </row>
    <row r="6806" spans="2:3" s="45" customFormat="1">
      <c r="B6806" s="49"/>
      <c r="C6806" s="44"/>
    </row>
    <row r="6807" spans="2:3" s="45" customFormat="1">
      <c r="B6807" s="49"/>
      <c r="C6807" s="44"/>
    </row>
    <row r="6808" spans="2:3" s="45" customFormat="1">
      <c r="B6808" s="49"/>
      <c r="C6808" s="44"/>
    </row>
    <row r="6809" spans="2:3" s="45" customFormat="1">
      <c r="B6809" s="49"/>
      <c r="C6809" s="44"/>
    </row>
    <row r="6810" spans="2:3" s="45" customFormat="1">
      <c r="B6810" s="49"/>
      <c r="C6810" s="44"/>
    </row>
    <row r="6811" spans="2:3" s="45" customFormat="1">
      <c r="B6811" s="49"/>
      <c r="C6811" s="44"/>
    </row>
    <row r="6812" spans="2:3" s="45" customFormat="1">
      <c r="B6812" s="49"/>
      <c r="C6812" s="44"/>
    </row>
    <row r="6813" spans="2:3" s="45" customFormat="1">
      <c r="B6813" s="49"/>
      <c r="C6813" s="44"/>
    </row>
    <row r="6814" spans="2:3" s="45" customFormat="1">
      <c r="B6814" s="49"/>
      <c r="C6814" s="44"/>
    </row>
    <row r="6815" spans="2:3" s="45" customFormat="1">
      <c r="B6815" s="49"/>
      <c r="C6815" s="44"/>
    </row>
    <row r="6816" spans="2:3" s="45" customFormat="1">
      <c r="B6816" s="49"/>
      <c r="C6816" s="44"/>
    </row>
    <row r="6817" spans="2:3" s="45" customFormat="1">
      <c r="B6817" s="49"/>
      <c r="C6817" s="44"/>
    </row>
    <row r="6818" spans="2:3" s="45" customFormat="1">
      <c r="B6818" s="49"/>
      <c r="C6818" s="44"/>
    </row>
    <row r="6819" spans="2:3" s="45" customFormat="1">
      <c r="B6819" s="49"/>
      <c r="C6819" s="44"/>
    </row>
    <row r="6820" spans="2:3" s="45" customFormat="1">
      <c r="B6820" s="49"/>
      <c r="C6820" s="44"/>
    </row>
    <row r="6821" spans="2:3" s="45" customFormat="1">
      <c r="B6821" s="49"/>
      <c r="C6821" s="44"/>
    </row>
    <row r="6822" spans="2:3" s="45" customFormat="1">
      <c r="B6822" s="49"/>
      <c r="C6822" s="44"/>
    </row>
    <row r="6823" spans="2:3" s="45" customFormat="1">
      <c r="B6823" s="49"/>
      <c r="C6823" s="44"/>
    </row>
    <row r="6824" spans="2:3" s="45" customFormat="1">
      <c r="B6824" s="49"/>
      <c r="C6824" s="44"/>
    </row>
    <row r="6825" spans="2:3" s="45" customFormat="1">
      <c r="B6825" s="49"/>
      <c r="C6825" s="44"/>
    </row>
    <row r="6826" spans="2:3" s="45" customFormat="1">
      <c r="B6826" s="49"/>
      <c r="C6826" s="44"/>
    </row>
    <row r="6827" spans="2:3" s="45" customFormat="1">
      <c r="B6827" s="49"/>
      <c r="C6827" s="44"/>
    </row>
    <row r="6828" spans="2:3" s="45" customFormat="1">
      <c r="B6828" s="49"/>
      <c r="C6828" s="44"/>
    </row>
    <row r="6829" spans="2:3" s="45" customFormat="1">
      <c r="B6829" s="49"/>
      <c r="C6829" s="44"/>
    </row>
    <row r="6830" spans="2:3" s="45" customFormat="1">
      <c r="B6830" s="49"/>
      <c r="C6830" s="44"/>
    </row>
    <row r="6831" spans="2:3" s="45" customFormat="1">
      <c r="B6831" s="49"/>
      <c r="C6831" s="44"/>
    </row>
    <row r="6832" spans="2:3" s="45" customFormat="1">
      <c r="B6832" s="49"/>
      <c r="C6832" s="44"/>
    </row>
    <row r="6833" spans="2:3" s="45" customFormat="1">
      <c r="B6833" s="49"/>
      <c r="C6833" s="44"/>
    </row>
    <row r="6834" spans="2:3" s="45" customFormat="1">
      <c r="B6834" s="49"/>
      <c r="C6834" s="44"/>
    </row>
    <row r="6835" spans="2:3" s="45" customFormat="1">
      <c r="B6835" s="49"/>
      <c r="C6835" s="44"/>
    </row>
    <row r="6836" spans="2:3" s="45" customFormat="1">
      <c r="B6836" s="49"/>
      <c r="C6836" s="44"/>
    </row>
    <row r="6837" spans="2:3" s="45" customFormat="1">
      <c r="B6837" s="49"/>
      <c r="C6837" s="44"/>
    </row>
    <row r="6838" spans="2:3" s="45" customFormat="1">
      <c r="B6838" s="49"/>
      <c r="C6838" s="44"/>
    </row>
    <row r="6839" spans="2:3" s="45" customFormat="1">
      <c r="B6839" s="49"/>
      <c r="C6839" s="44"/>
    </row>
    <row r="6840" spans="2:3" s="45" customFormat="1">
      <c r="B6840" s="49"/>
      <c r="C6840" s="44"/>
    </row>
    <row r="6841" spans="2:3" s="45" customFormat="1">
      <c r="B6841" s="49"/>
      <c r="C6841" s="44"/>
    </row>
    <row r="6842" spans="2:3" s="45" customFormat="1">
      <c r="B6842" s="49"/>
      <c r="C6842" s="44"/>
    </row>
    <row r="6843" spans="2:3" s="45" customFormat="1">
      <c r="B6843" s="49"/>
      <c r="C6843" s="44"/>
    </row>
    <row r="6844" spans="2:3" s="45" customFormat="1">
      <c r="B6844" s="49"/>
      <c r="C6844" s="44"/>
    </row>
    <row r="6845" spans="2:3" s="45" customFormat="1">
      <c r="B6845" s="49"/>
      <c r="C6845" s="44"/>
    </row>
    <row r="6846" spans="2:3" s="45" customFormat="1">
      <c r="B6846" s="49"/>
      <c r="C6846" s="44"/>
    </row>
    <row r="6847" spans="2:3" s="45" customFormat="1">
      <c r="B6847" s="49"/>
      <c r="C6847" s="44"/>
    </row>
    <row r="6848" spans="2:3" s="45" customFormat="1">
      <c r="B6848" s="49"/>
      <c r="C6848" s="44"/>
    </row>
    <row r="6849" spans="2:3" s="45" customFormat="1">
      <c r="B6849" s="49"/>
      <c r="C6849" s="44"/>
    </row>
    <row r="6850" spans="2:3" s="45" customFormat="1">
      <c r="B6850" s="49"/>
      <c r="C6850" s="44"/>
    </row>
    <row r="6851" spans="2:3" s="45" customFormat="1">
      <c r="B6851" s="49"/>
      <c r="C6851" s="44"/>
    </row>
    <row r="6852" spans="2:3" s="45" customFormat="1">
      <c r="B6852" s="49"/>
      <c r="C6852" s="44"/>
    </row>
    <row r="6853" spans="2:3" s="45" customFormat="1">
      <c r="B6853" s="49"/>
      <c r="C6853" s="44"/>
    </row>
    <row r="6854" spans="2:3" s="45" customFormat="1">
      <c r="B6854" s="49"/>
      <c r="C6854" s="44"/>
    </row>
    <row r="6855" spans="2:3" s="45" customFormat="1">
      <c r="B6855" s="49"/>
      <c r="C6855" s="44"/>
    </row>
    <row r="6856" spans="2:3" s="45" customFormat="1">
      <c r="B6856" s="49"/>
      <c r="C6856" s="44"/>
    </row>
    <row r="6857" spans="2:3" s="45" customFormat="1">
      <c r="B6857" s="49"/>
      <c r="C6857" s="44"/>
    </row>
    <row r="6858" spans="2:3" s="45" customFormat="1">
      <c r="B6858" s="49"/>
      <c r="C6858" s="44"/>
    </row>
    <row r="6859" spans="2:3" s="45" customFormat="1">
      <c r="B6859" s="49"/>
      <c r="C6859" s="44"/>
    </row>
    <row r="6860" spans="2:3" s="45" customFormat="1">
      <c r="B6860" s="49"/>
      <c r="C6860" s="44"/>
    </row>
    <row r="6861" spans="2:3" s="45" customFormat="1">
      <c r="B6861" s="49"/>
      <c r="C6861" s="44"/>
    </row>
    <row r="6862" spans="2:3" s="45" customFormat="1">
      <c r="B6862" s="49"/>
      <c r="C6862" s="44"/>
    </row>
    <row r="6863" spans="2:3" s="45" customFormat="1">
      <c r="B6863" s="49"/>
      <c r="C6863" s="44"/>
    </row>
    <row r="6864" spans="2:3" s="45" customFormat="1">
      <c r="B6864" s="49"/>
      <c r="C6864" s="44"/>
    </row>
    <row r="6865" spans="2:3" s="45" customFormat="1">
      <c r="B6865" s="49"/>
      <c r="C6865" s="44"/>
    </row>
    <row r="6866" spans="2:3" s="45" customFormat="1">
      <c r="B6866" s="49"/>
      <c r="C6866" s="44"/>
    </row>
    <row r="6867" spans="2:3" s="45" customFormat="1">
      <c r="B6867" s="49"/>
      <c r="C6867" s="44"/>
    </row>
    <row r="6868" spans="2:3" s="45" customFormat="1">
      <c r="B6868" s="49"/>
      <c r="C6868" s="44"/>
    </row>
    <row r="6869" spans="2:3" s="45" customFormat="1">
      <c r="B6869" s="49"/>
      <c r="C6869" s="44"/>
    </row>
    <row r="6870" spans="2:3" s="45" customFormat="1">
      <c r="B6870" s="49"/>
      <c r="C6870" s="44"/>
    </row>
    <row r="6871" spans="2:3" s="45" customFormat="1">
      <c r="B6871" s="49"/>
      <c r="C6871" s="44"/>
    </row>
    <row r="6872" spans="2:3" s="45" customFormat="1">
      <c r="B6872" s="49"/>
      <c r="C6872" s="44"/>
    </row>
    <row r="6873" spans="2:3" s="45" customFormat="1">
      <c r="B6873" s="49"/>
      <c r="C6873" s="44"/>
    </row>
    <row r="6874" spans="2:3" s="45" customFormat="1">
      <c r="B6874" s="49"/>
      <c r="C6874" s="44"/>
    </row>
    <row r="6875" spans="2:3" s="45" customFormat="1">
      <c r="B6875" s="49"/>
      <c r="C6875" s="44"/>
    </row>
    <row r="6876" spans="2:3" s="45" customFormat="1">
      <c r="B6876" s="49"/>
      <c r="C6876" s="44"/>
    </row>
    <row r="6877" spans="2:3" s="45" customFormat="1">
      <c r="B6877" s="49"/>
      <c r="C6877" s="44"/>
    </row>
    <row r="6878" spans="2:3" s="45" customFormat="1">
      <c r="B6878" s="49"/>
      <c r="C6878" s="44"/>
    </row>
    <row r="6879" spans="2:3" s="45" customFormat="1">
      <c r="B6879" s="49"/>
      <c r="C6879" s="44"/>
    </row>
    <row r="6880" spans="2:3" s="45" customFormat="1">
      <c r="B6880" s="49"/>
      <c r="C6880" s="44"/>
    </row>
    <row r="6881" spans="2:3" s="45" customFormat="1">
      <c r="B6881" s="49"/>
      <c r="C6881" s="44"/>
    </row>
    <row r="6882" spans="2:3" s="45" customFormat="1">
      <c r="B6882" s="49"/>
      <c r="C6882" s="44"/>
    </row>
    <row r="6883" spans="2:3" s="45" customFormat="1">
      <c r="B6883" s="49"/>
      <c r="C6883" s="44"/>
    </row>
    <row r="6884" spans="2:3" s="45" customFormat="1">
      <c r="B6884" s="49"/>
      <c r="C6884" s="44"/>
    </row>
    <row r="6885" spans="2:3" s="45" customFormat="1">
      <c r="B6885" s="49"/>
      <c r="C6885" s="44"/>
    </row>
    <row r="6886" spans="2:3" s="45" customFormat="1">
      <c r="B6886" s="49"/>
      <c r="C6886" s="44"/>
    </row>
    <row r="6887" spans="2:3" s="45" customFormat="1">
      <c r="B6887" s="49"/>
      <c r="C6887" s="44"/>
    </row>
    <row r="6888" spans="2:3" s="45" customFormat="1">
      <c r="B6888" s="49"/>
      <c r="C6888" s="44"/>
    </row>
    <row r="6889" spans="2:3" s="45" customFormat="1">
      <c r="B6889" s="49"/>
      <c r="C6889" s="44"/>
    </row>
    <row r="6890" spans="2:3" s="45" customFormat="1">
      <c r="B6890" s="49"/>
      <c r="C6890" s="44"/>
    </row>
    <row r="6891" spans="2:3" s="45" customFormat="1">
      <c r="B6891" s="49"/>
      <c r="C6891" s="44"/>
    </row>
    <row r="6892" spans="2:3" s="45" customFormat="1">
      <c r="B6892" s="49"/>
      <c r="C6892" s="44"/>
    </row>
    <row r="6893" spans="2:3" s="45" customFormat="1">
      <c r="B6893" s="49"/>
      <c r="C6893" s="44"/>
    </row>
    <row r="6894" spans="2:3" s="45" customFormat="1">
      <c r="B6894" s="49"/>
      <c r="C6894" s="44"/>
    </row>
    <row r="6895" spans="2:3" s="45" customFormat="1">
      <c r="B6895" s="49"/>
      <c r="C6895" s="44"/>
    </row>
    <row r="6896" spans="2:3" s="45" customFormat="1">
      <c r="B6896" s="49"/>
      <c r="C6896" s="44"/>
    </row>
    <row r="6897" spans="2:3" s="45" customFormat="1">
      <c r="B6897" s="49"/>
      <c r="C6897" s="44"/>
    </row>
    <row r="6898" spans="2:3" s="45" customFormat="1">
      <c r="B6898" s="49"/>
      <c r="C6898" s="44"/>
    </row>
    <row r="6899" spans="2:3" s="45" customFormat="1">
      <c r="B6899" s="49"/>
      <c r="C6899" s="44"/>
    </row>
    <row r="6900" spans="2:3" s="45" customFormat="1">
      <c r="B6900" s="49"/>
      <c r="C6900" s="44"/>
    </row>
    <row r="6901" spans="2:3" s="45" customFormat="1">
      <c r="B6901" s="49"/>
      <c r="C6901" s="44"/>
    </row>
    <row r="6902" spans="2:3" s="45" customFormat="1">
      <c r="B6902" s="49"/>
      <c r="C6902" s="44"/>
    </row>
    <row r="6903" spans="2:3" s="45" customFormat="1">
      <c r="B6903" s="49"/>
      <c r="C6903" s="44"/>
    </row>
    <row r="6904" spans="2:3" s="45" customFormat="1">
      <c r="B6904" s="49"/>
      <c r="C6904" s="44"/>
    </row>
    <row r="6905" spans="2:3" s="45" customFormat="1">
      <c r="B6905" s="49"/>
      <c r="C6905" s="44"/>
    </row>
    <row r="6906" spans="2:3" s="45" customFormat="1">
      <c r="B6906" s="49"/>
      <c r="C6906" s="44"/>
    </row>
    <row r="6907" spans="2:3" s="45" customFormat="1">
      <c r="B6907" s="49"/>
      <c r="C6907" s="44"/>
    </row>
    <row r="6908" spans="2:3" s="45" customFormat="1">
      <c r="B6908" s="49"/>
      <c r="C6908" s="44"/>
    </row>
    <row r="6909" spans="2:3" s="45" customFormat="1">
      <c r="B6909" s="49"/>
      <c r="C6909" s="44"/>
    </row>
    <row r="6910" spans="2:3" s="45" customFormat="1">
      <c r="B6910" s="49"/>
      <c r="C6910" s="44"/>
    </row>
    <row r="6911" spans="2:3" s="45" customFormat="1">
      <c r="B6911" s="49"/>
      <c r="C6911" s="44"/>
    </row>
    <row r="6912" spans="2:3" s="45" customFormat="1">
      <c r="B6912" s="49"/>
      <c r="C6912" s="44"/>
    </row>
    <row r="6913" spans="2:3" s="45" customFormat="1">
      <c r="B6913" s="49"/>
      <c r="C6913" s="44"/>
    </row>
    <row r="6914" spans="2:3" s="45" customFormat="1">
      <c r="B6914" s="49"/>
      <c r="C6914" s="44"/>
    </row>
    <row r="6915" spans="2:3" s="45" customFormat="1">
      <c r="B6915" s="49"/>
      <c r="C6915" s="44"/>
    </row>
    <row r="6916" spans="2:3" s="45" customFormat="1">
      <c r="B6916" s="49"/>
      <c r="C6916" s="44"/>
    </row>
    <row r="6917" spans="2:3" s="45" customFormat="1">
      <c r="B6917" s="49"/>
      <c r="C6917" s="44"/>
    </row>
    <row r="6918" spans="2:3" s="45" customFormat="1">
      <c r="B6918" s="49"/>
      <c r="C6918" s="44"/>
    </row>
    <row r="6919" spans="2:3" s="45" customFormat="1">
      <c r="B6919" s="49"/>
      <c r="C6919" s="44"/>
    </row>
    <row r="6920" spans="2:3" s="45" customFormat="1">
      <c r="B6920" s="49"/>
      <c r="C6920" s="44"/>
    </row>
    <row r="6921" spans="2:3" s="45" customFormat="1">
      <c r="B6921" s="49"/>
      <c r="C6921" s="44"/>
    </row>
    <row r="6922" spans="2:3" s="45" customFormat="1">
      <c r="B6922" s="49"/>
      <c r="C6922" s="44"/>
    </row>
    <row r="6923" spans="2:3" s="45" customFormat="1">
      <c r="B6923" s="49"/>
      <c r="C6923" s="44"/>
    </row>
    <row r="6924" spans="2:3" s="45" customFormat="1">
      <c r="B6924" s="49"/>
      <c r="C6924" s="44"/>
    </row>
    <row r="6925" spans="2:3" s="45" customFormat="1">
      <c r="B6925" s="49"/>
      <c r="C6925" s="44"/>
    </row>
    <row r="6926" spans="2:3" s="45" customFormat="1">
      <c r="B6926" s="49"/>
      <c r="C6926" s="44"/>
    </row>
    <row r="6927" spans="2:3" s="45" customFormat="1">
      <c r="B6927" s="49"/>
      <c r="C6927" s="44"/>
    </row>
    <row r="6928" spans="2:3" s="45" customFormat="1">
      <c r="B6928" s="49"/>
      <c r="C6928" s="44"/>
    </row>
    <row r="6929" spans="2:3" s="45" customFormat="1">
      <c r="B6929" s="49"/>
      <c r="C6929" s="44"/>
    </row>
    <row r="6930" spans="2:3" s="45" customFormat="1">
      <c r="B6930" s="49"/>
      <c r="C6930" s="44"/>
    </row>
    <row r="6931" spans="2:3" s="45" customFormat="1">
      <c r="B6931" s="49"/>
      <c r="C6931" s="44"/>
    </row>
    <row r="6932" spans="2:3" s="45" customFormat="1">
      <c r="B6932" s="49"/>
      <c r="C6932" s="44"/>
    </row>
    <row r="6933" spans="2:3" s="45" customFormat="1">
      <c r="B6933" s="49"/>
      <c r="C6933" s="44"/>
    </row>
    <row r="6934" spans="2:3" s="45" customFormat="1">
      <c r="B6934" s="49"/>
      <c r="C6934" s="44"/>
    </row>
    <row r="6935" spans="2:3" s="45" customFormat="1">
      <c r="B6935" s="49"/>
      <c r="C6935" s="44"/>
    </row>
    <row r="6936" spans="2:3" s="45" customFormat="1">
      <c r="B6936" s="49"/>
      <c r="C6936" s="44"/>
    </row>
    <row r="6937" spans="2:3" s="45" customFormat="1">
      <c r="B6937" s="49"/>
      <c r="C6937" s="44"/>
    </row>
    <row r="6938" spans="2:3" s="45" customFormat="1">
      <c r="B6938" s="49"/>
      <c r="C6938" s="44"/>
    </row>
    <row r="6939" spans="2:3" s="45" customFormat="1">
      <c r="B6939" s="49"/>
      <c r="C6939" s="44"/>
    </row>
    <row r="6940" spans="2:3" s="45" customFormat="1">
      <c r="B6940" s="49"/>
      <c r="C6940" s="44"/>
    </row>
    <row r="6941" spans="2:3" s="45" customFormat="1">
      <c r="B6941" s="49"/>
      <c r="C6941" s="44"/>
    </row>
    <row r="6942" spans="2:3" s="45" customFormat="1">
      <c r="B6942" s="49"/>
      <c r="C6942" s="44"/>
    </row>
    <row r="6943" spans="2:3" s="45" customFormat="1">
      <c r="B6943" s="49"/>
      <c r="C6943" s="44"/>
    </row>
    <row r="6944" spans="2:3" s="45" customFormat="1">
      <c r="B6944" s="49"/>
      <c r="C6944" s="44"/>
    </row>
    <row r="6945" spans="2:3" s="45" customFormat="1">
      <c r="B6945" s="49"/>
      <c r="C6945" s="44"/>
    </row>
    <row r="6946" spans="2:3" s="45" customFormat="1">
      <c r="B6946" s="49"/>
      <c r="C6946" s="44"/>
    </row>
    <row r="6947" spans="2:3" s="45" customFormat="1">
      <c r="B6947" s="49"/>
      <c r="C6947" s="44"/>
    </row>
    <row r="6948" spans="2:3" s="45" customFormat="1">
      <c r="B6948" s="49"/>
      <c r="C6948" s="44"/>
    </row>
    <row r="6949" spans="2:3" s="45" customFormat="1">
      <c r="B6949" s="49"/>
      <c r="C6949" s="44"/>
    </row>
    <row r="6950" spans="2:3" s="45" customFormat="1">
      <c r="B6950" s="49"/>
      <c r="C6950" s="44"/>
    </row>
    <row r="6951" spans="2:3" s="45" customFormat="1">
      <c r="B6951" s="49"/>
      <c r="C6951" s="44"/>
    </row>
    <row r="6952" spans="2:3" s="45" customFormat="1">
      <c r="B6952" s="49"/>
      <c r="C6952" s="44"/>
    </row>
    <row r="6953" spans="2:3" s="45" customFormat="1">
      <c r="B6953" s="49"/>
      <c r="C6953" s="44"/>
    </row>
    <row r="6954" spans="2:3" s="45" customFormat="1">
      <c r="B6954" s="49"/>
      <c r="C6954" s="44"/>
    </row>
    <row r="6955" spans="2:3" s="45" customFormat="1">
      <c r="B6955" s="49"/>
      <c r="C6955" s="44"/>
    </row>
    <row r="6956" spans="2:3" s="45" customFormat="1">
      <c r="B6956" s="49"/>
      <c r="C6956" s="44"/>
    </row>
    <row r="6957" spans="2:3" s="45" customFormat="1">
      <c r="B6957" s="49"/>
      <c r="C6957" s="44"/>
    </row>
    <row r="6958" spans="2:3" s="45" customFormat="1">
      <c r="B6958" s="49"/>
      <c r="C6958" s="44"/>
    </row>
    <row r="6959" spans="2:3" s="45" customFormat="1">
      <c r="B6959" s="49"/>
      <c r="C6959" s="44"/>
    </row>
    <row r="6960" spans="2:3" s="45" customFormat="1">
      <c r="B6960" s="49"/>
      <c r="C6960" s="44"/>
    </row>
    <row r="6961" spans="2:3" s="45" customFormat="1">
      <c r="B6961" s="49"/>
      <c r="C6961" s="44"/>
    </row>
    <row r="6962" spans="2:3" s="45" customFormat="1">
      <c r="B6962" s="49"/>
      <c r="C6962" s="44"/>
    </row>
    <row r="6963" spans="2:3" s="45" customFormat="1">
      <c r="B6963" s="49"/>
      <c r="C6963" s="44"/>
    </row>
    <row r="6964" spans="2:3" s="45" customFormat="1">
      <c r="B6964" s="49"/>
      <c r="C6964" s="44"/>
    </row>
    <row r="6965" spans="2:3" s="45" customFormat="1">
      <c r="B6965" s="49"/>
      <c r="C6965" s="44"/>
    </row>
    <row r="6966" spans="2:3" s="45" customFormat="1">
      <c r="B6966" s="49"/>
      <c r="C6966" s="44"/>
    </row>
    <row r="6967" spans="2:3" s="45" customFormat="1">
      <c r="B6967" s="49"/>
      <c r="C6967" s="44"/>
    </row>
    <row r="6968" spans="2:3" s="45" customFormat="1">
      <c r="B6968" s="49"/>
      <c r="C6968" s="44"/>
    </row>
    <row r="6969" spans="2:3" s="45" customFormat="1">
      <c r="B6969" s="49"/>
      <c r="C6969" s="44"/>
    </row>
    <row r="6970" spans="2:3" s="45" customFormat="1">
      <c r="B6970" s="49"/>
      <c r="C6970" s="44"/>
    </row>
    <row r="6971" spans="2:3" s="45" customFormat="1">
      <c r="B6971" s="49"/>
      <c r="C6971" s="44"/>
    </row>
    <row r="6972" spans="2:3" s="45" customFormat="1">
      <c r="B6972" s="49"/>
      <c r="C6972" s="44"/>
    </row>
    <row r="6973" spans="2:3" s="45" customFormat="1">
      <c r="B6973" s="49"/>
      <c r="C6973" s="44"/>
    </row>
    <row r="6974" spans="2:3" s="45" customFormat="1">
      <c r="B6974" s="49"/>
      <c r="C6974" s="44"/>
    </row>
    <row r="6975" spans="2:3" s="45" customFormat="1">
      <c r="B6975" s="49"/>
      <c r="C6975" s="44"/>
    </row>
    <row r="6976" spans="2:3" s="45" customFormat="1">
      <c r="B6976" s="49"/>
      <c r="C6976" s="44"/>
    </row>
    <row r="6977" spans="2:3" s="45" customFormat="1">
      <c r="B6977" s="49"/>
      <c r="C6977" s="44"/>
    </row>
    <row r="6978" spans="2:3" s="45" customFormat="1">
      <c r="B6978" s="49"/>
      <c r="C6978" s="44"/>
    </row>
    <row r="6979" spans="2:3" s="45" customFormat="1">
      <c r="B6979" s="49"/>
      <c r="C6979" s="44"/>
    </row>
    <row r="6980" spans="2:3" s="45" customFormat="1">
      <c r="B6980" s="49"/>
      <c r="C6980" s="44"/>
    </row>
    <row r="6981" spans="2:3" s="45" customFormat="1">
      <c r="B6981" s="49"/>
      <c r="C6981" s="44"/>
    </row>
    <row r="6982" spans="2:3" s="45" customFormat="1">
      <c r="B6982" s="49"/>
      <c r="C6982" s="44"/>
    </row>
    <row r="6983" spans="2:3" s="45" customFormat="1">
      <c r="B6983" s="49"/>
      <c r="C6983" s="44"/>
    </row>
    <row r="6984" spans="2:3" s="45" customFormat="1">
      <c r="B6984" s="49"/>
      <c r="C6984" s="44"/>
    </row>
    <row r="6985" spans="2:3" s="45" customFormat="1">
      <c r="B6985" s="49"/>
      <c r="C6985" s="44"/>
    </row>
    <row r="6986" spans="2:3" s="45" customFormat="1">
      <c r="B6986" s="49"/>
      <c r="C6986" s="44"/>
    </row>
    <row r="6987" spans="2:3" s="45" customFormat="1">
      <c r="B6987" s="49"/>
      <c r="C6987" s="44"/>
    </row>
    <row r="6988" spans="2:3" s="45" customFormat="1">
      <c r="B6988" s="49"/>
      <c r="C6988" s="44"/>
    </row>
    <row r="6989" spans="2:3" s="45" customFormat="1">
      <c r="B6989" s="49"/>
      <c r="C6989" s="44"/>
    </row>
    <row r="6990" spans="2:3" s="45" customFormat="1">
      <c r="B6990" s="49"/>
      <c r="C6990" s="44"/>
    </row>
    <row r="6991" spans="2:3" s="45" customFormat="1">
      <c r="B6991" s="49"/>
      <c r="C6991" s="44"/>
    </row>
    <row r="6992" spans="2:3" s="45" customFormat="1">
      <c r="B6992" s="49"/>
      <c r="C6992" s="44"/>
    </row>
    <row r="6993" spans="2:3" s="45" customFormat="1">
      <c r="B6993" s="49"/>
      <c r="C6993" s="44"/>
    </row>
    <row r="6994" spans="2:3" s="45" customFormat="1">
      <c r="B6994" s="49"/>
      <c r="C6994" s="44"/>
    </row>
    <row r="6995" spans="2:3" s="45" customFormat="1">
      <c r="B6995" s="49"/>
      <c r="C6995" s="44"/>
    </row>
    <row r="6996" spans="2:3" s="45" customFormat="1">
      <c r="B6996" s="49"/>
      <c r="C6996" s="44"/>
    </row>
    <row r="6997" spans="2:3" s="45" customFormat="1">
      <c r="B6997" s="49"/>
      <c r="C6997" s="44"/>
    </row>
    <row r="6998" spans="2:3" s="45" customFormat="1">
      <c r="B6998" s="49"/>
      <c r="C6998" s="44"/>
    </row>
    <row r="6999" spans="2:3" s="45" customFormat="1">
      <c r="B6999" s="49"/>
      <c r="C6999" s="44"/>
    </row>
    <row r="7000" spans="2:3" s="45" customFormat="1">
      <c r="B7000" s="49"/>
      <c r="C7000" s="44"/>
    </row>
    <row r="7001" spans="2:3" s="45" customFormat="1">
      <c r="B7001" s="49"/>
      <c r="C7001" s="44"/>
    </row>
    <row r="7002" spans="2:3" s="45" customFormat="1">
      <c r="B7002" s="49"/>
      <c r="C7002" s="44"/>
    </row>
    <row r="7003" spans="2:3" s="45" customFormat="1">
      <c r="B7003" s="49"/>
      <c r="C7003" s="44"/>
    </row>
    <row r="7004" spans="2:3" s="45" customFormat="1">
      <c r="B7004" s="49"/>
      <c r="C7004" s="44"/>
    </row>
    <row r="7005" spans="2:3" s="45" customFormat="1">
      <c r="B7005" s="49"/>
      <c r="C7005" s="44"/>
    </row>
    <row r="7006" spans="2:3" s="45" customFormat="1">
      <c r="B7006" s="49"/>
      <c r="C7006" s="44"/>
    </row>
    <row r="7007" spans="2:3" s="45" customFormat="1">
      <c r="B7007" s="49"/>
      <c r="C7007" s="44"/>
    </row>
    <row r="7008" spans="2:3" s="45" customFormat="1">
      <c r="B7008" s="49"/>
      <c r="C7008" s="44"/>
    </row>
    <row r="7009" spans="2:3" s="45" customFormat="1">
      <c r="B7009" s="49"/>
      <c r="C7009" s="44"/>
    </row>
    <row r="7010" spans="2:3" s="45" customFormat="1">
      <c r="B7010" s="49"/>
      <c r="C7010" s="44"/>
    </row>
    <row r="7011" spans="2:3" s="45" customFormat="1">
      <c r="B7011" s="49"/>
      <c r="C7011" s="44"/>
    </row>
    <row r="7012" spans="2:3" s="45" customFormat="1">
      <c r="B7012" s="49"/>
      <c r="C7012" s="44"/>
    </row>
    <row r="7013" spans="2:3" s="45" customFormat="1">
      <c r="B7013" s="49"/>
      <c r="C7013" s="44"/>
    </row>
    <row r="7014" spans="2:3" s="45" customFormat="1">
      <c r="B7014" s="49"/>
      <c r="C7014" s="44"/>
    </row>
    <row r="7015" spans="2:3" s="45" customFormat="1">
      <c r="B7015" s="49"/>
      <c r="C7015" s="44"/>
    </row>
    <row r="7016" spans="2:3" s="45" customFormat="1">
      <c r="B7016" s="49"/>
      <c r="C7016" s="44"/>
    </row>
    <row r="7017" spans="2:3" s="45" customFormat="1">
      <c r="B7017" s="49"/>
      <c r="C7017" s="44"/>
    </row>
    <row r="7018" spans="2:3" s="45" customFormat="1">
      <c r="B7018" s="49"/>
      <c r="C7018" s="44"/>
    </row>
    <row r="7019" spans="2:3" s="45" customFormat="1">
      <c r="B7019" s="49"/>
      <c r="C7019" s="44"/>
    </row>
    <row r="7020" spans="2:3" s="45" customFormat="1">
      <c r="B7020" s="49"/>
      <c r="C7020" s="44"/>
    </row>
    <row r="7021" spans="2:3" s="45" customFormat="1">
      <c r="B7021" s="49"/>
      <c r="C7021" s="44"/>
    </row>
    <row r="7022" spans="2:3" s="45" customFormat="1">
      <c r="B7022" s="49"/>
      <c r="C7022" s="44"/>
    </row>
    <row r="7023" spans="2:3" s="45" customFormat="1">
      <c r="B7023" s="49"/>
      <c r="C7023" s="44"/>
    </row>
    <row r="7024" spans="2:3" s="45" customFormat="1">
      <c r="B7024" s="49"/>
      <c r="C7024" s="44"/>
    </row>
    <row r="7025" spans="2:3" s="45" customFormat="1">
      <c r="B7025" s="49"/>
      <c r="C7025" s="44"/>
    </row>
    <row r="7026" spans="2:3" s="45" customFormat="1">
      <c r="B7026" s="49"/>
      <c r="C7026" s="44"/>
    </row>
    <row r="7027" spans="2:3" s="45" customFormat="1">
      <c r="B7027" s="49"/>
      <c r="C7027" s="44"/>
    </row>
    <row r="7028" spans="2:3" s="45" customFormat="1">
      <c r="B7028" s="49"/>
      <c r="C7028" s="44"/>
    </row>
    <row r="7029" spans="2:3" s="45" customFormat="1">
      <c r="B7029" s="49"/>
      <c r="C7029" s="44"/>
    </row>
    <row r="7030" spans="2:3" s="45" customFormat="1">
      <c r="B7030" s="49"/>
      <c r="C7030" s="44"/>
    </row>
    <row r="7031" spans="2:3" s="45" customFormat="1">
      <c r="B7031" s="49"/>
      <c r="C7031" s="44"/>
    </row>
    <row r="7032" spans="2:3" s="45" customFormat="1">
      <c r="B7032" s="49"/>
      <c r="C7032" s="44"/>
    </row>
    <row r="7033" spans="2:3" s="45" customFormat="1">
      <c r="B7033" s="49"/>
      <c r="C7033" s="44"/>
    </row>
    <row r="7034" spans="2:3" s="45" customFormat="1">
      <c r="B7034" s="49"/>
      <c r="C7034" s="44"/>
    </row>
    <row r="7035" spans="2:3" s="45" customFormat="1">
      <c r="B7035" s="49"/>
      <c r="C7035" s="44"/>
    </row>
    <row r="7036" spans="2:3" s="45" customFormat="1">
      <c r="B7036" s="49"/>
      <c r="C7036" s="44"/>
    </row>
    <row r="7037" spans="2:3" s="45" customFormat="1">
      <c r="B7037" s="49"/>
      <c r="C7037" s="44"/>
    </row>
    <row r="7038" spans="2:3" s="45" customFormat="1">
      <c r="B7038" s="49"/>
      <c r="C7038" s="44"/>
    </row>
    <row r="7039" spans="2:3" s="45" customFormat="1">
      <c r="B7039" s="49"/>
      <c r="C7039" s="44"/>
    </row>
    <row r="7040" spans="2:3" s="45" customFormat="1">
      <c r="B7040" s="49"/>
      <c r="C7040" s="44"/>
    </row>
    <row r="7041" spans="2:3" s="45" customFormat="1">
      <c r="B7041" s="49"/>
      <c r="C7041" s="44"/>
    </row>
    <row r="7042" spans="2:3" s="45" customFormat="1">
      <c r="B7042" s="49"/>
      <c r="C7042" s="44"/>
    </row>
    <row r="7043" spans="2:3" s="45" customFormat="1">
      <c r="B7043" s="49"/>
      <c r="C7043" s="44"/>
    </row>
    <row r="7044" spans="2:3" s="45" customFormat="1">
      <c r="B7044" s="49"/>
      <c r="C7044" s="44"/>
    </row>
    <row r="7045" spans="2:3" s="45" customFormat="1">
      <c r="B7045" s="49"/>
      <c r="C7045" s="44"/>
    </row>
    <row r="7046" spans="2:3" s="45" customFormat="1">
      <c r="B7046" s="49"/>
      <c r="C7046" s="44"/>
    </row>
    <row r="7047" spans="2:3" s="45" customFormat="1">
      <c r="B7047" s="49"/>
      <c r="C7047" s="44"/>
    </row>
    <row r="7048" spans="2:3" s="45" customFormat="1">
      <c r="B7048" s="49"/>
      <c r="C7048" s="44"/>
    </row>
    <row r="7049" spans="2:3" s="45" customFormat="1">
      <c r="B7049" s="49"/>
      <c r="C7049" s="44"/>
    </row>
    <row r="7050" spans="2:3" s="45" customFormat="1">
      <c r="B7050" s="49"/>
      <c r="C7050" s="44"/>
    </row>
    <row r="7051" spans="2:3" s="45" customFormat="1">
      <c r="B7051" s="49"/>
      <c r="C7051" s="44"/>
    </row>
    <row r="7052" spans="2:3" s="45" customFormat="1">
      <c r="B7052" s="49"/>
      <c r="C7052" s="44"/>
    </row>
    <row r="7053" spans="2:3" s="45" customFormat="1">
      <c r="B7053" s="49"/>
      <c r="C7053" s="44"/>
    </row>
    <row r="7054" spans="2:3" s="45" customFormat="1">
      <c r="B7054" s="49"/>
      <c r="C7054" s="44"/>
    </row>
    <row r="7055" spans="2:3" s="45" customFormat="1">
      <c r="B7055" s="49"/>
      <c r="C7055" s="44"/>
    </row>
    <row r="7056" spans="2:3" s="45" customFormat="1">
      <c r="B7056" s="49"/>
      <c r="C7056" s="44"/>
    </row>
    <row r="7057" spans="2:3" s="45" customFormat="1">
      <c r="B7057" s="49"/>
      <c r="C7057" s="44"/>
    </row>
    <row r="7058" spans="2:3" s="45" customFormat="1">
      <c r="B7058" s="49"/>
      <c r="C7058" s="44"/>
    </row>
    <row r="7059" spans="2:3" s="45" customFormat="1">
      <c r="B7059" s="49"/>
      <c r="C7059" s="44"/>
    </row>
    <row r="7060" spans="2:3" s="45" customFormat="1">
      <c r="B7060" s="49"/>
      <c r="C7060" s="44"/>
    </row>
    <row r="7061" spans="2:3" s="45" customFormat="1">
      <c r="B7061" s="49"/>
      <c r="C7061" s="44"/>
    </row>
    <row r="7062" spans="2:3" s="45" customFormat="1">
      <c r="B7062" s="49"/>
      <c r="C7062" s="44"/>
    </row>
    <row r="7063" spans="2:3" s="45" customFormat="1">
      <c r="B7063" s="49"/>
      <c r="C7063" s="44"/>
    </row>
    <row r="7064" spans="2:3" s="45" customFormat="1">
      <c r="B7064" s="49"/>
      <c r="C7064" s="44"/>
    </row>
    <row r="7065" spans="2:3" s="45" customFormat="1">
      <c r="B7065" s="49"/>
      <c r="C7065" s="44"/>
    </row>
    <row r="7066" spans="2:3" s="45" customFormat="1">
      <c r="B7066" s="49"/>
      <c r="C7066" s="44"/>
    </row>
    <row r="7067" spans="2:3" s="45" customFormat="1">
      <c r="B7067" s="49"/>
      <c r="C7067" s="44"/>
    </row>
    <row r="7068" spans="2:3" s="45" customFormat="1">
      <c r="B7068" s="49"/>
      <c r="C7068" s="44"/>
    </row>
    <row r="7069" spans="2:3" s="45" customFormat="1">
      <c r="B7069" s="49"/>
      <c r="C7069" s="44"/>
    </row>
    <row r="7070" spans="2:3" s="45" customFormat="1">
      <c r="B7070" s="49"/>
      <c r="C7070" s="44"/>
    </row>
    <row r="7071" spans="2:3" s="45" customFormat="1">
      <c r="B7071" s="49"/>
      <c r="C7071" s="44"/>
    </row>
    <row r="7072" spans="2:3" s="45" customFormat="1">
      <c r="B7072" s="49"/>
      <c r="C7072" s="44"/>
    </row>
    <row r="7073" spans="2:3" s="45" customFormat="1">
      <c r="B7073" s="49"/>
      <c r="C7073" s="44"/>
    </row>
    <row r="7074" spans="2:3" s="45" customFormat="1">
      <c r="B7074" s="49"/>
      <c r="C7074" s="44"/>
    </row>
    <row r="7075" spans="2:3" s="45" customFormat="1">
      <c r="B7075" s="49"/>
      <c r="C7075" s="44"/>
    </row>
    <row r="7076" spans="2:3" s="45" customFormat="1">
      <c r="B7076" s="49"/>
      <c r="C7076" s="44"/>
    </row>
    <row r="7077" spans="2:3" s="45" customFormat="1">
      <c r="B7077" s="49"/>
      <c r="C7077" s="44"/>
    </row>
    <row r="7078" spans="2:3" s="45" customFormat="1">
      <c r="B7078" s="49"/>
      <c r="C7078" s="44"/>
    </row>
    <row r="7079" spans="2:3" s="45" customFormat="1">
      <c r="B7079" s="49"/>
      <c r="C7079" s="44"/>
    </row>
    <row r="7080" spans="2:3" s="45" customFormat="1">
      <c r="B7080" s="49"/>
      <c r="C7080" s="44"/>
    </row>
    <row r="7081" spans="2:3" s="45" customFormat="1">
      <c r="B7081" s="49"/>
      <c r="C7081" s="44"/>
    </row>
    <row r="7082" spans="2:3" s="45" customFormat="1">
      <c r="B7082" s="49"/>
      <c r="C7082" s="44"/>
    </row>
    <row r="7083" spans="2:3" s="45" customFormat="1">
      <c r="B7083" s="49"/>
      <c r="C7083" s="44"/>
    </row>
    <row r="7084" spans="2:3" s="45" customFormat="1">
      <c r="B7084" s="49"/>
      <c r="C7084" s="44"/>
    </row>
    <row r="7085" spans="2:3" s="45" customFormat="1">
      <c r="B7085" s="49"/>
      <c r="C7085" s="44"/>
    </row>
    <row r="7086" spans="2:3" s="45" customFormat="1">
      <c r="B7086" s="49"/>
      <c r="C7086" s="44"/>
    </row>
    <row r="7087" spans="2:3" s="45" customFormat="1">
      <c r="B7087" s="49"/>
      <c r="C7087" s="44"/>
    </row>
    <row r="7088" spans="2:3" s="45" customFormat="1">
      <c r="B7088" s="49"/>
      <c r="C7088" s="44"/>
    </row>
    <row r="7089" spans="2:3" s="45" customFormat="1">
      <c r="B7089" s="49"/>
      <c r="C7089" s="44"/>
    </row>
    <row r="7090" spans="2:3" s="45" customFormat="1">
      <c r="B7090" s="49"/>
      <c r="C7090" s="44"/>
    </row>
    <row r="7091" spans="2:3" s="45" customFormat="1">
      <c r="B7091" s="49"/>
      <c r="C7091" s="44"/>
    </row>
    <row r="7092" spans="2:3" s="45" customFormat="1">
      <c r="B7092" s="49"/>
      <c r="C7092" s="44"/>
    </row>
    <row r="7093" spans="2:3" s="45" customFormat="1">
      <c r="B7093" s="49"/>
      <c r="C7093" s="44"/>
    </row>
    <row r="7094" spans="2:3" s="45" customFormat="1">
      <c r="B7094" s="49"/>
      <c r="C7094" s="44"/>
    </row>
    <row r="7095" spans="2:3" s="45" customFormat="1">
      <c r="B7095" s="49"/>
      <c r="C7095" s="44"/>
    </row>
    <row r="7096" spans="2:3" s="45" customFormat="1">
      <c r="B7096" s="49"/>
      <c r="C7096" s="44"/>
    </row>
    <row r="7097" spans="2:3" s="45" customFormat="1">
      <c r="B7097" s="49"/>
      <c r="C7097" s="44"/>
    </row>
    <row r="7098" spans="2:3" s="45" customFormat="1">
      <c r="B7098" s="49"/>
      <c r="C7098" s="44"/>
    </row>
    <row r="7099" spans="2:3" s="45" customFormat="1">
      <c r="B7099" s="49"/>
      <c r="C7099" s="44"/>
    </row>
    <row r="7100" spans="2:3" s="45" customFormat="1">
      <c r="B7100" s="49"/>
      <c r="C7100" s="44"/>
    </row>
    <row r="7101" spans="2:3" s="45" customFormat="1">
      <c r="B7101" s="49"/>
      <c r="C7101" s="44"/>
    </row>
    <row r="7102" spans="2:3" s="45" customFormat="1">
      <c r="B7102" s="49"/>
      <c r="C7102" s="44"/>
    </row>
    <row r="7103" spans="2:3" s="45" customFormat="1">
      <c r="B7103" s="49"/>
      <c r="C7103" s="44"/>
    </row>
    <row r="7104" spans="2:3" s="45" customFormat="1">
      <c r="B7104" s="49"/>
      <c r="C7104" s="44"/>
    </row>
    <row r="7105" spans="2:3" s="45" customFormat="1">
      <c r="B7105" s="49"/>
      <c r="C7105" s="44"/>
    </row>
    <row r="7106" spans="2:3" s="45" customFormat="1">
      <c r="B7106" s="49"/>
      <c r="C7106" s="44"/>
    </row>
    <row r="7107" spans="2:3" s="45" customFormat="1">
      <c r="B7107" s="49"/>
      <c r="C7107" s="44"/>
    </row>
    <row r="7108" spans="2:3" s="45" customFormat="1">
      <c r="B7108" s="49"/>
      <c r="C7108" s="44"/>
    </row>
    <row r="7109" spans="2:3" s="45" customFormat="1">
      <c r="B7109" s="49"/>
      <c r="C7109" s="44"/>
    </row>
    <row r="7110" spans="2:3" s="45" customFormat="1">
      <c r="B7110" s="49"/>
      <c r="C7110" s="44"/>
    </row>
    <row r="7111" spans="2:3" s="45" customFormat="1">
      <c r="B7111" s="49"/>
      <c r="C7111" s="44"/>
    </row>
    <row r="7112" spans="2:3" s="45" customFormat="1">
      <c r="B7112" s="49"/>
      <c r="C7112" s="44"/>
    </row>
    <row r="7113" spans="2:3" s="45" customFormat="1">
      <c r="B7113" s="49"/>
      <c r="C7113" s="44"/>
    </row>
    <row r="7114" spans="2:3" s="45" customFormat="1">
      <c r="B7114" s="49"/>
      <c r="C7114" s="44"/>
    </row>
    <row r="7115" spans="2:3" s="45" customFormat="1">
      <c r="B7115" s="49"/>
      <c r="C7115" s="44"/>
    </row>
    <row r="7116" spans="2:3" s="45" customFormat="1">
      <c r="B7116" s="49"/>
      <c r="C7116" s="44"/>
    </row>
    <row r="7117" spans="2:3" s="45" customFormat="1">
      <c r="B7117" s="49"/>
      <c r="C7117" s="44"/>
    </row>
    <row r="7118" spans="2:3" s="45" customFormat="1">
      <c r="B7118" s="49"/>
      <c r="C7118" s="44"/>
    </row>
    <row r="7119" spans="2:3" s="45" customFormat="1">
      <c r="B7119" s="49"/>
      <c r="C7119" s="44"/>
    </row>
    <row r="7120" spans="2:3" s="45" customFormat="1">
      <c r="B7120" s="49"/>
      <c r="C7120" s="44"/>
    </row>
    <row r="7121" spans="2:3" s="45" customFormat="1">
      <c r="B7121" s="49"/>
      <c r="C7121" s="44"/>
    </row>
    <row r="7122" spans="2:3" s="45" customFormat="1">
      <c r="B7122" s="49"/>
      <c r="C7122" s="44"/>
    </row>
    <row r="7123" spans="2:3" s="45" customFormat="1">
      <c r="B7123" s="49"/>
      <c r="C7123" s="44"/>
    </row>
    <row r="7124" spans="2:3" s="45" customFormat="1">
      <c r="B7124" s="49"/>
      <c r="C7124" s="44"/>
    </row>
    <row r="7125" spans="2:3" s="45" customFormat="1">
      <c r="B7125" s="49"/>
      <c r="C7125" s="44"/>
    </row>
    <row r="7126" spans="2:3" s="45" customFormat="1">
      <c r="B7126" s="49"/>
      <c r="C7126" s="44"/>
    </row>
    <row r="7127" spans="2:3" s="45" customFormat="1">
      <c r="B7127" s="49"/>
      <c r="C7127" s="44"/>
    </row>
    <row r="7128" spans="2:3" s="45" customFormat="1">
      <c r="B7128" s="49"/>
      <c r="C7128" s="44"/>
    </row>
    <row r="7129" spans="2:3" s="45" customFormat="1">
      <c r="B7129" s="49"/>
      <c r="C7129" s="44"/>
    </row>
    <row r="7130" spans="2:3" s="45" customFormat="1">
      <c r="B7130" s="49"/>
      <c r="C7130" s="44"/>
    </row>
    <row r="7131" spans="2:3" s="45" customFormat="1">
      <c r="B7131" s="49"/>
      <c r="C7131" s="44"/>
    </row>
    <row r="7132" spans="2:3" s="45" customFormat="1">
      <c r="B7132" s="49"/>
      <c r="C7132" s="44"/>
    </row>
    <row r="7133" spans="2:3" s="45" customFormat="1">
      <c r="B7133" s="49"/>
      <c r="C7133" s="44"/>
    </row>
    <row r="7134" spans="2:3" s="45" customFormat="1">
      <c r="B7134" s="49"/>
      <c r="C7134" s="44"/>
    </row>
    <row r="7135" spans="2:3" s="45" customFormat="1">
      <c r="B7135" s="49"/>
      <c r="C7135" s="44"/>
    </row>
    <row r="7136" spans="2:3" s="45" customFormat="1">
      <c r="B7136" s="49"/>
      <c r="C7136" s="44"/>
    </row>
    <row r="7137" spans="2:3" s="45" customFormat="1">
      <c r="B7137" s="49"/>
      <c r="C7137" s="44"/>
    </row>
    <row r="7138" spans="2:3" s="45" customFormat="1">
      <c r="B7138" s="49"/>
      <c r="C7138" s="44"/>
    </row>
    <row r="7139" spans="2:3" s="45" customFormat="1">
      <c r="B7139" s="49"/>
      <c r="C7139" s="44"/>
    </row>
    <row r="7140" spans="2:3" s="45" customFormat="1">
      <c r="B7140" s="49"/>
      <c r="C7140" s="44"/>
    </row>
    <row r="7141" spans="2:3" s="45" customFormat="1">
      <c r="B7141" s="49"/>
      <c r="C7141" s="44"/>
    </row>
    <row r="7142" spans="2:3" s="45" customFormat="1">
      <c r="B7142" s="49"/>
      <c r="C7142" s="44"/>
    </row>
    <row r="7143" spans="2:3" s="45" customFormat="1">
      <c r="B7143" s="49"/>
      <c r="C7143" s="44"/>
    </row>
    <row r="7144" spans="2:3" s="45" customFormat="1">
      <c r="B7144" s="49"/>
      <c r="C7144" s="44"/>
    </row>
    <row r="7145" spans="2:3" s="45" customFormat="1">
      <c r="B7145" s="49"/>
      <c r="C7145" s="44"/>
    </row>
    <row r="7146" spans="2:3" s="45" customFormat="1">
      <c r="B7146" s="49"/>
      <c r="C7146" s="44"/>
    </row>
    <row r="7147" spans="2:3" s="45" customFormat="1">
      <c r="B7147" s="49"/>
      <c r="C7147" s="44"/>
    </row>
    <row r="7148" spans="2:3" s="45" customFormat="1">
      <c r="B7148" s="49"/>
      <c r="C7148" s="44"/>
    </row>
    <row r="7149" spans="2:3" s="45" customFormat="1">
      <c r="B7149" s="49"/>
      <c r="C7149" s="44"/>
    </row>
    <row r="7150" spans="2:3" s="45" customFormat="1">
      <c r="B7150" s="49"/>
      <c r="C7150" s="44"/>
    </row>
    <row r="7151" spans="2:3" s="45" customFormat="1">
      <c r="B7151" s="49"/>
      <c r="C7151" s="44"/>
    </row>
    <row r="7152" spans="2:3" s="45" customFormat="1">
      <c r="B7152" s="49"/>
      <c r="C7152" s="44"/>
    </row>
    <row r="7153" spans="2:3" s="45" customFormat="1">
      <c r="B7153" s="49"/>
      <c r="C7153" s="44"/>
    </row>
    <row r="7154" spans="2:3" s="45" customFormat="1">
      <c r="B7154" s="49"/>
      <c r="C7154" s="44"/>
    </row>
    <row r="7155" spans="2:3" s="45" customFormat="1">
      <c r="B7155" s="49"/>
      <c r="C7155" s="44"/>
    </row>
    <row r="7156" spans="2:3" s="45" customFormat="1">
      <c r="B7156" s="49"/>
      <c r="C7156" s="44"/>
    </row>
    <row r="7157" spans="2:3" s="45" customFormat="1">
      <c r="B7157" s="49"/>
      <c r="C7157" s="44"/>
    </row>
    <row r="7158" spans="2:3" s="45" customFormat="1">
      <c r="B7158" s="49"/>
      <c r="C7158" s="44"/>
    </row>
    <row r="7159" spans="2:3" s="45" customFormat="1">
      <c r="B7159" s="49"/>
      <c r="C7159" s="44"/>
    </row>
    <row r="7160" spans="2:3" s="45" customFormat="1">
      <c r="B7160" s="49"/>
      <c r="C7160" s="44"/>
    </row>
    <row r="7161" spans="2:3" s="45" customFormat="1">
      <c r="B7161" s="49"/>
      <c r="C7161" s="44"/>
    </row>
    <row r="7162" spans="2:3" s="45" customFormat="1">
      <c r="B7162" s="49"/>
      <c r="C7162" s="44"/>
    </row>
    <row r="7163" spans="2:3" s="45" customFormat="1">
      <c r="B7163" s="49"/>
      <c r="C7163" s="44"/>
    </row>
    <row r="7164" spans="2:3" s="45" customFormat="1">
      <c r="B7164" s="49"/>
      <c r="C7164" s="44"/>
    </row>
    <row r="7165" spans="2:3" s="45" customFormat="1">
      <c r="B7165" s="49"/>
      <c r="C7165" s="44"/>
    </row>
    <row r="7166" spans="2:3" s="45" customFormat="1">
      <c r="B7166" s="49"/>
      <c r="C7166" s="44"/>
    </row>
    <row r="7167" spans="2:3" s="45" customFormat="1">
      <c r="B7167" s="49"/>
      <c r="C7167" s="44"/>
    </row>
    <row r="7168" spans="2:3" s="45" customFormat="1">
      <c r="B7168" s="49"/>
      <c r="C7168" s="44"/>
    </row>
    <row r="7169" spans="2:3" s="45" customFormat="1">
      <c r="B7169" s="49"/>
      <c r="C7169" s="44"/>
    </row>
    <row r="7170" spans="2:3" s="45" customFormat="1">
      <c r="B7170" s="49"/>
      <c r="C7170" s="44"/>
    </row>
    <row r="7171" spans="2:3" s="45" customFormat="1">
      <c r="B7171" s="49"/>
      <c r="C7171" s="44"/>
    </row>
    <row r="7172" spans="2:3" s="45" customFormat="1">
      <c r="B7172" s="49"/>
      <c r="C7172" s="44"/>
    </row>
    <row r="7173" spans="2:3" s="45" customFormat="1">
      <c r="B7173" s="49"/>
      <c r="C7173" s="44"/>
    </row>
    <row r="7174" spans="2:3" s="45" customFormat="1">
      <c r="B7174" s="49"/>
      <c r="C7174" s="44"/>
    </row>
    <row r="7175" spans="2:3" s="45" customFormat="1">
      <c r="B7175" s="49"/>
      <c r="C7175" s="44"/>
    </row>
    <row r="7176" spans="2:3" s="45" customFormat="1">
      <c r="B7176" s="49"/>
      <c r="C7176" s="44"/>
    </row>
    <row r="7177" spans="2:3" s="45" customFormat="1">
      <c r="B7177" s="49"/>
      <c r="C7177" s="44"/>
    </row>
    <row r="7178" spans="2:3" s="45" customFormat="1">
      <c r="B7178" s="49"/>
      <c r="C7178" s="44"/>
    </row>
    <row r="7179" spans="2:3" s="45" customFormat="1">
      <c r="B7179" s="49"/>
      <c r="C7179" s="44"/>
    </row>
    <row r="7180" spans="2:3" s="45" customFormat="1">
      <c r="B7180" s="49"/>
      <c r="C7180" s="44"/>
    </row>
    <row r="7181" spans="2:3" s="45" customFormat="1">
      <c r="B7181" s="49"/>
      <c r="C7181" s="44"/>
    </row>
    <row r="7182" spans="2:3" s="45" customFormat="1">
      <c r="B7182" s="49"/>
      <c r="C7182" s="44"/>
    </row>
    <row r="7183" spans="2:3" s="45" customFormat="1">
      <c r="B7183" s="49"/>
      <c r="C7183" s="44"/>
    </row>
    <row r="7184" spans="2:3" s="45" customFormat="1">
      <c r="B7184" s="49"/>
      <c r="C7184" s="44"/>
    </row>
    <row r="7185" spans="2:3" s="45" customFormat="1">
      <c r="B7185" s="49"/>
      <c r="C7185" s="44"/>
    </row>
    <row r="7186" spans="2:3" s="45" customFormat="1">
      <c r="B7186" s="49"/>
      <c r="C7186" s="44"/>
    </row>
    <row r="7187" spans="2:3" s="45" customFormat="1">
      <c r="B7187" s="49"/>
      <c r="C7187" s="44"/>
    </row>
    <row r="7188" spans="2:3" s="45" customFormat="1">
      <c r="B7188" s="49"/>
      <c r="C7188" s="44"/>
    </row>
    <row r="7189" spans="2:3" s="45" customFormat="1">
      <c r="B7189" s="49"/>
      <c r="C7189" s="44"/>
    </row>
    <row r="7190" spans="2:3" s="45" customFormat="1">
      <c r="B7190" s="49"/>
      <c r="C7190" s="44"/>
    </row>
    <row r="7191" spans="2:3" s="45" customFormat="1">
      <c r="B7191" s="49"/>
      <c r="C7191" s="44"/>
    </row>
    <row r="7192" spans="2:3" s="45" customFormat="1">
      <c r="B7192" s="49"/>
      <c r="C7192" s="44"/>
    </row>
    <row r="7193" spans="2:3" s="45" customFormat="1">
      <c r="B7193" s="49"/>
      <c r="C7193" s="44"/>
    </row>
    <row r="7194" spans="2:3" s="45" customFormat="1">
      <c r="B7194" s="49"/>
      <c r="C7194" s="44"/>
    </row>
    <row r="7195" spans="2:3" s="45" customFormat="1">
      <c r="B7195" s="49"/>
      <c r="C7195" s="44"/>
    </row>
    <row r="7196" spans="2:3" s="45" customFormat="1">
      <c r="B7196" s="49"/>
      <c r="C7196" s="44"/>
    </row>
    <row r="7197" spans="2:3" s="45" customFormat="1">
      <c r="B7197" s="49"/>
      <c r="C7197" s="44"/>
    </row>
    <row r="7198" spans="2:3" s="45" customFormat="1">
      <c r="B7198" s="49"/>
      <c r="C7198" s="44"/>
    </row>
    <row r="7199" spans="2:3" s="45" customFormat="1">
      <c r="B7199" s="49"/>
      <c r="C7199" s="44"/>
    </row>
    <row r="7200" spans="2:3" s="45" customFormat="1">
      <c r="B7200" s="49"/>
      <c r="C7200" s="44"/>
    </row>
    <row r="7201" spans="2:3" s="45" customFormat="1">
      <c r="B7201" s="49"/>
      <c r="C7201" s="44"/>
    </row>
    <row r="7202" spans="2:3" s="45" customFormat="1">
      <c r="B7202" s="49"/>
      <c r="C7202" s="44"/>
    </row>
    <row r="7203" spans="2:3" s="45" customFormat="1">
      <c r="B7203" s="49"/>
      <c r="C7203" s="44"/>
    </row>
    <row r="7204" spans="2:3" s="45" customFormat="1">
      <c r="B7204" s="49"/>
      <c r="C7204" s="44"/>
    </row>
    <row r="7205" spans="2:3" s="45" customFormat="1">
      <c r="B7205" s="49"/>
      <c r="C7205" s="44"/>
    </row>
    <row r="7206" spans="2:3" s="45" customFormat="1">
      <c r="B7206" s="49"/>
      <c r="C7206" s="44"/>
    </row>
    <row r="7207" spans="2:3" s="45" customFormat="1">
      <c r="B7207" s="49"/>
      <c r="C7207" s="44"/>
    </row>
    <row r="7208" spans="2:3" s="45" customFormat="1">
      <c r="B7208" s="49"/>
      <c r="C7208" s="44"/>
    </row>
    <row r="7209" spans="2:3" s="45" customFormat="1">
      <c r="B7209" s="49"/>
      <c r="C7209" s="44"/>
    </row>
    <row r="7210" spans="2:3" s="45" customFormat="1">
      <c r="B7210" s="49"/>
      <c r="C7210" s="44"/>
    </row>
    <row r="7211" spans="2:3" s="45" customFormat="1">
      <c r="B7211" s="49"/>
      <c r="C7211" s="44"/>
    </row>
    <row r="7212" spans="2:3" s="45" customFormat="1">
      <c r="B7212" s="49"/>
      <c r="C7212" s="44"/>
    </row>
    <row r="7213" spans="2:3" s="45" customFormat="1">
      <c r="B7213" s="49"/>
      <c r="C7213" s="44"/>
    </row>
    <row r="7214" spans="2:3" s="45" customFormat="1">
      <c r="B7214" s="49"/>
      <c r="C7214" s="44"/>
    </row>
    <row r="7215" spans="2:3" s="45" customFormat="1">
      <c r="B7215" s="49"/>
      <c r="C7215" s="44"/>
    </row>
    <row r="7216" spans="2:3" s="45" customFormat="1">
      <c r="B7216" s="49"/>
      <c r="C7216" s="44"/>
    </row>
    <row r="7217" spans="2:3" s="45" customFormat="1">
      <c r="B7217" s="49"/>
      <c r="C7217" s="44"/>
    </row>
    <row r="7218" spans="2:3" s="45" customFormat="1">
      <c r="B7218" s="49"/>
      <c r="C7218" s="44"/>
    </row>
    <row r="7219" spans="2:3" s="45" customFormat="1">
      <c r="B7219" s="49"/>
      <c r="C7219" s="44"/>
    </row>
    <row r="7220" spans="2:3" s="45" customFormat="1">
      <c r="B7220" s="49"/>
      <c r="C7220" s="44"/>
    </row>
    <row r="7221" spans="2:3" s="45" customFormat="1">
      <c r="B7221" s="49"/>
      <c r="C7221" s="44"/>
    </row>
    <row r="7222" spans="2:3" s="45" customFormat="1">
      <c r="B7222" s="49"/>
      <c r="C7222" s="44"/>
    </row>
    <row r="7223" spans="2:3" s="45" customFormat="1">
      <c r="B7223" s="49"/>
      <c r="C7223" s="44"/>
    </row>
    <row r="7224" spans="2:3" s="45" customFormat="1">
      <c r="B7224" s="49"/>
      <c r="C7224" s="44"/>
    </row>
    <row r="7225" spans="2:3" s="45" customFormat="1">
      <c r="B7225" s="49"/>
      <c r="C7225" s="44"/>
    </row>
    <row r="7226" spans="2:3" s="45" customFormat="1">
      <c r="B7226" s="49"/>
      <c r="C7226" s="44"/>
    </row>
    <row r="7227" spans="2:3" s="45" customFormat="1">
      <c r="B7227" s="49"/>
      <c r="C7227" s="44"/>
    </row>
    <row r="7228" spans="2:3" s="45" customFormat="1">
      <c r="B7228" s="49"/>
      <c r="C7228" s="44"/>
    </row>
    <row r="7229" spans="2:3" s="45" customFormat="1">
      <c r="B7229" s="49"/>
      <c r="C7229" s="44"/>
    </row>
    <row r="7230" spans="2:3" s="45" customFormat="1">
      <c r="B7230" s="49"/>
      <c r="C7230" s="44"/>
    </row>
    <row r="7231" spans="2:3" s="45" customFormat="1">
      <c r="B7231" s="49"/>
      <c r="C7231" s="44"/>
    </row>
    <row r="7232" spans="2:3" s="45" customFormat="1">
      <c r="B7232" s="49"/>
      <c r="C7232" s="44"/>
    </row>
    <row r="7233" spans="2:3" s="45" customFormat="1">
      <c r="B7233" s="49"/>
      <c r="C7233" s="44"/>
    </row>
    <row r="7234" spans="2:3" s="45" customFormat="1">
      <c r="B7234" s="49"/>
      <c r="C7234" s="44"/>
    </row>
    <row r="7235" spans="2:3" s="45" customFormat="1">
      <c r="B7235" s="49"/>
      <c r="C7235" s="44"/>
    </row>
    <row r="7236" spans="2:3" s="45" customFormat="1">
      <c r="B7236" s="49"/>
      <c r="C7236" s="44"/>
    </row>
    <row r="7237" spans="2:3" s="45" customFormat="1">
      <c r="B7237" s="49"/>
      <c r="C7237" s="44"/>
    </row>
    <row r="7238" spans="2:3" s="45" customFormat="1">
      <c r="B7238" s="49"/>
      <c r="C7238" s="44"/>
    </row>
    <row r="7239" spans="2:3" s="45" customFormat="1">
      <c r="B7239" s="49"/>
      <c r="C7239" s="44"/>
    </row>
    <row r="7240" spans="2:3" s="45" customFormat="1">
      <c r="B7240" s="49"/>
      <c r="C7240" s="44"/>
    </row>
    <row r="7241" spans="2:3" s="45" customFormat="1">
      <c r="B7241" s="49"/>
      <c r="C7241" s="44"/>
    </row>
    <row r="7242" spans="2:3" s="45" customFormat="1">
      <c r="B7242" s="49"/>
      <c r="C7242" s="44"/>
    </row>
    <row r="7243" spans="2:3" s="45" customFormat="1">
      <c r="B7243" s="49"/>
      <c r="C7243" s="44"/>
    </row>
    <row r="7244" spans="2:3" s="45" customFormat="1">
      <c r="B7244" s="49"/>
      <c r="C7244" s="44"/>
    </row>
    <row r="7245" spans="2:3" s="45" customFormat="1">
      <c r="B7245" s="49"/>
      <c r="C7245" s="44"/>
    </row>
    <row r="7246" spans="2:3" s="45" customFormat="1">
      <c r="B7246" s="49"/>
      <c r="C7246" s="44"/>
    </row>
    <row r="7247" spans="2:3" s="45" customFormat="1">
      <c r="B7247" s="49"/>
      <c r="C7247" s="44"/>
    </row>
    <row r="7248" spans="2:3" s="45" customFormat="1">
      <c r="B7248" s="49"/>
      <c r="C7248" s="44"/>
    </row>
    <row r="7249" spans="2:3" s="45" customFormat="1">
      <c r="B7249" s="49"/>
      <c r="C7249" s="44"/>
    </row>
    <row r="7250" spans="2:3" s="45" customFormat="1">
      <c r="B7250" s="49"/>
      <c r="C7250" s="44"/>
    </row>
    <row r="7251" spans="2:3" s="45" customFormat="1">
      <c r="B7251" s="49"/>
      <c r="C7251" s="44"/>
    </row>
    <row r="7252" spans="2:3" s="45" customFormat="1">
      <c r="B7252" s="49"/>
      <c r="C7252" s="44"/>
    </row>
    <row r="7253" spans="2:3" s="45" customFormat="1">
      <c r="B7253" s="49"/>
      <c r="C7253" s="44"/>
    </row>
    <row r="7254" spans="2:3" s="45" customFormat="1">
      <c r="B7254" s="49"/>
      <c r="C7254" s="44"/>
    </row>
    <row r="7255" spans="2:3" s="45" customFormat="1">
      <c r="B7255" s="49"/>
      <c r="C7255" s="44"/>
    </row>
    <row r="7256" spans="2:3" s="45" customFormat="1">
      <c r="B7256" s="49"/>
      <c r="C7256" s="44"/>
    </row>
    <row r="7257" spans="2:3" s="45" customFormat="1">
      <c r="B7257" s="49"/>
      <c r="C7257" s="44"/>
    </row>
    <row r="7258" spans="2:3" s="45" customFormat="1">
      <c r="B7258" s="49"/>
      <c r="C7258" s="44"/>
    </row>
    <row r="7259" spans="2:3" s="45" customFormat="1">
      <c r="B7259" s="49"/>
      <c r="C7259" s="44"/>
    </row>
    <row r="7260" spans="2:3" s="45" customFormat="1">
      <c r="B7260" s="49"/>
      <c r="C7260" s="44"/>
    </row>
    <row r="7261" spans="2:3" s="45" customFormat="1">
      <c r="B7261" s="49"/>
      <c r="C7261" s="44"/>
    </row>
    <row r="7262" spans="2:3" s="45" customFormat="1">
      <c r="B7262" s="49"/>
      <c r="C7262" s="44"/>
    </row>
    <row r="7263" spans="2:3" s="45" customFormat="1">
      <c r="B7263" s="49"/>
      <c r="C7263" s="44"/>
    </row>
    <row r="7264" spans="2:3" s="45" customFormat="1">
      <c r="B7264" s="49"/>
      <c r="C7264" s="44"/>
    </row>
    <row r="7265" spans="2:3" s="45" customFormat="1">
      <c r="B7265" s="49"/>
      <c r="C7265" s="44"/>
    </row>
    <row r="7266" spans="2:3" s="45" customFormat="1">
      <c r="B7266" s="49"/>
      <c r="C7266" s="44"/>
    </row>
    <row r="7267" spans="2:3" s="45" customFormat="1">
      <c r="B7267" s="49"/>
      <c r="C7267" s="44"/>
    </row>
    <row r="7268" spans="2:3" s="45" customFormat="1">
      <c r="B7268" s="49"/>
      <c r="C7268" s="44"/>
    </row>
    <row r="7269" spans="2:3" s="45" customFormat="1">
      <c r="B7269" s="49"/>
      <c r="C7269" s="44"/>
    </row>
    <row r="7270" spans="2:3" s="45" customFormat="1">
      <c r="B7270" s="49"/>
      <c r="C7270" s="44"/>
    </row>
    <row r="7271" spans="2:3" s="45" customFormat="1">
      <c r="B7271" s="49"/>
      <c r="C7271" s="44"/>
    </row>
    <row r="7272" spans="2:3" s="45" customFormat="1">
      <c r="B7272" s="49"/>
      <c r="C7272" s="44"/>
    </row>
    <row r="7273" spans="2:3" s="45" customFormat="1">
      <c r="B7273" s="49"/>
      <c r="C7273" s="44"/>
    </row>
    <row r="7274" spans="2:3" s="45" customFormat="1">
      <c r="B7274" s="49"/>
      <c r="C7274" s="44"/>
    </row>
    <row r="7275" spans="2:3" s="45" customFormat="1">
      <c r="B7275" s="49"/>
      <c r="C7275" s="44"/>
    </row>
    <row r="7276" spans="2:3" s="45" customFormat="1">
      <c r="B7276" s="49"/>
      <c r="C7276" s="44"/>
    </row>
    <row r="7277" spans="2:3" s="45" customFormat="1">
      <c r="B7277" s="49"/>
      <c r="C7277" s="44"/>
    </row>
    <row r="7278" spans="2:3" s="45" customFormat="1">
      <c r="B7278" s="49"/>
      <c r="C7278" s="44"/>
    </row>
    <row r="7279" spans="2:3" s="45" customFormat="1">
      <c r="B7279" s="49"/>
      <c r="C7279" s="44"/>
    </row>
    <row r="7280" spans="2:3" s="45" customFormat="1">
      <c r="B7280" s="49"/>
      <c r="C7280" s="44"/>
    </row>
    <row r="7281" spans="2:3" s="45" customFormat="1">
      <c r="B7281" s="49"/>
      <c r="C7281" s="44"/>
    </row>
    <row r="7282" spans="2:3" s="45" customFormat="1">
      <c r="B7282" s="49"/>
      <c r="C7282" s="44"/>
    </row>
    <row r="7283" spans="2:3" s="45" customFormat="1">
      <c r="B7283" s="49"/>
      <c r="C7283" s="44"/>
    </row>
    <row r="7284" spans="2:3" s="45" customFormat="1">
      <c r="B7284" s="49"/>
      <c r="C7284" s="44"/>
    </row>
    <row r="7285" spans="2:3" s="45" customFormat="1">
      <c r="B7285" s="49"/>
      <c r="C7285" s="44"/>
    </row>
    <row r="7286" spans="2:3" s="45" customFormat="1">
      <c r="B7286" s="49"/>
      <c r="C7286" s="44"/>
    </row>
    <row r="7287" spans="2:3" s="45" customFormat="1">
      <c r="B7287" s="49"/>
      <c r="C7287" s="44"/>
    </row>
    <row r="7288" spans="2:3" s="45" customFormat="1">
      <c r="B7288" s="49"/>
      <c r="C7288" s="44"/>
    </row>
    <row r="7289" spans="2:3" s="45" customFormat="1">
      <c r="B7289" s="49"/>
      <c r="C7289" s="44"/>
    </row>
    <row r="7290" spans="2:3" s="45" customFormat="1">
      <c r="B7290" s="49"/>
      <c r="C7290" s="44"/>
    </row>
    <row r="7291" spans="2:3" s="45" customFormat="1">
      <c r="B7291" s="49"/>
      <c r="C7291" s="44"/>
    </row>
    <row r="7292" spans="2:3" s="45" customFormat="1">
      <c r="B7292" s="49"/>
      <c r="C7292" s="44"/>
    </row>
    <row r="7293" spans="2:3" s="45" customFormat="1">
      <c r="B7293" s="49"/>
      <c r="C7293" s="44"/>
    </row>
    <row r="7294" spans="2:3" s="45" customFormat="1">
      <c r="B7294" s="49"/>
      <c r="C7294" s="44"/>
    </row>
    <row r="7295" spans="2:3" s="45" customFormat="1">
      <c r="B7295" s="49"/>
      <c r="C7295" s="44"/>
    </row>
    <row r="7296" spans="2:3" s="45" customFormat="1">
      <c r="B7296" s="49"/>
      <c r="C7296" s="44"/>
    </row>
    <row r="7297" spans="2:3" s="45" customFormat="1">
      <c r="B7297" s="49"/>
      <c r="C7297" s="44"/>
    </row>
    <row r="7298" spans="2:3" s="45" customFormat="1">
      <c r="B7298" s="49"/>
      <c r="C7298" s="44"/>
    </row>
    <row r="7299" spans="2:3" s="45" customFormat="1">
      <c r="B7299" s="49"/>
      <c r="C7299" s="44"/>
    </row>
    <row r="7300" spans="2:3" s="45" customFormat="1">
      <c r="B7300" s="49"/>
      <c r="C7300" s="44"/>
    </row>
    <row r="7301" spans="2:3" s="45" customFormat="1">
      <c r="B7301" s="49"/>
      <c r="C7301" s="44"/>
    </row>
    <row r="7302" spans="2:3" s="45" customFormat="1">
      <c r="B7302" s="49"/>
      <c r="C7302" s="44"/>
    </row>
    <row r="7303" spans="2:3" s="45" customFormat="1">
      <c r="B7303" s="49"/>
      <c r="C7303" s="44"/>
    </row>
    <row r="7304" spans="2:3" s="45" customFormat="1">
      <c r="B7304" s="49"/>
      <c r="C7304" s="44"/>
    </row>
    <row r="7305" spans="2:3" s="45" customFormat="1">
      <c r="B7305" s="49"/>
      <c r="C7305" s="44"/>
    </row>
    <row r="7306" spans="2:3" s="45" customFormat="1">
      <c r="B7306" s="49"/>
      <c r="C7306" s="44"/>
    </row>
    <row r="7307" spans="2:3" s="45" customFormat="1">
      <c r="B7307" s="49"/>
      <c r="C7307" s="44"/>
    </row>
    <row r="7308" spans="2:3" s="45" customFormat="1">
      <c r="B7308" s="49"/>
      <c r="C7308" s="44"/>
    </row>
    <row r="7309" spans="2:3" s="45" customFormat="1">
      <c r="B7309" s="49"/>
      <c r="C7309" s="44"/>
    </row>
    <row r="7310" spans="2:3" s="45" customFormat="1">
      <c r="B7310" s="49"/>
      <c r="C7310" s="44"/>
    </row>
    <row r="7311" spans="2:3" s="45" customFormat="1">
      <c r="B7311" s="49"/>
      <c r="C7311" s="44"/>
    </row>
    <row r="7312" spans="2:3" s="45" customFormat="1">
      <c r="B7312" s="49"/>
      <c r="C7312" s="44"/>
    </row>
    <row r="7313" spans="2:3" s="45" customFormat="1">
      <c r="B7313" s="49"/>
      <c r="C7313" s="44"/>
    </row>
    <row r="7314" spans="2:3" s="45" customFormat="1">
      <c r="B7314" s="49"/>
      <c r="C7314" s="44"/>
    </row>
    <row r="7315" spans="2:3" s="45" customFormat="1">
      <c r="B7315" s="49"/>
      <c r="C7315" s="44"/>
    </row>
    <row r="7316" spans="2:3" s="45" customFormat="1">
      <c r="B7316" s="49"/>
      <c r="C7316" s="44"/>
    </row>
    <row r="7317" spans="2:3" s="45" customFormat="1">
      <c r="B7317" s="49"/>
      <c r="C7317" s="44"/>
    </row>
    <row r="7318" spans="2:3" s="45" customFormat="1">
      <c r="B7318" s="49"/>
      <c r="C7318" s="44"/>
    </row>
    <row r="7319" spans="2:3" s="45" customFormat="1">
      <c r="B7319" s="49"/>
      <c r="C7319" s="44"/>
    </row>
    <row r="7320" spans="2:3" s="45" customFormat="1">
      <c r="B7320" s="49"/>
      <c r="C7320" s="44"/>
    </row>
    <row r="7321" spans="2:3" s="45" customFormat="1">
      <c r="B7321" s="49"/>
      <c r="C7321" s="44"/>
    </row>
    <row r="7322" spans="2:3" s="45" customFormat="1">
      <c r="B7322" s="49"/>
      <c r="C7322" s="44"/>
    </row>
    <row r="7323" spans="2:3" s="45" customFormat="1">
      <c r="B7323" s="49"/>
      <c r="C7323" s="44"/>
    </row>
    <row r="7324" spans="2:3" s="45" customFormat="1">
      <c r="B7324" s="49"/>
      <c r="C7324" s="44"/>
    </row>
    <row r="7325" spans="2:3" s="45" customFormat="1">
      <c r="B7325" s="49"/>
      <c r="C7325" s="44"/>
    </row>
    <row r="7326" spans="2:3" s="45" customFormat="1">
      <c r="B7326" s="49"/>
      <c r="C7326" s="44"/>
    </row>
    <row r="7327" spans="2:3" s="45" customFormat="1">
      <c r="B7327" s="49"/>
      <c r="C7327" s="44"/>
    </row>
    <row r="7328" spans="2:3" s="45" customFormat="1">
      <c r="B7328" s="49"/>
      <c r="C7328" s="44"/>
    </row>
    <row r="7329" spans="2:3" s="45" customFormat="1">
      <c r="B7329" s="49"/>
      <c r="C7329" s="44"/>
    </row>
    <row r="7330" spans="2:3" s="45" customFormat="1">
      <c r="B7330" s="49"/>
      <c r="C7330" s="44"/>
    </row>
    <row r="7331" spans="2:3" s="45" customFormat="1">
      <c r="B7331" s="49"/>
      <c r="C7331" s="44"/>
    </row>
    <row r="7332" spans="2:3" s="45" customFormat="1">
      <c r="B7332" s="49"/>
      <c r="C7332" s="44"/>
    </row>
    <row r="7333" spans="2:3" s="45" customFormat="1">
      <c r="B7333" s="49"/>
      <c r="C7333" s="44"/>
    </row>
    <row r="7334" spans="2:3" s="45" customFormat="1">
      <c r="B7334" s="49"/>
      <c r="C7334" s="44"/>
    </row>
    <row r="7335" spans="2:3" s="45" customFormat="1">
      <c r="B7335" s="49"/>
      <c r="C7335" s="44"/>
    </row>
    <row r="7336" spans="2:3" s="45" customFormat="1">
      <c r="B7336" s="49"/>
      <c r="C7336" s="44"/>
    </row>
    <row r="7337" spans="2:3" s="45" customFormat="1">
      <c r="B7337" s="49"/>
      <c r="C7337" s="44"/>
    </row>
    <row r="7338" spans="2:3" s="45" customFormat="1">
      <c r="B7338" s="49"/>
      <c r="C7338" s="44"/>
    </row>
    <row r="7339" spans="2:3" s="45" customFormat="1">
      <c r="B7339" s="49"/>
      <c r="C7339" s="44"/>
    </row>
    <row r="7340" spans="2:3" s="45" customFormat="1">
      <c r="B7340" s="49"/>
      <c r="C7340" s="44"/>
    </row>
    <row r="7341" spans="2:3" s="45" customFormat="1">
      <c r="B7341" s="49"/>
      <c r="C7341" s="44"/>
    </row>
    <row r="7342" spans="2:3" s="45" customFormat="1">
      <c r="B7342" s="49"/>
      <c r="C7342" s="44"/>
    </row>
    <row r="7343" spans="2:3" s="45" customFormat="1">
      <c r="B7343" s="49"/>
      <c r="C7343" s="44"/>
    </row>
    <row r="7344" spans="2:3" s="45" customFormat="1">
      <c r="B7344" s="49"/>
      <c r="C7344" s="44"/>
    </row>
    <row r="7345" spans="2:3" s="45" customFormat="1">
      <c r="B7345" s="49"/>
      <c r="C7345" s="44"/>
    </row>
    <row r="7346" spans="2:3" s="45" customFormat="1">
      <c r="B7346" s="49"/>
      <c r="C7346" s="44"/>
    </row>
    <row r="7347" spans="2:3" s="45" customFormat="1">
      <c r="B7347" s="49"/>
      <c r="C7347" s="44"/>
    </row>
    <row r="7348" spans="2:3" s="45" customFormat="1">
      <c r="B7348" s="49"/>
      <c r="C7348" s="44"/>
    </row>
    <row r="7349" spans="2:3" s="45" customFormat="1">
      <c r="B7349" s="49"/>
      <c r="C7349" s="44"/>
    </row>
    <row r="7350" spans="2:3" s="45" customFormat="1">
      <c r="B7350" s="49"/>
      <c r="C7350" s="44"/>
    </row>
    <row r="7351" spans="2:3" s="45" customFormat="1">
      <c r="B7351" s="49"/>
      <c r="C7351" s="44"/>
    </row>
    <row r="7352" spans="2:3" s="45" customFormat="1">
      <c r="B7352" s="49"/>
      <c r="C7352" s="44"/>
    </row>
    <row r="7353" spans="2:3" s="45" customFormat="1">
      <c r="B7353" s="49"/>
      <c r="C7353" s="44"/>
    </row>
    <row r="7354" spans="2:3" s="45" customFormat="1">
      <c r="B7354" s="49"/>
      <c r="C7354" s="44"/>
    </row>
    <row r="7355" spans="2:3" s="45" customFormat="1">
      <c r="B7355" s="49"/>
      <c r="C7355" s="44"/>
    </row>
    <row r="7356" spans="2:3" s="45" customFormat="1">
      <c r="B7356" s="49"/>
      <c r="C7356" s="44"/>
    </row>
    <row r="7357" spans="2:3" s="45" customFormat="1">
      <c r="B7357" s="49"/>
      <c r="C7357" s="44"/>
    </row>
    <row r="7358" spans="2:3" s="45" customFormat="1">
      <c r="B7358" s="49"/>
      <c r="C7358" s="44"/>
    </row>
    <row r="7359" spans="2:3" s="45" customFormat="1">
      <c r="B7359" s="49"/>
      <c r="C7359" s="44"/>
    </row>
    <row r="7360" spans="2:3" s="45" customFormat="1">
      <c r="B7360" s="49"/>
      <c r="C7360" s="44"/>
    </row>
    <row r="7361" spans="2:3" s="45" customFormat="1">
      <c r="B7361" s="49"/>
      <c r="C7361" s="44"/>
    </row>
    <row r="7362" spans="2:3" s="45" customFormat="1">
      <c r="B7362" s="49"/>
      <c r="C7362" s="44"/>
    </row>
    <row r="7363" spans="2:3" s="45" customFormat="1">
      <c r="B7363" s="49"/>
      <c r="C7363" s="44"/>
    </row>
    <row r="7364" spans="2:3" s="45" customFormat="1">
      <c r="B7364" s="49"/>
      <c r="C7364" s="44"/>
    </row>
    <row r="7365" spans="2:3" s="45" customFormat="1">
      <c r="B7365" s="49"/>
      <c r="C7365" s="44"/>
    </row>
    <row r="7366" spans="2:3" s="45" customFormat="1">
      <c r="B7366" s="49"/>
      <c r="C7366" s="44"/>
    </row>
    <row r="7367" spans="2:3" s="45" customFormat="1">
      <c r="B7367" s="49"/>
      <c r="C7367" s="44"/>
    </row>
    <row r="7368" spans="2:3" s="45" customFormat="1">
      <c r="B7368" s="49"/>
      <c r="C7368" s="44"/>
    </row>
    <row r="7369" spans="2:3" s="45" customFormat="1">
      <c r="B7369" s="49"/>
      <c r="C7369" s="44"/>
    </row>
    <row r="7370" spans="2:3" s="45" customFormat="1">
      <c r="B7370" s="49"/>
      <c r="C7370" s="44"/>
    </row>
    <row r="7371" spans="2:3" s="45" customFormat="1">
      <c r="B7371" s="49"/>
      <c r="C7371" s="44"/>
    </row>
    <row r="7372" spans="2:3" s="45" customFormat="1">
      <c r="B7372" s="49"/>
      <c r="C7372" s="44"/>
    </row>
    <row r="7373" spans="2:3" s="45" customFormat="1">
      <c r="B7373" s="49"/>
      <c r="C7373" s="44"/>
    </row>
    <row r="7374" spans="2:3" s="45" customFormat="1">
      <c r="B7374" s="49"/>
      <c r="C7374" s="44"/>
    </row>
    <row r="7375" spans="2:3" s="45" customFormat="1">
      <c r="B7375" s="49"/>
      <c r="C7375" s="44"/>
    </row>
    <row r="7376" spans="2:3" s="45" customFormat="1">
      <c r="B7376" s="49"/>
      <c r="C7376" s="44"/>
    </row>
    <row r="7377" spans="2:3" s="45" customFormat="1">
      <c r="B7377" s="49"/>
      <c r="C7377" s="44"/>
    </row>
    <row r="7378" spans="2:3" s="45" customFormat="1">
      <c r="B7378" s="49"/>
      <c r="C7378" s="44"/>
    </row>
    <row r="7379" spans="2:3" s="45" customFormat="1">
      <c r="B7379" s="49"/>
      <c r="C7379" s="44"/>
    </row>
    <row r="7380" spans="2:3" s="45" customFormat="1">
      <c r="B7380" s="49"/>
      <c r="C7380" s="44"/>
    </row>
    <row r="7381" spans="2:3" s="45" customFormat="1">
      <c r="B7381" s="49"/>
      <c r="C7381" s="44"/>
    </row>
    <row r="7382" spans="2:3" s="45" customFormat="1">
      <c r="B7382" s="49"/>
      <c r="C7382" s="44"/>
    </row>
    <row r="7383" spans="2:3" s="45" customFormat="1">
      <c r="B7383" s="49"/>
      <c r="C7383" s="44"/>
    </row>
    <row r="7384" spans="2:3" s="45" customFormat="1">
      <c r="B7384" s="49"/>
      <c r="C7384" s="44"/>
    </row>
    <row r="7385" spans="2:3" s="45" customFormat="1">
      <c r="B7385" s="49"/>
      <c r="C7385" s="44"/>
    </row>
    <row r="7386" spans="2:3" s="45" customFormat="1">
      <c r="B7386" s="49"/>
      <c r="C7386" s="44"/>
    </row>
    <row r="7387" spans="2:3" s="45" customFormat="1">
      <c r="B7387" s="49"/>
      <c r="C7387" s="44"/>
    </row>
    <row r="7388" spans="2:3" s="45" customFormat="1">
      <c r="B7388" s="49"/>
      <c r="C7388" s="44"/>
    </row>
    <row r="7389" spans="2:3" s="45" customFormat="1">
      <c r="B7389" s="49"/>
      <c r="C7389" s="44"/>
    </row>
    <row r="7390" spans="2:3" s="45" customFormat="1">
      <c r="B7390" s="49"/>
      <c r="C7390" s="44"/>
    </row>
    <row r="7391" spans="2:3" s="45" customFormat="1">
      <c r="B7391" s="49"/>
      <c r="C7391" s="44"/>
    </row>
    <row r="7392" spans="2:3" s="45" customFormat="1">
      <c r="B7392" s="49"/>
      <c r="C7392" s="44"/>
    </row>
    <row r="7393" spans="2:3" s="45" customFormat="1">
      <c r="B7393" s="49"/>
      <c r="C7393" s="44"/>
    </row>
    <row r="7394" spans="2:3" s="45" customFormat="1">
      <c r="B7394" s="49"/>
      <c r="C7394" s="44"/>
    </row>
    <row r="7395" spans="2:3" s="45" customFormat="1">
      <c r="B7395" s="49"/>
      <c r="C7395" s="44"/>
    </row>
    <row r="7396" spans="2:3" s="45" customFormat="1">
      <c r="B7396" s="49"/>
      <c r="C7396" s="44"/>
    </row>
    <row r="7397" spans="2:3" s="45" customFormat="1">
      <c r="B7397" s="49"/>
      <c r="C7397" s="44"/>
    </row>
    <row r="7398" spans="2:3" s="45" customFormat="1">
      <c r="B7398" s="49"/>
      <c r="C7398" s="44"/>
    </row>
    <row r="7399" spans="2:3" s="45" customFormat="1">
      <c r="B7399" s="49"/>
      <c r="C7399" s="44"/>
    </row>
    <row r="7400" spans="2:3" s="45" customFormat="1">
      <c r="B7400" s="49"/>
      <c r="C7400" s="44"/>
    </row>
    <row r="7401" spans="2:3" s="45" customFormat="1">
      <c r="B7401" s="49"/>
      <c r="C7401" s="44"/>
    </row>
    <row r="7402" spans="2:3" s="45" customFormat="1">
      <c r="B7402" s="49"/>
      <c r="C7402" s="44"/>
    </row>
    <row r="7403" spans="2:3" s="45" customFormat="1">
      <c r="B7403" s="49"/>
      <c r="C7403" s="44"/>
    </row>
    <row r="7404" spans="2:3" s="45" customFormat="1">
      <c r="B7404" s="49"/>
      <c r="C7404" s="44"/>
    </row>
    <row r="7405" spans="2:3" s="45" customFormat="1">
      <c r="B7405" s="49"/>
      <c r="C7405" s="44"/>
    </row>
    <row r="7406" spans="2:3" s="45" customFormat="1">
      <c r="B7406" s="49"/>
      <c r="C7406" s="44"/>
    </row>
    <row r="7407" spans="2:3" s="45" customFormat="1">
      <c r="B7407" s="49"/>
      <c r="C7407" s="44"/>
    </row>
    <row r="7408" spans="2:3" s="45" customFormat="1">
      <c r="B7408" s="49"/>
      <c r="C7408" s="44"/>
    </row>
    <row r="7409" spans="2:3" s="45" customFormat="1">
      <c r="B7409" s="49"/>
      <c r="C7409" s="44"/>
    </row>
    <row r="7410" spans="2:3" s="45" customFormat="1">
      <c r="B7410" s="49"/>
      <c r="C7410" s="44"/>
    </row>
    <row r="7411" spans="2:3" s="45" customFormat="1">
      <c r="B7411" s="49"/>
      <c r="C7411" s="44"/>
    </row>
    <row r="7412" spans="2:3" s="45" customFormat="1">
      <c r="B7412" s="49"/>
      <c r="C7412" s="44"/>
    </row>
    <row r="7413" spans="2:3" s="45" customFormat="1">
      <c r="B7413" s="49"/>
      <c r="C7413" s="44"/>
    </row>
    <row r="7414" spans="2:3" s="45" customFormat="1">
      <c r="B7414" s="49"/>
      <c r="C7414" s="44"/>
    </row>
    <row r="7415" spans="2:3" s="45" customFormat="1">
      <c r="B7415" s="49"/>
      <c r="C7415" s="44"/>
    </row>
    <row r="7416" spans="2:3" s="45" customFormat="1">
      <c r="B7416" s="49"/>
      <c r="C7416" s="44"/>
    </row>
    <row r="7417" spans="2:3" s="45" customFormat="1">
      <c r="B7417" s="49"/>
      <c r="C7417" s="44"/>
    </row>
    <row r="7418" spans="2:3" s="45" customFormat="1">
      <c r="B7418" s="49"/>
      <c r="C7418" s="44"/>
    </row>
    <row r="7419" spans="2:3" s="45" customFormat="1">
      <c r="B7419" s="49"/>
      <c r="C7419" s="44"/>
    </row>
    <row r="7420" spans="2:3" s="45" customFormat="1">
      <c r="B7420" s="49"/>
      <c r="C7420" s="44"/>
    </row>
    <row r="7421" spans="2:3" s="45" customFormat="1">
      <c r="B7421" s="49"/>
      <c r="C7421" s="44"/>
    </row>
    <row r="7422" spans="2:3" s="45" customFormat="1">
      <c r="B7422" s="49"/>
      <c r="C7422" s="44"/>
    </row>
    <row r="7423" spans="2:3" s="45" customFormat="1">
      <c r="B7423" s="49"/>
      <c r="C7423" s="44"/>
    </row>
    <row r="7424" spans="2:3" s="45" customFormat="1">
      <c r="B7424" s="49"/>
      <c r="C7424" s="44"/>
    </row>
    <row r="7425" spans="2:3" s="45" customFormat="1">
      <c r="B7425" s="49"/>
      <c r="C7425" s="44"/>
    </row>
    <row r="7426" spans="2:3" s="45" customFormat="1">
      <c r="B7426" s="49"/>
      <c r="C7426" s="44"/>
    </row>
    <row r="7427" spans="2:3" s="45" customFormat="1">
      <c r="B7427" s="49"/>
      <c r="C7427" s="44"/>
    </row>
    <row r="7428" spans="2:3" s="45" customFormat="1">
      <c r="B7428" s="49"/>
      <c r="C7428" s="44"/>
    </row>
    <row r="7429" spans="2:3" s="45" customFormat="1">
      <c r="B7429" s="49"/>
      <c r="C7429" s="44"/>
    </row>
    <row r="7430" spans="2:3" s="45" customFormat="1">
      <c r="B7430" s="49"/>
      <c r="C7430" s="44"/>
    </row>
    <row r="7431" spans="2:3" s="45" customFormat="1">
      <c r="B7431" s="49"/>
      <c r="C7431" s="44"/>
    </row>
    <row r="7432" spans="2:3" s="45" customFormat="1">
      <c r="B7432" s="49"/>
      <c r="C7432" s="44"/>
    </row>
    <row r="7433" spans="2:3" s="45" customFormat="1">
      <c r="B7433" s="49"/>
      <c r="C7433" s="44"/>
    </row>
    <row r="7434" spans="2:3" s="45" customFormat="1">
      <c r="B7434" s="49"/>
      <c r="C7434" s="44"/>
    </row>
    <row r="7435" spans="2:3" s="45" customFormat="1">
      <c r="B7435" s="49"/>
      <c r="C7435" s="44"/>
    </row>
    <row r="7436" spans="2:3" s="45" customFormat="1">
      <c r="B7436" s="49"/>
      <c r="C7436" s="44"/>
    </row>
    <row r="7437" spans="2:3" s="45" customFormat="1">
      <c r="B7437" s="49"/>
      <c r="C7437" s="44"/>
    </row>
    <row r="7438" spans="2:3" s="45" customFormat="1">
      <c r="B7438" s="49"/>
      <c r="C7438" s="44"/>
    </row>
    <row r="7439" spans="2:3" s="45" customFormat="1">
      <c r="B7439" s="49"/>
      <c r="C7439" s="44"/>
    </row>
    <row r="7440" spans="2:3" s="45" customFormat="1">
      <c r="B7440" s="49"/>
      <c r="C7440" s="44"/>
    </row>
    <row r="7441" spans="2:3" s="45" customFormat="1">
      <c r="B7441" s="49"/>
      <c r="C7441" s="44"/>
    </row>
    <row r="7442" spans="2:3" s="45" customFormat="1">
      <c r="B7442" s="49"/>
      <c r="C7442" s="44"/>
    </row>
    <row r="7443" spans="2:3" s="45" customFormat="1">
      <c r="B7443" s="49"/>
      <c r="C7443" s="44"/>
    </row>
    <row r="7444" spans="2:3" s="45" customFormat="1">
      <c r="B7444" s="49"/>
      <c r="C7444" s="44"/>
    </row>
    <row r="7445" spans="2:3" s="45" customFormat="1">
      <c r="B7445" s="49"/>
      <c r="C7445" s="44"/>
    </row>
    <row r="7446" spans="2:3" s="45" customFormat="1">
      <c r="B7446" s="49"/>
      <c r="C7446" s="44"/>
    </row>
    <row r="7447" spans="2:3" s="45" customFormat="1">
      <c r="B7447" s="49"/>
      <c r="C7447" s="44"/>
    </row>
    <row r="7448" spans="2:3" s="45" customFormat="1">
      <c r="B7448" s="49"/>
      <c r="C7448" s="44"/>
    </row>
    <row r="7449" spans="2:3" s="45" customFormat="1">
      <c r="B7449" s="49"/>
      <c r="C7449" s="44"/>
    </row>
    <row r="7450" spans="2:3" s="45" customFormat="1">
      <c r="B7450" s="49"/>
      <c r="C7450" s="44"/>
    </row>
    <row r="7451" spans="2:3" s="45" customFormat="1">
      <c r="B7451" s="49"/>
      <c r="C7451" s="44"/>
    </row>
    <row r="7452" spans="2:3" s="45" customFormat="1">
      <c r="B7452" s="49"/>
      <c r="C7452" s="44"/>
    </row>
    <row r="7453" spans="2:3" s="45" customFormat="1">
      <c r="B7453" s="49"/>
      <c r="C7453" s="44"/>
    </row>
    <row r="7454" spans="2:3" s="45" customFormat="1">
      <c r="B7454" s="49"/>
      <c r="C7454" s="44"/>
    </row>
    <row r="7455" spans="2:3" s="45" customFormat="1">
      <c r="B7455" s="49"/>
      <c r="C7455" s="44"/>
    </row>
    <row r="7456" spans="2:3" s="45" customFormat="1">
      <c r="B7456" s="49"/>
      <c r="C7456" s="44"/>
    </row>
    <row r="7457" spans="2:3" s="45" customFormat="1">
      <c r="B7457" s="49"/>
      <c r="C7457" s="44"/>
    </row>
    <row r="7458" spans="2:3" s="45" customFormat="1">
      <c r="B7458" s="49"/>
      <c r="C7458" s="44"/>
    </row>
    <row r="7459" spans="2:3" s="45" customFormat="1">
      <c r="B7459" s="49"/>
      <c r="C7459" s="44"/>
    </row>
    <row r="7460" spans="2:3" s="45" customFormat="1">
      <c r="B7460" s="49"/>
      <c r="C7460" s="44"/>
    </row>
    <row r="7461" spans="2:3" s="45" customFormat="1">
      <c r="B7461" s="49"/>
      <c r="C7461" s="44"/>
    </row>
    <row r="7462" spans="2:3" s="45" customFormat="1">
      <c r="B7462" s="49"/>
      <c r="C7462" s="44"/>
    </row>
    <row r="7463" spans="2:3" s="45" customFormat="1">
      <c r="B7463" s="49"/>
      <c r="C7463" s="44"/>
    </row>
    <row r="7464" spans="2:3" s="45" customFormat="1">
      <c r="B7464" s="49"/>
      <c r="C7464" s="44"/>
    </row>
    <row r="7465" spans="2:3" s="45" customFormat="1">
      <c r="B7465" s="49"/>
      <c r="C7465" s="44"/>
    </row>
    <row r="7466" spans="2:3" s="45" customFormat="1">
      <c r="B7466" s="49"/>
      <c r="C7466" s="44"/>
    </row>
    <row r="7467" spans="2:3" s="45" customFormat="1">
      <c r="B7467" s="49"/>
      <c r="C7467" s="44"/>
    </row>
    <row r="7468" spans="2:3" s="45" customFormat="1">
      <c r="B7468" s="49"/>
      <c r="C7468" s="44"/>
    </row>
    <row r="7469" spans="2:3" s="45" customFormat="1">
      <c r="B7469" s="49"/>
      <c r="C7469" s="44"/>
    </row>
    <row r="7470" spans="2:3" s="45" customFormat="1">
      <c r="B7470" s="49"/>
      <c r="C7470" s="44"/>
    </row>
    <row r="7471" spans="2:3" s="45" customFormat="1">
      <c r="B7471" s="49"/>
      <c r="C7471" s="44"/>
    </row>
    <row r="7472" spans="2:3" s="45" customFormat="1">
      <c r="B7472" s="49"/>
      <c r="C7472" s="44"/>
    </row>
    <row r="7473" spans="2:3" s="45" customFormat="1">
      <c r="B7473" s="49"/>
      <c r="C7473" s="44"/>
    </row>
    <row r="7474" spans="2:3" s="45" customFormat="1">
      <c r="B7474" s="49"/>
      <c r="C7474" s="44"/>
    </row>
    <row r="7475" spans="2:3" s="45" customFormat="1">
      <c r="B7475" s="49"/>
      <c r="C7475" s="44"/>
    </row>
    <row r="7476" spans="2:3" s="45" customFormat="1">
      <c r="B7476" s="49"/>
      <c r="C7476" s="44"/>
    </row>
    <row r="7477" spans="2:3" s="45" customFormat="1">
      <c r="B7477" s="49"/>
      <c r="C7477" s="44"/>
    </row>
    <row r="7478" spans="2:3" s="45" customFormat="1">
      <c r="B7478" s="49"/>
      <c r="C7478" s="44"/>
    </row>
    <row r="7479" spans="2:3" s="45" customFormat="1">
      <c r="B7479" s="49"/>
      <c r="C7479" s="44"/>
    </row>
    <row r="7480" spans="2:3" s="45" customFormat="1">
      <c r="B7480" s="49"/>
      <c r="C7480" s="44"/>
    </row>
    <row r="7481" spans="2:3" s="45" customFormat="1">
      <c r="B7481" s="49"/>
      <c r="C7481" s="44"/>
    </row>
    <row r="7482" spans="2:3" s="45" customFormat="1">
      <c r="B7482" s="49"/>
      <c r="C7482" s="44"/>
    </row>
    <row r="7483" spans="2:3" s="45" customFormat="1">
      <c r="B7483" s="49"/>
      <c r="C7483" s="44"/>
    </row>
    <row r="7484" spans="2:3" s="45" customFormat="1">
      <c r="B7484" s="49"/>
      <c r="C7484" s="44"/>
    </row>
    <row r="7485" spans="2:3" s="45" customFormat="1">
      <c r="B7485" s="49"/>
      <c r="C7485" s="44"/>
    </row>
    <row r="7486" spans="2:3" s="45" customFormat="1">
      <c r="B7486" s="49"/>
      <c r="C7486" s="44"/>
    </row>
    <row r="7487" spans="2:3" s="45" customFormat="1">
      <c r="B7487" s="49"/>
      <c r="C7487" s="44"/>
    </row>
    <row r="7488" spans="2:3" s="45" customFormat="1">
      <c r="B7488" s="49"/>
      <c r="C7488" s="44"/>
    </row>
    <row r="7489" spans="2:3" s="45" customFormat="1">
      <c r="B7489" s="49"/>
      <c r="C7489" s="44"/>
    </row>
    <row r="7490" spans="2:3" s="45" customFormat="1">
      <c r="B7490" s="49"/>
      <c r="C7490" s="44"/>
    </row>
    <row r="7491" spans="2:3" s="45" customFormat="1">
      <c r="B7491" s="49"/>
      <c r="C7491" s="44"/>
    </row>
    <row r="7492" spans="2:3" s="45" customFormat="1">
      <c r="B7492" s="49"/>
      <c r="C7492" s="44"/>
    </row>
    <row r="7493" spans="2:3" s="45" customFormat="1">
      <c r="B7493" s="49"/>
      <c r="C7493" s="44"/>
    </row>
    <row r="7494" spans="2:3" s="45" customFormat="1">
      <c r="B7494" s="49"/>
      <c r="C7494" s="44"/>
    </row>
    <row r="7495" spans="2:3" s="45" customFormat="1">
      <c r="B7495" s="49"/>
      <c r="C7495" s="44"/>
    </row>
    <row r="7496" spans="2:3" s="45" customFormat="1">
      <c r="B7496" s="49"/>
      <c r="C7496" s="44"/>
    </row>
    <row r="7497" spans="2:3" s="45" customFormat="1">
      <c r="B7497" s="49"/>
      <c r="C7497" s="44"/>
    </row>
    <row r="7498" spans="2:3" s="45" customFormat="1">
      <c r="B7498" s="49"/>
      <c r="C7498" s="44"/>
    </row>
    <row r="7499" spans="2:3" s="45" customFormat="1">
      <c r="B7499" s="49"/>
      <c r="C7499" s="44"/>
    </row>
    <row r="7500" spans="2:3" s="45" customFormat="1">
      <c r="B7500" s="49"/>
      <c r="C7500" s="44"/>
    </row>
    <row r="7501" spans="2:3" s="45" customFormat="1">
      <c r="B7501" s="49"/>
      <c r="C7501" s="44"/>
    </row>
    <row r="7502" spans="2:3" s="45" customFormat="1">
      <c r="B7502" s="49"/>
      <c r="C7502" s="44"/>
    </row>
    <row r="7503" spans="2:3" s="45" customFormat="1">
      <c r="B7503" s="49"/>
      <c r="C7503" s="44"/>
    </row>
    <row r="7504" spans="2:3" s="45" customFormat="1">
      <c r="B7504" s="49"/>
      <c r="C7504" s="44"/>
    </row>
    <row r="7505" spans="2:3" s="45" customFormat="1">
      <c r="B7505" s="49"/>
      <c r="C7505" s="44"/>
    </row>
    <row r="7506" spans="2:3" s="45" customFormat="1">
      <c r="B7506" s="49"/>
      <c r="C7506" s="44"/>
    </row>
    <row r="7507" spans="2:3" s="45" customFormat="1">
      <c r="B7507" s="49"/>
      <c r="C7507" s="44"/>
    </row>
    <row r="7508" spans="2:3" s="45" customFormat="1">
      <c r="B7508" s="49"/>
      <c r="C7508" s="44"/>
    </row>
    <row r="7509" spans="2:3" s="45" customFormat="1">
      <c r="B7509" s="49"/>
      <c r="C7509" s="44"/>
    </row>
    <row r="7510" spans="2:3" s="45" customFormat="1">
      <c r="B7510" s="49"/>
      <c r="C7510" s="44"/>
    </row>
    <row r="7511" spans="2:3" s="45" customFormat="1">
      <c r="B7511" s="49"/>
      <c r="C7511" s="44"/>
    </row>
    <row r="7512" spans="2:3" s="45" customFormat="1">
      <c r="B7512" s="49"/>
      <c r="C7512" s="44"/>
    </row>
    <row r="7513" spans="2:3" s="45" customFormat="1">
      <c r="B7513" s="49"/>
      <c r="C7513" s="44"/>
    </row>
    <row r="7514" spans="2:3" s="45" customFormat="1">
      <c r="B7514" s="49"/>
      <c r="C7514" s="44"/>
    </row>
    <row r="7515" spans="2:3" s="45" customFormat="1">
      <c r="B7515" s="49"/>
      <c r="C7515" s="44"/>
    </row>
    <row r="7516" spans="2:3" s="45" customFormat="1">
      <c r="B7516" s="49"/>
      <c r="C7516" s="44"/>
    </row>
    <row r="7517" spans="2:3" s="45" customFormat="1">
      <c r="B7517" s="49"/>
      <c r="C7517" s="44"/>
    </row>
    <row r="7518" spans="2:3" s="45" customFormat="1">
      <c r="B7518" s="49"/>
      <c r="C7518" s="44"/>
    </row>
    <row r="7519" spans="2:3" s="45" customFormat="1">
      <c r="B7519" s="49"/>
      <c r="C7519" s="44"/>
    </row>
    <row r="7520" spans="2:3" s="45" customFormat="1">
      <c r="B7520" s="49"/>
      <c r="C7520" s="44"/>
    </row>
    <row r="7521" spans="2:3" s="45" customFormat="1">
      <c r="B7521" s="49"/>
      <c r="C7521" s="44"/>
    </row>
    <row r="7522" spans="2:3" s="45" customFormat="1">
      <c r="B7522" s="49"/>
      <c r="C7522" s="44"/>
    </row>
    <row r="7523" spans="2:3" s="45" customFormat="1">
      <c r="B7523" s="49"/>
      <c r="C7523" s="44"/>
    </row>
    <row r="7524" spans="2:3" s="45" customFormat="1">
      <c r="B7524" s="49"/>
      <c r="C7524" s="44"/>
    </row>
    <row r="7525" spans="2:3" s="45" customFormat="1">
      <c r="B7525" s="49"/>
      <c r="C7525" s="44"/>
    </row>
    <row r="7526" spans="2:3" s="45" customFormat="1">
      <c r="B7526" s="49"/>
      <c r="C7526" s="44"/>
    </row>
    <row r="7527" spans="2:3" s="45" customFormat="1">
      <c r="B7527" s="49"/>
      <c r="C7527" s="44"/>
    </row>
    <row r="7528" spans="2:3" s="45" customFormat="1">
      <c r="B7528" s="49"/>
      <c r="C7528" s="44"/>
    </row>
    <row r="7529" spans="2:3" s="45" customFormat="1">
      <c r="B7529" s="49"/>
      <c r="C7529" s="44"/>
    </row>
    <row r="7530" spans="2:3" s="45" customFormat="1">
      <c r="B7530" s="49"/>
      <c r="C7530" s="44"/>
    </row>
    <row r="7531" spans="2:3" s="45" customFormat="1">
      <c r="B7531" s="49"/>
      <c r="C7531" s="44"/>
    </row>
    <row r="7532" spans="2:3" s="45" customFormat="1">
      <c r="B7532" s="49"/>
      <c r="C7532" s="44"/>
    </row>
    <row r="7533" spans="2:3" s="45" customFormat="1">
      <c r="B7533" s="49"/>
      <c r="C7533" s="44"/>
    </row>
    <row r="7534" spans="2:3" s="45" customFormat="1">
      <c r="B7534" s="49"/>
      <c r="C7534" s="44"/>
    </row>
    <row r="7535" spans="2:3" s="45" customFormat="1">
      <c r="B7535" s="49"/>
      <c r="C7535" s="44"/>
    </row>
    <row r="7536" spans="2:3" s="45" customFormat="1">
      <c r="B7536" s="49"/>
      <c r="C7536" s="44"/>
    </row>
    <row r="7537" spans="2:3" s="45" customFormat="1">
      <c r="B7537" s="49"/>
      <c r="C7537" s="44"/>
    </row>
    <row r="7538" spans="2:3" s="45" customFormat="1">
      <c r="B7538" s="49"/>
      <c r="C7538" s="44"/>
    </row>
    <row r="7539" spans="2:3" s="45" customFormat="1">
      <c r="B7539" s="49"/>
      <c r="C7539" s="44"/>
    </row>
    <row r="7540" spans="2:3" s="45" customFormat="1">
      <c r="B7540" s="49"/>
      <c r="C7540" s="44"/>
    </row>
    <row r="7541" spans="2:3" s="45" customFormat="1">
      <c r="B7541" s="49"/>
      <c r="C7541" s="44"/>
    </row>
    <row r="7542" spans="2:3" s="45" customFormat="1">
      <c r="B7542" s="49"/>
      <c r="C7542" s="44"/>
    </row>
    <row r="7543" spans="2:3" s="45" customFormat="1">
      <c r="B7543" s="49"/>
      <c r="C7543" s="44"/>
    </row>
    <row r="7544" spans="2:3" s="45" customFormat="1">
      <c r="B7544" s="49"/>
      <c r="C7544" s="44"/>
    </row>
    <row r="7545" spans="2:3" s="45" customFormat="1">
      <c r="B7545" s="49"/>
      <c r="C7545" s="44"/>
    </row>
    <row r="7546" spans="2:3" s="45" customFormat="1">
      <c r="B7546" s="49"/>
      <c r="C7546" s="44"/>
    </row>
    <row r="7547" spans="2:3" s="45" customFormat="1">
      <c r="B7547" s="49"/>
      <c r="C7547" s="44"/>
    </row>
    <row r="7548" spans="2:3" s="45" customFormat="1">
      <c r="B7548" s="49"/>
      <c r="C7548" s="44"/>
    </row>
    <row r="7549" spans="2:3" s="45" customFormat="1">
      <c r="B7549" s="49"/>
      <c r="C7549" s="44"/>
    </row>
    <row r="7550" spans="2:3" s="45" customFormat="1">
      <c r="B7550" s="49"/>
      <c r="C7550" s="44"/>
    </row>
    <row r="7551" spans="2:3" s="45" customFormat="1">
      <c r="B7551" s="49"/>
      <c r="C7551" s="44"/>
    </row>
    <row r="7552" spans="2:3" s="45" customFormat="1">
      <c r="B7552" s="49"/>
      <c r="C7552" s="44"/>
    </row>
    <row r="7553" spans="2:3" s="45" customFormat="1">
      <c r="B7553" s="49"/>
      <c r="C7553" s="44"/>
    </row>
    <row r="7554" spans="2:3" s="45" customFormat="1">
      <c r="B7554" s="49"/>
      <c r="C7554" s="44"/>
    </row>
    <row r="7555" spans="2:3" s="45" customFormat="1">
      <c r="B7555" s="49"/>
      <c r="C7555" s="44"/>
    </row>
    <row r="7556" spans="2:3" s="45" customFormat="1">
      <c r="B7556" s="49"/>
      <c r="C7556" s="44"/>
    </row>
    <row r="7557" spans="2:3" s="45" customFormat="1">
      <c r="B7557" s="49"/>
      <c r="C7557" s="44"/>
    </row>
    <row r="7558" spans="2:3" s="45" customFormat="1">
      <c r="B7558" s="49"/>
      <c r="C7558" s="44"/>
    </row>
    <row r="7559" spans="2:3" s="45" customFormat="1">
      <c r="B7559" s="49"/>
      <c r="C7559" s="44"/>
    </row>
    <row r="7560" spans="2:3" s="45" customFormat="1">
      <c r="B7560" s="49"/>
      <c r="C7560" s="44"/>
    </row>
    <row r="7561" spans="2:3" s="45" customFormat="1">
      <c r="B7561" s="49"/>
      <c r="C7561" s="44"/>
    </row>
    <row r="7562" spans="2:3" s="45" customFormat="1">
      <c r="B7562" s="49"/>
      <c r="C7562" s="44"/>
    </row>
    <row r="7563" spans="2:3" s="45" customFormat="1">
      <c r="B7563" s="49"/>
      <c r="C7563" s="44"/>
    </row>
    <row r="7564" spans="2:3" s="45" customFormat="1">
      <c r="B7564" s="49"/>
      <c r="C7564" s="44"/>
    </row>
    <row r="7565" spans="2:3" s="45" customFormat="1">
      <c r="B7565" s="49"/>
      <c r="C7565" s="44"/>
    </row>
    <row r="7566" spans="2:3" s="45" customFormat="1">
      <c r="B7566" s="49"/>
      <c r="C7566" s="44"/>
    </row>
    <row r="7567" spans="2:3" s="45" customFormat="1">
      <c r="B7567" s="49"/>
      <c r="C7567" s="44"/>
    </row>
    <row r="7568" spans="2:3" s="45" customFormat="1">
      <c r="B7568" s="49"/>
      <c r="C7568" s="44"/>
    </row>
    <row r="7569" spans="2:3" s="45" customFormat="1">
      <c r="B7569" s="49"/>
      <c r="C7569" s="44"/>
    </row>
    <row r="7570" spans="2:3" s="45" customFormat="1">
      <c r="B7570" s="49"/>
      <c r="C7570" s="44"/>
    </row>
    <row r="7571" spans="2:3" s="45" customFormat="1">
      <c r="B7571" s="49"/>
      <c r="C7571" s="44"/>
    </row>
    <row r="7572" spans="2:3" s="45" customFormat="1">
      <c r="B7572" s="49"/>
      <c r="C7572" s="44"/>
    </row>
    <row r="7573" spans="2:3" s="45" customFormat="1">
      <c r="B7573" s="49"/>
      <c r="C7573" s="44"/>
    </row>
    <row r="7574" spans="2:3" s="45" customFormat="1">
      <c r="B7574" s="49"/>
      <c r="C7574" s="44"/>
    </row>
    <row r="7575" spans="2:3" s="45" customFormat="1">
      <c r="B7575" s="49"/>
      <c r="C7575" s="44"/>
    </row>
    <row r="7576" spans="2:3" s="45" customFormat="1">
      <c r="B7576" s="49"/>
      <c r="C7576" s="44"/>
    </row>
    <row r="7577" spans="2:3" s="45" customFormat="1">
      <c r="B7577" s="49"/>
      <c r="C7577" s="44"/>
    </row>
    <row r="7578" spans="2:3" s="45" customFormat="1">
      <c r="B7578" s="49"/>
      <c r="C7578" s="44"/>
    </row>
    <row r="7579" spans="2:3" s="45" customFormat="1">
      <c r="B7579" s="49"/>
      <c r="C7579" s="44"/>
    </row>
    <row r="7580" spans="2:3" s="45" customFormat="1">
      <c r="B7580" s="49"/>
      <c r="C7580" s="44"/>
    </row>
    <row r="7581" spans="2:3" s="45" customFormat="1">
      <c r="B7581" s="49"/>
      <c r="C7581" s="44"/>
    </row>
    <row r="7582" spans="2:3" s="45" customFormat="1">
      <c r="B7582" s="49"/>
      <c r="C7582" s="44"/>
    </row>
    <row r="7583" spans="2:3" s="45" customFormat="1">
      <c r="B7583" s="49"/>
      <c r="C7583" s="44"/>
    </row>
    <row r="7584" spans="2:3" s="45" customFormat="1">
      <c r="B7584" s="49"/>
      <c r="C7584" s="44"/>
    </row>
    <row r="7585" spans="2:3" s="45" customFormat="1">
      <c r="B7585" s="49"/>
      <c r="C7585" s="44"/>
    </row>
    <row r="7586" spans="2:3" s="45" customFormat="1">
      <c r="B7586" s="49"/>
      <c r="C7586" s="44"/>
    </row>
    <row r="7587" spans="2:3" s="45" customFormat="1">
      <c r="B7587" s="49"/>
      <c r="C7587" s="44"/>
    </row>
    <row r="7588" spans="2:3" s="45" customFormat="1">
      <c r="B7588" s="49"/>
      <c r="C7588" s="44"/>
    </row>
    <row r="7589" spans="2:3" s="45" customFormat="1">
      <c r="B7589" s="49"/>
      <c r="C7589" s="44"/>
    </row>
    <row r="7590" spans="2:3" s="45" customFormat="1">
      <c r="B7590" s="49"/>
      <c r="C7590" s="44"/>
    </row>
    <row r="7591" spans="2:3" s="45" customFormat="1">
      <c r="B7591" s="49"/>
      <c r="C7591" s="44"/>
    </row>
    <row r="7592" spans="2:3" s="45" customFormat="1">
      <c r="B7592" s="49"/>
      <c r="C7592" s="44"/>
    </row>
    <row r="7593" spans="2:3" s="45" customFormat="1">
      <c r="B7593" s="49"/>
      <c r="C7593" s="44"/>
    </row>
    <row r="7594" spans="2:3" s="45" customFormat="1">
      <c r="B7594" s="49"/>
      <c r="C7594" s="44"/>
    </row>
    <row r="7595" spans="2:3" s="45" customFormat="1">
      <c r="B7595" s="49"/>
      <c r="C7595" s="44"/>
    </row>
    <row r="7596" spans="2:3" s="45" customFormat="1">
      <c r="B7596" s="49"/>
      <c r="C7596" s="44"/>
    </row>
    <row r="7597" spans="2:3" s="45" customFormat="1">
      <c r="B7597" s="49"/>
      <c r="C7597" s="44"/>
    </row>
    <row r="7598" spans="2:3" s="45" customFormat="1">
      <c r="B7598" s="49"/>
      <c r="C7598" s="44"/>
    </row>
    <row r="7599" spans="2:3" s="45" customFormat="1">
      <c r="B7599" s="49"/>
      <c r="C7599" s="44"/>
    </row>
    <row r="7600" spans="2:3" s="45" customFormat="1">
      <c r="B7600" s="49"/>
      <c r="C7600" s="44"/>
    </row>
    <row r="7601" spans="2:3" s="45" customFormat="1">
      <c r="B7601" s="49"/>
      <c r="C7601" s="44"/>
    </row>
    <row r="7602" spans="2:3" s="45" customFormat="1">
      <c r="B7602" s="49"/>
      <c r="C7602" s="44"/>
    </row>
    <row r="7603" spans="2:3" s="45" customFormat="1">
      <c r="B7603" s="49"/>
      <c r="C7603" s="44"/>
    </row>
    <row r="7604" spans="2:3" s="45" customFormat="1">
      <c r="B7604" s="49"/>
      <c r="C7604" s="44"/>
    </row>
    <row r="7605" spans="2:3" s="45" customFormat="1">
      <c r="B7605" s="49"/>
      <c r="C7605" s="44"/>
    </row>
    <row r="7606" spans="2:3" s="45" customFormat="1">
      <c r="B7606" s="49"/>
      <c r="C7606" s="44"/>
    </row>
    <row r="7607" spans="2:3" s="45" customFormat="1">
      <c r="B7607" s="49"/>
      <c r="C7607" s="44"/>
    </row>
    <row r="7608" spans="2:3" s="45" customFormat="1">
      <c r="B7608" s="49"/>
      <c r="C7608" s="44"/>
    </row>
    <row r="7609" spans="2:3" s="45" customFormat="1">
      <c r="B7609" s="49"/>
      <c r="C7609" s="44"/>
    </row>
    <row r="7610" spans="2:3" s="45" customFormat="1">
      <c r="B7610" s="49"/>
      <c r="C7610" s="44"/>
    </row>
    <row r="7611" spans="2:3" s="45" customFormat="1">
      <c r="B7611" s="49"/>
      <c r="C7611" s="44"/>
    </row>
    <row r="7612" spans="2:3" s="45" customFormat="1">
      <c r="B7612" s="49"/>
      <c r="C7612" s="44"/>
    </row>
    <row r="7613" spans="2:3" s="45" customFormat="1">
      <c r="B7613" s="49"/>
      <c r="C7613" s="44"/>
    </row>
    <row r="7614" spans="2:3" s="45" customFormat="1">
      <c r="B7614" s="49"/>
      <c r="C7614" s="44"/>
    </row>
    <row r="7615" spans="2:3" s="45" customFormat="1">
      <c r="B7615" s="49"/>
      <c r="C7615" s="44"/>
    </row>
    <row r="7616" spans="2:3" s="45" customFormat="1">
      <c r="B7616" s="49"/>
      <c r="C7616" s="44"/>
    </row>
    <row r="7617" spans="2:3" s="45" customFormat="1">
      <c r="B7617" s="49"/>
      <c r="C7617" s="44"/>
    </row>
    <row r="7618" spans="2:3" s="45" customFormat="1">
      <c r="B7618" s="49"/>
      <c r="C7618" s="44"/>
    </row>
    <row r="7619" spans="2:3" s="45" customFormat="1">
      <c r="B7619" s="49"/>
      <c r="C7619" s="44"/>
    </row>
    <row r="7620" spans="2:3" s="45" customFormat="1">
      <c r="B7620" s="49"/>
      <c r="C7620" s="44"/>
    </row>
    <row r="7621" spans="2:3" s="45" customFormat="1">
      <c r="B7621" s="49"/>
      <c r="C7621" s="44"/>
    </row>
    <row r="7622" spans="2:3" s="45" customFormat="1">
      <c r="B7622" s="49"/>
      <c r="C7622" s="44"/>
    </row>
    <row r="7623" spans="2:3" s="45" customFormat="1">
      <c r="B7623" s="49"/>
      <c r="C7623" s="44"/>
    </row>
    <row r="7624" spans="2:3" s="45" customFormat="1">
      <c r="B7624" s="49"/>
      <c r="C7624" s="44"/>
    </row>
    <row r="7625" spans="2:3" s="45" customFormat="1">
      <c r="B7625" s="49"/>
      <c r="C7625" s="44"/>
    </row>
    <row r="7626" spans="2:3" s="45" customFormat="1">
      <c r="B7626" s="49"/>
      <c r="C7626" s="44"/>
    </row>
    <row r="7627" spans="2:3" s="45" customFormat="1">
      <c r="B7627" s="49"/>
      <c r="C7627" s="44"/>
    </row>
    <row r="7628" spans="2:3" s="45" customFormat="1">
      <c r="B7628" s="49"/>
      <c r="C7628" s="44"/>
    </row>
    <row r="7629" spans="2:3" s="45" customFormat="1">
      <c r="B7629" s="49"/>
      <c r="C7629" s="44"/>
    </row>
    <row r="7630" spans="2:3" s="45" customFormat="1">
      <c r="B7630" s="49"/>
      <c r="C7630" s="44"/>
    </row>
    <row r="7631" spans="2:3" s="45" customFormat="1">
      <c r="B7631" s="49"/>
      <c r="C7631" s="44"/>
    </row>
    <row r="7632" spans="2:3" s="45" customFormat="1">
      <c r="B7632" s="49"/>
      <c r="C7632" s="44"/>
    </row>
    <row r="7633" spans="2:3" s="45" customFormat="1">
      <c r="B7633" s="49"/>
      <c r="C7633" s="44"/>
    </row>
    <row r="7634" spans="2:3" s="45" customFormat="1">
      <c r="B7634" s="49"/>
      <c r="C7634" s="44"/>
    </row>
    <row r="7635" spans="2:3" s="45" customFormat="1">
      <c r="B7635" s="49"/>
      <c r="C7635" s="44"/>
    </row>
    <row r="7636" spans="2:3" s="45" customFormat="1">
      <c r="B7636" s="49"/>
      <c r="C7636" s="44"/>
    </row>
    <row r="7637" spans="2:3" s="45" customFormat="1">
      <c r="B7637" s="49"/>
      <c r="C7637" s="44"/>
    </row>
    <row r="7638" spans="2:3" s="45" customFormat="1">
      <c r="B7638" s="49"/>
      <c r="C7638" s="44"/>
    </row>
    <row r="7639" spans="2:3" s="45" customFormat="1">
      <c r="B7639" s="49"/>
      <c r="C7639" s="44"/>
    </row>
    <row r="7640" spans="2:3" s="45" customFormat="1">
      <c r="B7640" s="49"/>
      <c r="C7640" s="44"/>
    </row>
    <row r="7641" spans="2:3" s="45" customFormat="1">
      <c r="B7641" s="49"/>
      <c r="C7641" s="44"/>
    </row>
    <row r="7642" spans="2:3" s="45" customFormat="1">
      <c r="B7642" s="49"/>
      <c r="C7642" s="44"/>
    </row>
    <row r="7643" spans="2:3" s="45" customFormat="1">
      <c r="B7643" s="49"/>
      <c r="C7643" s="44"/>
    </row>
    <row r="7644" spans="2:3" s="45" customFormat="1">
      <c r="B7644" s="49"/>
      <c r="C7644" s="44"/>
    </row>
    <row r="7645" spans="2:3" s="45" customFormat="1">
      <c r="B7645" s="49"/>
      <c r="C7645" s="44"/>
    </row>
    <row r="7646" spans="2:3" s="45" customFormat="1">
      <c r="B7646" s="49"/>
      <c r="C7646" s="44"/>
    </row>
    <row r="7647" spans="2:3" s="45" customFormat="1">
      <c r="B7647" s="49"/>
      <c r="C7647" s="44"/>
    </row>
    <row r="7648" spans="2:3" s="45" customFormat="1">
      <c r="B7648" s="49"/>
      <c r="C7648" s="44"/>
    </row>
    <row r="7649" spans="2:3" s="45" customFormat="1">
      <c r="B7649" s="49"/>
      <c r="C7649" s="44"/>
    </row>
    <row r="7650" spans="2:3" s="45" customFormat="1">
      <c r="B7650" s="49"/>
      <c r="C7650" s="44"/>
    </row>
    <row r="7651" spans="2:3" s="45" customFormat="1">
      <c r="B7651" s="49"/>
      <c r="C7651" s="44"/>
    </row>
    <row r="7652" spans="2:3" s="45" customFormat="1">
      <c r="B7652" s="49"/>
      <c r="C7652" s="44"/>
    </row>
    <row r="7653" spans="2:3" s="45" customFormat="1">
      <c r="B7653" s="49"/>
      <c r="C7653" s="44"/>
    </row>
    <row r="7654" spans="2:3" s="45" customFormat="1">
      <c r="B7654" s="49"/>
      <c r="C7654" s="44"/>
    </row>
    <row r="7655" spans="2:3" s="45" customFormat="1">
      <c r="B7655" s="49"/>
      <c r="C7655" s="44"/>
    </row>
    <row r="7656" spans="2:3" s="45" customFormat="1">
      <c r="B7656" s="49"/>
      <c r="C7656" s="44"/>
    </row>
    <row r="7657" spans="2:3" s="45" customFormat="1">
      <c r="B7657" s="49"/>
      <c r="C7657" s="44"/>
    </row>
    <row r="7658" spans="2:3" s="45" customFormat="1">
      <c r="B7658" s="49"/>
      <c r="C7658" s="44"/>
    </row>
    <row r="7659" spans="2:3" s="45" customFormat="1">
      <c r="B7659" s="49"/>
      <c r="C7659" s="44"/>
    </row>
    <row r="7660" spans="2:3" s="45" customFormat="1">
      <c r="B7660" s="49"/>
      <c r="C7660" s="44"/>
    </row>
    <row r="7661" spans="2:3" s="45" customFormat="1">
      <c r="B7661" s="49"/>
      <c r="C7661" s="44"/>
    </row>
    <row r="7662" spans="2:3" s="45" customFormat="1">
      <c r="B7662" s="49"/>
      <c r="C7662" s="44"/>
    </row>
    <row r="7663" spans="2:3" s="45" customFormat="1">
      <c r="B7663" s="49"/>
      <c r="C7663" s="44"/>
    </row>
    <row r="7664" spans="2:3" s="45" customFormat="1">
      <c r="B7664" s="49"/>
      <c r="C7664" s="44"/>
    </row>
    <row r="7665" spans="2:3" s="45" customFormat="1">
      <c r="B7665" s="49"/>
      <c r="C7665" s="44"/>
    </row>
    <row r="7666" spans="2:3" s="45" customFormat="1">
      <c r="B7666" s="49"/>
      <c r="C7666" s="44"/>
    </row>
    <row r="7667" spans="2:3" s="45" customFormat="1">
      <c r="B7667" s="49"/>
      <c r="C7667" s="44"/>
    </row>
    <row r="7668" spans="2:3" s="45" customFormat="1">
      <c r="B7668" s="49"/>
      <c r="C7668" s="44"/>
    </row>
    <row r="7669" spans="2:3" s="45" customFormat="1">
      <c r="B7669" s="49"/>
      <c r="C7669" s="44"/>
    </row>
    <row r="7670" spans="2:3" s="45" customFormat="1">
      <c r="B7670" s="49"/>
      <c r="C7670" s="44"/>
    </row>
    <row r="7671" spans="2:3" s="45" customFormat="1">
      <c r="B7671" s="49"/>
      <c r="C7671" s="44"/>
    </row>
    <row r="7672" spans="2:3" s="45" customFormat="1">
      <c r="B7672" s="49"/>
      <c r="C7672" s="44"/>
    </row>
    <row r="7673" spans="2:3" s="45" customFormat="1">
      <c r="B7673" s="49"/>
      <c r="C7673" s="44"/>
    </row>
    <row r="7674" spans="2:3" s="45" customFormat="1">
      <c r="B7674" s="49"/>
      <c r="C7674" s="44"/>
    </row>
    <row r="7675" spans="2:3" s="45" customFormat="1">
      <c r="B7675" s="49"/>
      <c r="C7675" s="44"/>
    </row>
    <row r="7676" spans="2:3" s="45" customFormat="1">
      <c r="B7676" s="49"/>
      <c r="C7676" s="44"/>
    </row>
    <row r="7677" spans="2:3" s="45" customFormat="1">
      <c r="B7677" s="49"/>
      <c r="C7677" s="44"/>
    </row>
    <row r="7678" spans="2:3" s="45" customFormat="1">
      <c r="B7678" s="49"/>
      <c r="C7678" s="44"/>
    </row>
    <row r="7679" spans="2:3" s="45" customFormat="1">
      <c r="B7679" s="49"/>
      <c r="C7679" s="44"/>
    </row>
    <row r="7680" spans="2:3" s="45" customFormat="1">
      <c r="B7680" s="49"/>
      <c r="C7680" s="44"/>
    </row>
    <row r="7681" spans="2:3" s="45" customFormat="1">
      <c r="B7681" s="49"/>
      <c r="C7681" s="44"/>
    </row>
    <row r="7682" spans="2:3" s="45" customFormat="1">
      <c r="B7682" s="49"/>
      <c r="C7682" s="44"/>
    </row>
    <row r="7683" spans="2:3" s="45" customFormat="1">
      <c r="B7683" s="49"/>
      <c r="C7683" s="44"/>
    </row>
    <row r="7684" spans="2:3" s="45" customFormat="1">
      <c r="B7684" s="49"/>
      <c r="C7684" s="44"/>
    </row>
    <row r="7685" spans="2:3" s="45" customFormat="1">
      <c r="B7685" s="49"/>
      <c r="C7685" s="44"/>
    </row>
    <row r="7686" spans="2:3" s="45" customFormat="1">
      <c r="B7686" s="49"/>
      <c r="C7686" s="44"/>
    </row>
    <row r="7687" spans="2:3" s="45" customFormat="1">
      <c r="B7687" s="49"/>
      <c r="C7687" s="44"/>
    </row>
    <row r="7688" spans="2:3" s="45" customFormat="1">
      <c r="B7688" s="49"/>
      <c r="C7688" s="44"/>
    </row>
    <row r="7689" spans="2:3" s="45" customFormat="1">
      <c r="B7689" s="49"/>
      <c r="C7689" s="44"/>
    </row>
    <row r="7690" spans="2:3" s="45" customFormat="1">
      <c r="B7690" s="49"/>
      <c r="C7690" s="44"/>
    </row>
    <row r="7691" spans="2:3" s="45" customFormat="1">
      <c r="B7691" s="49"/>
      <c r="C7691" s="44"/>
    </row>
    <row r="7692" spans="2:3" s="45" customFormat="1">
      <c r="B7692" s="49"/>
      <c r="C7692" s="44"/>
    </row>
    <row r="7693" spans="2:3" s="45" customFormat="1">
      <c r="B7693" s="49"/>
      <c r="C7693" s="44"/>
    </row>
    <row r="7694" spans="2:3" s="45" customFormat="1">
      <c r="B7694" s="49"/>
      <c r="C7694" s="44"/>
    </row>
    <row r="7695" spans="2:3" s="45" customFormat="1">
      <c r="B7695" s="49"/>
      <c r="C7695" s="44"/>
    </row>
    <row r="7696" spans="2:3" s="45" customFormat="1">
      <c r="B7696" s="49"/>
      <c r="C7696" s="44"/>
    </row>
    <row r="7697" spans="2:3" s="45" customFormat="1">
      <c r="B7697" s="49"/>
      <c r="C7697" s="44"/>
    </row>
    <row r="7698" spans="2:3" s="45" customFormat="1">
      <c r="B7698" s="49"/>
      <c r="C7698" s="44"/>
    </row>
    <row r="7699" spans="2:3" s="45" customFormat="1">
      <c r="B7699" s="49"/>
      <c r="C7699" s="44"/>
    </row>
    <row r="7700" spans="2:3" s="45" customFormat="1">
      <c r="B7700" s="49"/>
      <c r="C7700" s="44"/>
    </row>
    <row r="7701" spans="2:3" s="45" customFormat="1">
      <c r="B7701" s="49"/>
      <c r="C7701" s="44"/>
    </row>
    <row r="7702" spans="2:3" s="45" customFormat="1">
      <c r="B7702" s="49"/>
      <c r="C7702" s="44"/>
    </row>
    <row r="7703" spans="2:3" s="45" customFormat="1">
      <c r="B7703" s="49"/>
      <c r="C7703" s="44"/>
    </row>
    <row r="7704" spans="2:3" s="45" customFormat="1">
      <c r="B7704" s="49"/>
      <c r="C7704" s="44"/>
    </row>
    <row r="7705" spans="2:3" s="45" customFormat="1">
      <c r="B7705" s="49"/>
      <c r="C7705" s="44"/>
    </row>
    <row r="7706" spans="2:3" s="45" customFormat="1">
      <c r="B7706" s="49"/>
      <c r="C7706" s="44"/>
    </row>
    <row r="7707" spans="2:3" s="45" customFormat="1">
      <c r="B7707" s="49"/>
      <c r="C7707" s="44"/>
    </row>
    <row r="7708" spans="2:3" s="45" customFormat="1">
      <c r="B7708" s="49"/>
      <c r="C7708" s="44"/>
    </row>
    <row r="7709" spans="2:3" s="45" customFormat="1">
      <c r="B7709" s="49"/>
      <c r="C7709" s="44"/>
    </row>
    <row r="7710" spans="2:3" s="45" customFormat="1">
      <c r="B7710" s="49"/>
      <c r="C7710" s="44"/>
    </row>
    <row r="7711" spans="2:3" s="45" customFormat="1">
      <c r="B7711" s="49"/>
      <c r="C7711" s="44"/>
    </row>
    <row r="7712" spans="2:3" s="45" customFormat="1">
      <c r="B7712" s="49"/>
      <c r="C7712" s="44"/>
    </row>
    <row r="7713" spans="2:3" s="45" customFormat="1">
      <c r="B7713" s="49"/>
      <c r="C7713" s="44"/>
    </row>
    <row r="7714" spans="2:3" s="45" customFormat="1">
      <c r="B7714" s="49"/>
      <c r="C7714" s="44"/>
    </row>
    <row r="7715" spans="2:3" s="45" customFormat="1">
      <c r="B7715" s="49"/>
      <c r="C7715" s="44"/>
    </row>
    <row r="7716" spans="2:3" s="45" customFormat="1">
      <c r="B7716" s="49"/>
      <c r="C7716" s="44"/>
    </row>
    <row r="7717" spans="2:3" s="45" customFormat="1">
      <c r="B7717" s="49"/>
      <c r="C7717" s="44"/>
    </row>
    <row r="7718" spans="2:3" s="45" customFormat="1">
      <c r="B7718" s="49"/>
      <c r="C7718" s="44"/>
    </row>
    <row r="7719" spans="2:3" s="45" customFormat="1">
      <c r="B7719" s="49"/>
      <c r="C7719" s="44"/>
    </row>
    <row r="7720" spans="2:3" s="45" customFormat="1">
      <c r="B7720" s="49"/>
      <c r="C7720" s="44"/>
    </row>
    <row r="7721" spans="2:3" s="45" customFormat="1">
      <c r="B7721" s="49"/>
      <c r="C7721" s="44"/>
    </row>
    <row r="7722" spans="2:3" s="45" customFormat="1">
      <c r="B7722" s="49"/>
      <c r="C7722" s="44"/>
    </row>
    <row r="7723" spans="2:3" s="45" customFormat="1">
      <c r="B7723" s="49"/>
      <c r="C7723" s="44"/>
    </row>
    <row r="7724" spans="2:3" s="45" customFormat="1">
      <c r="B7724" s="49"/>
      <c r="C7724" s="44"/>
    </row>
    <row r="7725" spans="2:3" s="45" customFormat="1">
      <c r="B7725" s="49"/>
      <c r="C7725" s="44"/>
    </row>
    <row r="7726" spans="2:3" s="45" customFormat="1">
      <c r="B7726" s="49"/>
      <c r="C7726" s="44"/>
    </row>
    <row r="7727" spans="2:3" s="45" customFormat="1">
      <c r="B7727" s="49"/>
      <c r="C7727" s="44"/>
    </row>
    <row r="7728" spans="2:3" s="45" customFormat="1">
      <c r="B7728" s="49"/>
      <c r="C7728" s="44"/>
    </row>
    <row r="7729" spans="2:3" s="45" customFormat="1">
      <c r="B7729" s="49"/>
      <c r="C7729" s="44"/>
    </row>
    <row r="7730" spans="2:3" s="45" customFormat="1">
      <c r="B7730" s="49"/>
      <c r="C7730" s="44"/>
    </row>
    <row r="7731" spans="2:3" s="45" customFormat="1">
      <c r="B7731" s="49"/>
      <c r="C7731" s="44"/>
    </row>
    <row r="7732" spans="2:3" s="45" customFormat="1">
      <c r="B7732" s="49"/>
      <c r="C7732" s="44"/>
    </row>
    <row r="7733" spans="2:3" s="45" customFormat="1">
      <c r="B7733" s="49"/>
      <c r="C7733" s="44"/>
    </row>
    <row r="7734" spans="2:3" s="45" customFormat="1">
      <c r="B7734" s="49"/>
      <c r="C7734" s="44"/>
    </row>
    <row r="7735" spans="2:3" s="45" customFormat="1">
      <c r="B7735" s="49"/>
      <c r="C7735" s="44"/>
    </row>
    <row r="7736" spans="2:3" s="45" customFormat="1">
      <c r="B7736" s="49"/>
      <c r="C7736" s="44"/>
    </row>
    <row r="7737" spans="2:3" s="45" customFormat="1">
      <c r="B7737" s="49"/>
      <c r="C7737" s="44"/>
    </row>
    <row r="7738" spans="2:3" s="45" customFormat="1">
      <c r="B7738" s="49"/>
      <c r="C7738" s="44"/>
    </row>
    <row r="7739" spans="2:3" s="45" customFormat="1">
      <c r="B7739" s="49"/>
      <c r="C7739" s="44"/>
    </row>
    <row r="7740" spans="2:3" s="45" customFormat="1">
      <c r="B7740" s="49"/>
      <c r="C7740" s="44"/>
    </row>
    <row r="7741" spans="2:3" s="45" customFormat="1">
      <c r="B7741" s="49"/>
      <c r="C7741" s="44"/>
    </row>
    <row r="7742" spans="2:3" s="45" customFormat="1">
      <c r="B7742" s="49"/>
      <c r="C7742" s="44"/>
    </row>
    <row r="7743" spans="2:3" s="45" customFormat="1">
      <c r="B7743" s="49"/>
      <c r="C7743" s="44"/>
    </row>
    <row r="7744" spans="2:3" s="45" customFormat="1">
      <c r="B7744" s="49"/>
      <c r="C7744" s="44"/>
    </row>
    <row r="7745" spans="2:3" s="45" customFormat="1">
      <c r="B7745" s="49"/>
      <c r="C7745" s="44"/>
    </row>
    <row r="7746" spans="2:3" s="45" customFormat="1">
      <c r="B7746" s="49"/>
      <c r="C7746" s="44"/>
    </row>
    <row r="7747" spans="2:3" s="45" customFormat="1">
      <c r="B7747" s="49"/>
      <c r="C7747" s="44"/>
    </row>
    <row r="7748" spans="2:3" s="45" customFormat="1">
      <c r="B7748" s="49"/>
      <c r="C7748" s="44"/>
    </row>
    <row r="7749" spans="2:3" s="45" customFormat="1">
      <c r="B7749" s="49"/>
      <c r="C7749" s="44"/>
    </row>
    <row r="7750" spans="2:3" s="45" customFormat="1">
      <c r="B7750" s="49"/>
      <c r="C7750" s="44"/>
    </row>
    <row r="7751" spans="2:3" s="45" customFormat="1">
      <c r="B7751" s="49"/>
      <c r="C7751" s="44"/>
    </row>
    <row r="7752" spans="2:3" s="45" customFormat="1">
      <c r="B7752" s="49"/>
      <c r="C7752" s="44"/>
    </row>
    <row r="7753" spans="2:3" s="45" customFormat="1">
      <c r="B7753" s="49"/>
      <c r="C7753" s="44"/>
    </row>
    <row r="7754" spans="2:3" s="45" customFormat="1">
      <c r="B7754" s="49"/>
      <c r="C7754" s="44"/>
    </row>
    <row r="7755" spans="2:3" s="45" customFormat="1">
      <c r="B7755" s="49"/>
      <c r="C7755" s="44"/>
    </row>
    <row r="7756" spans="2:3" s="45" customFormat="1">
      <c r="B7756" s="49"/>
      <c r="C7756" s="44"/>
    </row>
    <row r="7757" spans="2:3" s="45" customFormat="1">
      <c r="B7757" s="49"/>
      <c r="C7757" s="44"/>
    </row>
    <row r="7758" spans="2:3" s="45" customFormat="1">
      <c r="B7758" s="49"/>
      <c r="C7758" s="44"/>
    </row>
    <row r="7759" spans="2:3" s="45" customFormat="1">
      <c r="B7759" s="49"/>
      <c r="C7759" s="44"/>
    </row>
    <row r="7760" spans="2:3" s="45" customFormat="1">
      <c r="B7760" s="49"/>
      <c r="C7760" s="44"/>
    </row>
    <row r="7761" spans="2:3" s="45" customFormat="1">
      <c r="B7761" s="49"/>
      <c r="C7761" s="44"/>
    </row>
    <row r="7762" spans="2:3" s="45" customFormat="1">
      <c r="B7762" s="49"/>
      <c r="C7762" s="44"/>
    </row>
    <row r="7763" spans="2:3" s="45" customFormat="1">
      <c r="B7763" s="49"/>
      <c r="C7763" s="44"/>
    </row>
    <row r="7764" spans="2:3" s="45" customFormat="1">
      <c r="B7764" s="49"/>
      <c r="C7764" s="44"/>
    </row>
    <row r="7765" spans="2:3" s="45" customFormat="1">
      <c r="B7765" s="49"/>
      <c r="C7765" s="44"/>
    </row>
    <row r="7766" spans="2:3" s="45" customFormat="1">
      <c r="B7766" s="49"/>
      <c r="C7766" s="44"/>
    </row>
    <row r="7767" spans="2:3" s="45" customFormat="1">
      <c r="B7767" s="49"/>
      <c r="C7767" s="44"/>
    </row>
    <row r="7768" spans="2:3" s="45" customFormat="1">
      <c r="B7768" s="49"/>
      <c r="C7768" s="44"/>
    </row>
    <row r="7769" spans="2:3" s="45" customFormat="1">
      <c r="B7769" s="49"/>
      <c r="C7769" s="44"/>
    </row>
    <row r="7770" spans="2:3" s="45" customFormat="1">
      <c r="B7770" s="49"/>
      <c r="C7770" s="44"/>
    </row>
    <row r="7771" spans="2:3" s="45" customFormat="1">
      <c r="B7771" s="49"/>
      <c r="C7771" s="44"/>
    </row>
    <row r="7772" spans="2:3" s="45" customFormat="1">
      <c r="B7772" s="49"/>
      <c r="C7772" s="44"/>
    </row>
    <row r="7773" spans="2:3" s="45" customFormat="1">
      <c r="B7773" s="49"/>
      <c r="C7773" s="44"/>
    </row>
    <row r="7774" spans="2:3" s="45" customFormat="1">
      <c r="B7774" s="49"/>
      <c r="C7774" s="44"/>
    </row>
    <row r="7775" spans="2:3" s="45" customFormat="1">
      <c r="B7775" s="49"/>
      <c r="C7775" s="44"/>
    </row>
    <row r="7776" spans="2:3" s="45" customFormat="1">
      <c r="B7776" s="49"/>
      <c r="C7776" s="44"/>
    </row>
    <row r="7777" spans="2:3" s="45" customFormat="1">
      <c r="B7777" s="49"/>
      <c r="C7777" s="44"/>
    </row>
    <row r="7778" spans="2:3" s="45" customFormat="1">
      <c r="B7778" s="49"/>
      <c r="C7778" s="44"/>
    </row>
    <row r="7779" spans="2:3" s="45" customFormat="1">
      <c r="B7779" s="49"/>
      <c r="C7779" s="44"/>
    </row>
    <row r="7780" spans="2:3" s="45" customFormat="1">
      <c r="B7780" s="49"/>
      <c r="C7780" s="44"/>
    </row>
    <row r="7781" spans="2:3" s="45" customFormat="1">
      <c r="B7781" s="49"/>
      <c r="C7781" s="44"/>
    </row>
    <row r="7782" spans="2:3" s="45" customFormat="1">
      <c r="B7782" s="49"/>
      <c r="C7782" s="44"/>
    </row>
    <row r="7783" spans="2:3" s="45" customFormat="1">
      <c r="B7783" s="49"/>
      <c r="C7783" s="44"/>
    </row>
    <row r="7784" spans="2:3" s="45" customFormat="1">
      <c r="B7784" s="49"/>
      <c r="C7784" s="44"/>
    </row>
    <row r="7785" spans="2:3" s="45" customFormat="1">
      <c r="B7785" s="49"/>
      <c r="C7785" s="44"/>
    </row>
    <row r="7786" spans="2:3" s="45" customFormat="1">
      <c r="B7786" s="49"/>
      <c r="C7786" s="44"/>
    </row>
    <row r="7787" spans="2:3" s="45" customFormat="1">
      <c r="B7787" s="49"/>
      <c r="C7787" s="44"/>
    </row>
    <row r="7788" spans="2:3" s="45" customFormat="1">
      <c r="B7788" s="49"/>
      <c r="C7788" s="44"/>
    </row>
    <row r="7789" spans="2:3" s="45" customFormat="1">
      <c r="B7789" s="49"/>
      <c r="C7789" s="44"/>
    </row>
    <row r="7790" spans="2:3" s="45" customFormat="1">
      <c r="B7790" s="49"/>
      <c r="C7790" s="44"/>
    </row>
    <row r="7791" spans="2:3" s="45" customFormat="1">
      <c r="B7791" s="49"/>
      <c r="C7791" s="44"/>
    </row>
    <row r="7792" spans="2:3" s="45" customFormat="1">
      <c r="B7792" s="49"/>
      <c r="C7792" s="44"/>
    </row>
    <row r="7793" spans="2:3" s="45" customFormat="1">
      <c r="B7793" s="49"/>
      <c r="C7793" s="44"/>
    </row>
    <row r="7794" spans="2:3" s="45" customFormat="1">
      <c r="B7794" s="49"/>
      <c r="C7794" s="44"/>
    </row>
    <row r="7795" spans="2:3" s="45" customFormat="1">
      <c r="B7795" s="49"/>
      <c r="C7795" s="44"/>
    </row>
    <row r="7796" spans="2:3" s="45" customFormat="1">
      <c r="B7796" s="49"/>
      <c r="C7796" s="44"/>
    </row>
    <row r="7797" spans="2:3" s="45" customFormat="1">
      <c r="B7797" s="49"/>
      <c r="C7797" s="44"/>
    </row>
    <row r="7798" spans="2:3" s="45" customFormat="1">
      <c r="B7798" s="49"/>
      <c r="C7798" s="44"/>
    </row>
    <row r="7799" spans="2:3" s="45" customFormat="1">
      <c r="B7799" s="49"/>
      <c r="C7799" s="44"/>
    </row>
    <row r="7800" spans="2:3" s="45" customFormat="1">
      <c r="B7800" s="49"/>
      <c r="C7800" s="44"/>
    </row>
    <row r="7801" spans="2:3" s="45" customFormat="1">
      <c r="B7801" s="49"/>
      <c r="C7801" s="44"/>
    </row>
    <row r="7802" spans="2:3" s="45" customFormat="1">
      <c r="B7802" s="49"/>
      <c r="C7802" s="44"/>
    </row>
    <row r="7803" spans="2:3" s="45" customFormat="1">
      <c r="B7803" s="49"/>
      <c r="C7803" s="44"/>
    </row>
    <row r="7804" spans="2:3" s="45" customFormat="1">
      <c r="B7804" s="49"/>
      <c r="C7804" s="44"/>
    </row>
    <row r="7805" spans="2:3" s="45" customFormat="1">
      <c r="B7805" s="49"/>
      <c r="C7805" s="44"/>
    </row>
    <row r="7806" spans="2:3" s="45" customFormat="1">
      <c r="B7806" s="49"/>
      <c r="C7806" s="44"/>
    </row>
    <row r="7807" spans="2:3" s="45" customFormat="1">
      <c r="B7807" s="49"/>
      <c r="C7807" s="44"/>
    </row>
    <row r="7808" spans="2:3" s="45" customFormat="1">
      <c r="B7808" s="49"/>
      <c r="C7808" s="44"/>
    </row>
    <row r="7809" spans="2:3" s="45" customFormat="1">
      <c r="B7809" s="49"/>
      <c r="C7809" s="44"/>
    </row>
    <row r="7810" spans="2:3" s="45" customFormat="1">
      <c r="B7810" s="49"/>
      <c r="C7810" s="44"/>
    </row>
    <row r="7811" spans="2:3" s="45" customFormat="1">
      <c r="B7811" s="49"/>
      <c r="C7811" s="44"/>
    </row>
    <row r="7812" spans="2:3" s="45" customFormat="1">
      <c r="B7812" s="49"/>
      <c r="C7812" s="44"/>
    </row>
    <row r="7813" spans="2:3" s="45" customFormat="1">
      <c r="B7813" s="49"/>
      <c r="C7813" s="44"/>
    </row>
    <row r="7814" spans="2:3" s="45" customFormat="1">
      <c r="B7814" s="49"/>
      <c r="C7814" s="44"/>
    </row>
    <row r="7815" spans="2:3" s="45" customFormat="1">
      <c r="B7815" s="49"/>
      <c r="C7815" s="44"/>
    </row>
    <row r="7816" spans="2:3" s="45" customFormat="1">
      <c r="B7816" s="49"/>
      <c r="C7816" s="44"/>
    </row>
    <row r="7817" spans="2:3" s="45" customFormat="1">
      <c r="B7817" s="49"/>
      <c r="C7817" s="44"/>
    </row>
    <row r="7818" spans="2:3" s="45" customFormat="1">
      <c r="B7818" s="49"/>
      <c r="C7818" s="44"/>
    </row>
    <row r="7819" spans="2:3" s="45" customFormat="1">
      <c r="B7819" s="49"/>
      <c r="C7819" s="44"/>
    </row>
    <row r="7820" spans="2:3" s="45" customFormat="1">
      <c r="B7820" s="49"/>
      <c r="C7820" s="44"/>
    </row>
    <row r="7821" spans="2:3" s="45" customFormat="1">
      <c r="B7821" s="49"/>
      <c r="C7821" s="44"/>
    </row>
    <row r="7822" spans="2:3" s="45" customFormat="1">
      <c r="B7822" s="49"/>
      <c r="C7822" s="44"/>
    </row>
    <row r="7823" spans="2:3" s="45" customFormat="1">
      <c r="B7823" s="49"/>
      <c r="C7823" s="44"/>
    </row>
    <row r="7824" spans="2:3" s="45" customFormat="1">
      <c r="B7824" s="49"/>
      <c r="C7824" s="44"/>
    </row>
    <row r="7825" spans="2:3" s="45" customFormat="1">
      <c r="B7825" s="49"/>
      <c r="C7825" s="44"/>
    </row>
    <row r="7826" spans="2:3" s="45" customFormat="1">
      <c r="B7826" s="49"/>
      <c r="C7826" s="44"/>
    </row>
    <row r="7827" spans="2:3" s="45" customFormat="1">
      <c r="B7827" s="49"/>
      <c r="C7827" s="44"/>
    </row>
    <row r="7828" spans="2:3" s="45" customFormat="1">
      <c r="B7828" s="49"/>
      <c r="C7828" s="44"/>
    </row>
    <row r="7829" spans="2:3" s="45" customFormat="1">
      <c r="B7829" s="49"/>
      <c r="C7829" s="44"/>
    </row>
    <row r="7830" spans="2:3" s="45" customFormat="1">
      <c r="B7830" s="49"/>
      <c r="C7830" s="44"/>
    </row>
    <row r="7831" spans="2:3" s="45" customFormat="1">
      <c r="B7831" s="49"/>
      <c r="C7831" s="44"/>
    </row>
    <row r="7832" spans="2:3" s="45" customFormat="1">
      <c r="B7832" s="49"/>
      <c r="C7832" s="44"/>
    </row>
    <row r="7833" spans="2:3" s="45" customFormat="1">
      <c r="B7833" s="49"/>
      <c r="C7833" s="44"/>
    </row>
    <row r="7834" spans="2:3" s="45" customFormat="1">
      <c r="B7834" s="49"/>
      <c r="C7834" s="44"/>
    </row>
    <row r="7835" spans="2:3" s="45" customFormat="1">
      <c r="B7835" s="49"/>
      <c r="C7835" s="44"/>
    </row>
    <row r="7836" spans="2:3" s="45" customFormat="1">
      <c r="B7836" s="49"/>
      <c r="C7836" s="44"/>
    </row>
    <row r="7837" spans="2:3" s="45" customFormat="1">
      <c r="B7837" s="49"/>
      <c r="C7837" s="44"/>
    </row>
    <row r="7838" spans="2:3" s="45" customFormat="1">
      <c r="B7838" s="49"/>
      <c r="C7838" s="44"/>
    </row>
    <row r="7839" spans="2:3" s="45" customFormat="1">
      <c r="B7839" s="49"/>
      <c r="C7839" s="44"/>
    </row>
    <row r="7840" spans="2:3" s="45" customFormat="1">
      <c r="B7840" s="49"/>
      <c r="C7840" s="44"/>
    </row>
    <row r="7841" spans="2:3" s="45" customFormat="1">
      <c r="B7841" s="49"/>
      <c r="C7841" s="44"/>
    </row>
    <row r="7842" spans="2:3" s="45" customFormat="1">
      <c r="B7842" s="49"/>
      <c r="C7842" s="44"/>
    </row>
    <row r="7843" spans="2:3" s="45" customFormat="1">
      <c r="B7843" s="49"/>
      <c r="C7843" s="44"/>
    </row>
    <row r="7844" spans="2:3" s="45" customFormat="1">
      <c r="B7844" s="49"/>
      <c r="C7844" s="44"/>
    </row>
    <row r="7845" spans="2:3" s="45" customFormat="1">
      <c r="B7845" s="49"/>
      <c r="C7845" s="44"/>
    </row>
    <row r="7846" spans="2:3" s="45" customFormat="1">
      <c r="B7846" s="49"/>
      <c r="C7846" s="44"/>
    </row>
    <row r="7847" spans="2:3" s="45" customFormat="1">
      <c r="B7847" s="49"/>
      <c r="C7847" s="44"/>
    </row>
    <row r="7848" spans="2:3" s="45" customFormat="1">
      <c r="B7848" s="49"/>
      <c r="C7848" s="44"/>
    </row>
    <row r="7849" spans="2:3" s="45" customFormat="1">
      <c r="B7849" s="49"/>
      <c r="C7849" s="44"/>
    </row>
    <row r="7850" spans="2:3" s="45" customFormat="1">
      <c r="B7850" s="49"/>
      <c r="C7850" s="44"/>
    </row>
    <row r="7851" spans="2:3" s="45" customFormat="1">
      <c r="B7851" s="49"/>
      <c r="C7851" s="44"/>
    </row>
    <row r="7852" spans="2:3" s="45" customFormat="1">
      <c r="B7852" s="49"/>
      <c r="C7852" s="44"/>
    </row>
    <row r="7853" spans="2:3" s="45" customFormat="1">
      <c r="B7853" s="49"/>
      <c r="C7853" s="44"/>
    </row>
    <row r="7854" spans="2:3" s="45" customFormat="1">
      <c r="B7854" s="49"/>
      <c r="C7854" s="44"/>
    </row>
    <row r="7855" spans="2:3" s="45" customFormat="1">
      <c r="B7855" s="49"/>
      <c r="C7855" s="44"/>
    </row>
    <row r="7856" spans="2:3" s="45" customFormat="1">
      <c r="B7856" s="49"/>
      <c r="C7856" s="44"/>
    </row>
    <row r="7857" spans="2:3" s="45" customFormat="1">
      <c r="B7857" s="49"/>
      <c r="C7857" s="44"/>
    </row>
    <row r="7858" spans="2:3" s="45" customFormat="1">
      <c r="B7858" s="49"/>
      <c r="C7858" s="44"/>
    </row>
    <row r="7859" spans="2:3" s="45" customFormat="1">
      <c r="B7859" s="49"/>
      <c r="C7859" s="44"/>
    </row>
    <row r="7860" spans="2:3" s="45" customFormat="1">
      <c r="B7860" s="49"/>
      <c r="C7860" s="44"/>
    </row>
    <row r="7861" spans="2:3" s="45" customFormat="1">
      <c r="B7861" s="49"/>
      <c r="C7861" s="44"/>
    </row>
    <row r="7862" spans="2:3" s="45" customFormat="1">
      <c r="B7862" s="49"/>
      <c r="C7862" s="44"/>
    </row>
    <row r="7863" spans="2:3" s="45" customFormat="1">
      <c r="B7863" s="49"/>
      <c r="C7863" s="44"/>
    </row>
    <row r="7864" spans="2:3" s="45" customFormat="1">
      <c r="B7864" s="49"/>
      <c r="C7864" s="44"/>
    </row>
    <row r="7865" spans="2:3" s="45" customFormat="1">
      <c r="B7865" s="49"/>
      <c r="C7865" s="44"/>
    </row>
    <row r="7866" spans="2:3" s="45" customFormat="1">
      <c r="B7866" s="49"/>
      <c r="C7866" s="44"/>
    </row>
    <row r="7867" spans="2:3" s="45" customFormat="1">
      <c r="B7867" s="49"/>
      <c r="C7867" s="44"/>
    </row>
    <row r="7868" spans="2:3" s="45" customFormat="1">
      <c r="B7868" s="49"/>
      <c r="C7868" s="44"/>
    </row>
    <row r="7869" spans="2:3" s="45" customFormat="1">
      <c r="B7869" s="49"/>
      <c r="C7869" s="44"/>
    </row>
    <row r="7870" spans="2:3" s="45" customFormat="1">
      <c r="B7870" s="49"/>
      <c r="C7870" s="44"/>
    </row>
    <row r="7871" spans="2:3" s="45" customFormat="1">
      <c r="B7871" s="49"/>
      <c r="C7871" s="44"/>
    </row>
    <row r="7872" spans="2:3" s="45" customFormat="1">
      <c r="B7872" s="49"/>
      <c r="C7872" s="44"/>
    </row>
    <row r="7873" spans="2:3" s="45" customFormat="1">
      <c r="B7873" s="49"/>
      <c r="C7873" s="44"/>
    </row>
    <row r="7874" spans="2:3" s="45" customFormat="1">
      <c r="B7874" s="49"/>
      <c r="C7874" s="44"/>
    </row>
    <row r="7875" spans="2:3" s="45" customFormat="1">
      <c r="B7875" s="49"/>
      <c r="C7875" s="44"/>
    </row>
    <row r="7876" spans="2:3" s="45" customFormat="1">
      <c r="B7876" s="49"/>
      <c r="C7876" s="44"/>
    </row>
    <row r="7877" spans="2:3" s="45" customFormat="1">
      <c r="B7877" s="49"/>
      <c r="C7877" s="44"/>
    </row>
    <row r="7878" spans="2:3" s="45" customFormat="1">
      <c r="B7878" s="49"/>
      <c r="C7878" s="44"/>
    </row>
    <row r="7879" spans="2:3" s="45" customFormat="1">
      <c r="B7879" s="49"/>
      <c r="C7879" s="44"/>
    </row>
    <row r="7880" spans="2:3" s="45" customFormat="1">
      <c r="B7880" s="49"/>
      <c r="C7880" s="44"/>
    </row>
    <row r="7881" spans="2:3" s="45" customFormat="1">
      <c r="B7881" s="49"/>
      <c r="C7881" s="44"/>
    </row>
    <row r="7882" spans="2:3" s="45" customFormat="1">
      <c r="B7882" s="49"/>
      <c r="C7882" s="44"/>
    </row>
    <row r="7883" spans="2:3" s="45" customFormat="1">
      <c r="B7883" s="49"/>
      <c r="C7883" s="44"/>
    </row>
    <row r="7884" spans="2:3" s="45" customFormat="1">
      <c r="B7884" s="49"/>
      <c r="C7884" s="44"/>
    </row>
    <row r="7885" spans="2:3" s="45" customFormat="1">
      <c r="B7885" s="49"/>
      <c r="C7885" s="44"/>
    </row>
    <row r="7886" spans="2:3" s="45" customFormat="1">
      <c r="B7886" s="49"/>
      <c r="C7886" s="44"/>
    </row>
    <row r="7887" spans="2:3" s="45" customFormat="1">
      <c r="B7887" s="49"/>
      <c r="C7887" s="44"/>
    </row>
    <row r="7888" spans="2:3" s="45" customFormat="1">
      <c r="B7888" s="49"/>
      <c r="C7888" s="44"/>
    </row>
    <row r="7889" spans="2:3" s="45" customFormat="1">
      <c r="B7889" s="49"/>
      <c r="C7889" s="44"/>
    </row>
    <row r="7890" spans="2:3" s="45" customFormat="1">
      <c r="B7890" s="49"/>
      <c r="C7890" s="44"/>
    </row>
    <row r="7891" spans="2:3" s="45" customFormat="1">
      <c r="B7891" s="49"/>
      <c r="C7891" s="44"/>
    </row>
    <row r="7892" spans="2:3" s="45" customFormat="1">
      <c r="B7892" s="49"/>
      <c r="C7892" s="44"/>
    </row>
    <row r="7893" spans="2:3" s="45" customFormat="1">
      <c r="B7893" s="49"/>
      <c r="C7893" s="44"/>
    </row>
    <row r="7894" spans="2:3" s="45" customFormat="1">
      <c r="B7894" s="49"/>
      <c r="C7894" s="44"/>
    </row>
    <row r="7895" spans="2:3" s="45" customFormat="1">
      <c r="B7895" s="49"/>
      <c r="C7895" s="44"/>
    </row>
    <row r="7896" spans="2:3" s="45" customFormat="1">
      <c r="B7896" s="49"/>
      <c r="C7896" s="44"/>
    </row>
    <row r="7897" spans="2:3" s="45" customFormat="1">
      <c r="B7897" s="49"/>
      <c r="C7897" s="44"/>
    </row>
    <row r="7898" spans="2:3" s="45" customFormat="1">
      <c r="B7898" s="49"/>
      <c r="C7898" s="44"/>
    </row>
    <row r="7899" spans="2:3" s="45" customFormat="1">
      <c r="B7899" s="49"/>
      <c r="C7899" s="44"/>
    </row>
    <row r="7900" spans="2:3" s="45" customFormat="1">
      <c r="B7900" s="49"/>
      <c r="C7900" s="44"/>
    </row>
    <row r="7901" spans="2:3" s="45" customFormat="1">
      <c r="B7901" s="49"/>
      <c r="C7901" s="44"/>
    </row>
    <row r="7902" spans="2:3" s="45" customFormat="1">
      <c r="B7902" s="49"/>
      <c r="C7902" s="44"/>
    </row>
    <row r="7903" spans="2:3" s="45" customFormat="1">
      <c r="B7903" s="49"/>
      <c r="C7903" s="44"/>
    </row>
    <row r="7904" spans="2:3" s="45" customFormat="1">
      <c r="B7904" s="49"/>
      <c r="C7904" s="44"/>
    </row>
    <row r="7905" spans="2:3" s="45" customFormat="1">
      <c r="B7905" s="49"/>
      <c r="C7905" s="44"/>
    </row>
    <row r="7906" spans="2:3" s="45" customFormat="1">
      <c r="B7906" s="49"/>
      <c r="C7906" s="44"/>
    </row>
    <row r="7907" spans="2:3" s="45" customFormat="1">
      <c r="B7907" s="49"/>
      <c r="C7907" s="44"/>
    </row>
    <row r="7908" spans="2:3" s="45" customFormat="1">
      <c r="B7908" s="49"/>
      <c r="C7908" s="44"/>
    </row>
    <row r="7909" spans="2:3" s="45" customFormat="1">
      <c r="B7909" s="49"/>
      <c r="C7909" s="44"/>
    </row>
    <row r="7910" spans="2:3" s="45" customFormat="1">
      <c r="B7910" s="49"/>
      <c r="C7910" s="44"/>
    </row>
    <row r="7911" spans="2:3" s="45" customFormat="1">
      <c r="B7911" s="49"/>
      <c r="C7911" s="44"/>
    </row>
    <row r="7912" spans="2:3" s="45" customFormat="1">
      <c r="B7912" s="49"/>
      <c r="C7912" s="44"/>
    </row>
    <row r="7913" spans="2:3" s="45" customFormat="1">
      <c r="B7913" s="49"/>
      <c r="C7913" s="44"/>
    </row>
    <row r="7914" spans="2:3" s="45" customFormat="1">
      <c r="B7914" s="49"/>
      <c r="C7914" s="44"/>
    </row>
    <row r="7915" spans="2:3" s="45" customFormat="1">
      <c r="B7915" s="49"/>
      <c r="C7915" s="44"/>
    </row>
    <row r="7916" spans="2:3" s="45" customFormat="1">
      <c r="B7916" s="49"/>
      <c r="C7916" s="44"/>
    </row>
    <row r="7917" spans="2:3" s="45" customFormat="1">
      <c r="B7917" s="49"/>
      <c r="C7917" s="44"/>
    </row>
    <row r="7918" spans="2:3" s="45" customFormat="1">
      <c r="B7918" s="49"/>
      <c r="C7918" s="44"/>
    </row>
    <row r="7919" spans="2:3" s="45" customFormat="1">
      <c r="B7919" s="49"/>
      <c r="C7919" s="44"/>
    </row>
    <row r="7920" spans="2:3" s="45" customFormat="1">
      <c r="B7920" s="49"/>
      <c r="C7920" s="44"/>
    </row>
    <row r="7921" spans="2:3" s="45" customFormat="1">
      <c r="B7921" s="49"/>
      <c r="C7921" s="44"/>
    </row>
    <row r="7922" spans="2:3" s="45" customFormat="1">
      <c r="B7922" s="49"/>
      <c r="C7922" s="44"/>
    </row>
    <row r="7923" spans="2:3" s="45" customFormat="1">
      <c r="B7923" s="49"/>
      <c r="C7923" s="44"/>
    </row>
    <row r="7924" spans="2:3" s="45" customFormat="1">
      <c r="B7924" s="49"/>
      <c r="C7924" s="44"/>
    </row>
    <row r="7925" spans="2:3" s="45" customFormat="1">
      <c r="B7925" s="49"/>
      <c r="C7925" s="44"/>
    </row>
    <row r="7926" spans="2:3" s="45" customFormat="1">
      <c r="B7926" s="49"/>
      <c r="C7926" s="44"/>
    </row>
    <row r="7927" spans="2:3" s="45" customFormat="1">
      <c r="B7927" s="49"/>
      <c r="C7927" s="44"/>
    </row>
    <row r="7928" spans="2:3" s="45" customFormat="1">
      <c r="B7928" s="49"/>
      <c r="C7928" s="44"/>
    </row>
    <row r="7929" spans="2:3" s="45" customFormat="1">
      <c r="B7929" s="49"/>
      <c r="C7929" s="44"/>
    </row>
    <row r="7930" spans="2:3" s="45" customFormat="1">
      <c r="B7930" s="49"/>
      <c r="C7930" s="44"/>
    </row>
    <row r="7931" spans="2:3" s="45" customFormat="1">
      <c r="B7931" s="49"/>
      <c r="C7931" s="44"/>
    </row>
    <row r="7932" spans="2:3" s="45" customFormat="1">
      <c r="B7932" s="49"/>
      <c r="C7932" s="44"/>
    </row>
    <row r="7933" spans="2:3" s="45" customFormat="1">
      <c r="B7933" s="49"/>
      <c r="C7933" s="44"/>
    </row>
    <row r="7934" spans="2:3" s="45" customFormat="1">
      <c r="B7934" s="49"/>
      <c r="C7934" s="44"/>
    </row>
    <row r="7935" spans="2:3" s="45" customFormat="1">
      <c r="B7935" s="49"/>
      <c r="C7935" s="44"/>
    </row>
    <row r="7936" spans="2:3" s="45" customFormat="1">
      <c r="B7936" s="49"/>
      <c r="C7936" s="44"/>
    </row>
    <row r="7937" spans="2:3" s="45" customFormat="1">
      <c r="B7937" s="49"/>
      <c r="C7937" s="44"/>
    </row>
    <row r="7938" spans="2:3" s="45" customFormat="1">
      <c r="B7938" s="49"/>
      <c r="C7938" s="44"/>
    </row>
    <row r="7939" spans="2:3" s="45" customFormat="1">
      <c r="B7939" s="49"/>
      <c r="C7939" s="44"/>
    </row>
    <row r="7940" spans="2:3" s="45" customFormat="1">
      <c r="B7940" s="49"/>
      <c r="C7940" s="44"/>
    </row>
    <row r="7941" spans="2:3" s="45" customFormat="1">
      <c r="B7941" s="49"/>
      <c r="C7941" s="44"/>
    </row>
    <row r="7942" spans="2:3" s="45" customFormat="1">
      <c r="B7942" s="49"/>
      <c r="C7942" s="44"/>
    </row>
    <row r="7943" spans="2:3" s="45" customFormat="1">
      <c r="B7943" s="49"/>
      <c r="C7943" s="44"/>
    </row>
    <row r="7944" spans="2:3" s="45" customFormat="1">
      <c r="B7944" s="49"/>
      <c r="C7944" s="44"/>
    </row>
    <row r="7945" spans="2:3" s="45" customFormat="1">
      <c r="B7945" s="49"/>
      <c r="C7945" s="44"/>
    </row>
    <row r="7946" spans="2:3" s="45" customFormat="1">
      <c r="B7946" s="49"/>
      <c r="C7946" s="44"/>
    </row>
    <row r="7947" spans="2:3" s="45" customFormat="1">
      <c r="B7947" s="49"/>
      <c r="C7947" s="44"/>
    </row>
    <row r="7948" spans="2:3" s="45" customFormat="1">
      <c r="B7948" s="49"/>
      <c r="C7948" s="44"/>
    </row>
    <row r="7949" spans="2:3" s="45" customFormat="1">
      <c r="B7949" s="49"/>
      <c r="C7949" s="44"/>
    </row>
    <row r="7950" spans="2:3" s="45" customFormat="1">
      <c r="B7950" s="49"/>
      <c r="C7950" s="44"/>
    </row>
    <row r="7951" spans="2:3" s="45" customFormat="1">
      <c r="B7951" s="49"/>
      <c r="C7951" s="44"/>
    </row>
    <row r="7952" spans="2:3" s="45" customFormat="1">
      <c r="B7952" s="49"/>
      <c r="C7952" s="44"/>
    </row>
    <row r="7953" spans="2:3" s="45" customFormat="1">
      <c r="B7953" s="49"/>
      <c r="C7953" s="44"/>
    </row>
    <row r="7954" spans="2:3" s="45" customFormat="1">
      <c r="B7954" s="49"/>
      <c r="C7954" s="44"/>
    </row>
    <row r="7955" spans="2:3" s="45" customFormat="1">
      <c r="B7955" s="49"/>
      <c r="C7955" s="44"/>
    </row>
    <row r="7956" spans="2:3" s="45" customFormat="1">
      <c r="B7956" s="49"/>
      <c r="C7956" s="44"/>
    </row>
    <row r="7957" spans="2:3" s="45" customFormat="1">
      <c r="B7957" s="49"/>
      <c r="C7957" s="44"/>
    </row>
    <row r="7958" spans="2:3" s="45" customFormat="1">
      <c r="B7958" s="49"/>
      <c r="C7958" s="44"/>
    </row>
    <row r="7959" spans="2:3" s="45" customFormat="1">
      <c r="B7959" s="49"/>
      <c r="C7959" s="44"/>
    </row>
    <row r="7960" spans="2:3" s="45" customFormat="1">
      <c r="B7960" s="49"/>
      <c r="C7960" s="44"/>
    </row>
    <row r="7961" spans="2:3" s="45" customFormat="1">
      <c r="B7961" s="49"/>
      <c r="C7961" s="44"/>
    </row>
    <row r="7962" spans="2:3" s="45" customFormat="1">
      <c r="B7962" s="49"/>
      <c r="C7962" s="44"/>
    </row>
    <row r="7963" spans="2:3" s="45" customFormat="1">
      <c r="B7963" s="49"/>
      <c r="C7963" s="44"/>
    </row>
    <row r="7964" spans="2:3" s="45" customFormat="1">
      <c r="B7964" s="49"/>
      <c r="C7964" s="44"/>
    </row>
    <row r="7965" spans="2:3" s="45" customFormat="1">
      <c r="B7965" s="49"/>
      <c r="C7965" s="44"/>
    </row>
    <row r="7966" spans="2:3" s="45" customFormat="1">
      <c r="B7966" s="49"/>
      <c r="C7966" s="44"/>
    </row>
    <row r="7967" spans="2:3" s="45" customFormat="1">
      <c r="B7967" s="49"/>
      <c r="C7967" s="44"/>
    </row>
    <row r="7968" spans="2:3" s="45" customFormat="1">
      <c r="B7968" s="49"/>
      <c r="C7968" s="44"/>
    </row>
    <row r="7969" spans="2:3" s="45" customFormat="1">
      <c r="B7969" s="49"/>
      <c r="C7969" s="44"/>
    </row>
    <row r="7970" spans="2:3" s="45" customFormat="1">
      <c r="B7970" s="49"/>
      <c r="C7970" s="44"/>
    </row>
    <row r="7971" spans="2:3" s="45" customFormat="1">
      <c r="B7971" s="49"/>
      <c r="C7971" s="44"/>
    </row>
    <row r="7972" spans="2:3" s="45" customFormat="1">
      <c r="B7972" s="49"/>
      <c r="C7972" s="44"/>
    </row>
    <row r="7973" spans="2:3" s="45" customFormat="1">
      <c r="B7973" s="49"/>
      <c r="C7973" s="44"/>
    </row>
    <row r="7974" spans="2:3" s="45" customFormat="1">
      <c r="B7974" s="49"/>
      <c r="C7974" s="44"/>
    </row>
    <row r="7975" spans="2:3" s="45" customFormat="1">
      <c r="B7975" s="49"/>
      <c r="C7975" s="44"/>
    </row>
    <row r="7976" spans="2:3" s="45" customFormat="1">
      <c r="B7976" s="49"/>
      <c r="C7976" s="44"/>
    </row>
    <row r="7977" spans="2:3" s="45" customFormat="1">
      <c r="B7977" s="49"/>
      <c r="C7977" s="44"/>
    </row>
    <row r="7978" spans="2:3" s="45" customFormat="1">
      <c r="B7978" s="49"/>
      <c r="C7978" s="44"/>
    </row>
    <row r="7979" spans="2:3" s="45" customFormat="1">
      <c r="B7979" s="49"/>
      <c r="C7979" s="44"/>
    </row>
    <row r="7980" spans="2:3" s="45" customFormat="1">
      <c r="B7980" s="49"/>
      <c r="C7980" s="44"/>
    </row>
    <row r="7981" spans="2:3" s="45" customFormat="1">
      <c r="B7981" s="49"/>
      <c r="C7981" s="44"/>
    </row>
    <row r="7982" spans="2:3" s="45" customFormat="1">
      <c r="B7982" s="49"/>
      <c r="C7982" s="44"/>
    </row>
    <row r="7983" spans="2:3" s="45" customFormat="1">
      <c r="B7983" s="49"/>
      <c r="C7983" s="44"/>
    </row>
    <row r="7984" spans="2:3" s="45" customFormat="1">
      <c r="B7984" s="49"/>
      <c r="C7984" s="44"/>
    </row>
    <row r="7985" spans="2:3" s="45" customFormat="1">
      <c r="B7985" s="49"/>
      <c r="C7985" s="44"/>
    </row>
    <row r="7986" spans="2:3" s="45" customFormat="1">
      <c r="B7986" s="49"/>
      <c r="C7986" s="44"/>
    </row>
    <row r="7987" spans="2:3" s="45" customFormat="1">
      <c r="B7987" s="49"/>
      <c r="C7987" s="44"/>
    </row>
    <row r="7988" spans="2:3" s="45" customFormat="1">
      <c r="B7988" s="49"/>
      <c r="C7988" s="44"/>
    </row>
    <row r="7989" spans="2:3" s="45" customFormat="1">
      <c r="B7989" s="49"/>
      <c r="C7989" s="44"/>
    </row>
    <row r="7990" spans="2:3" s="45" customFormat="1">
      <c r="B7990" s="49"/>
      <c r="C7990" s="44"/>
    </row>
    <row r="7991" spans="2:3" s="45" customFormat="1">
      <c r="B7991" s="49"/>
      <c r="C7991" s="44"/>
    </row>
    <row r="7992" spans="2:3" s="45" customFormat="1">
      <c r="B7992" s="49"/>
      <c r="C7992" s="44"/>
    </row>
    <row r="7993" spans="2:3" s="45" customFormat="1">
      <c r="B7993" s="49"/>
      <c r="C7993" s="44"/>
    </row>
    <row r="7994" spans="2:3" s="45" customFormat="1">
      <c r="B7994" s="49"/>
      <c r="C7994" s="44"/>
    </row>
    <row r="7995" spans="2:3" s="45" customFormat="1">
      <c r="B7995" s="49"/>
      <c r="C7995" s="44"/>
    </row>
    <row r="7996" spans="2:3" s="45" customFormat="1">
      <c r="B7996" s="49"/>
      <c r="C7996" s="44"/>
    </row>
    <row r="7997" spans="2:3" s="45" customFormat="1">
      <c r="B7997" s="49"/>
      <c r="C7997" s="44"/>
    </row>
    <row r="7998" spans="2:3" s="45" customFormat="1">
      <c r="B7998" s="49"/>
      <c r="C7998" s="44"/>
    </row>
    <row r="7999" spans="2:3" s="45" customFormat="1">
      <c r="B7999" s="49"/>
      <c r="C7999" s="44"/>
    </row>
    <row r="8000" spans="2:3" s="45" customFormat="1">
      <c r="B8000" s="49"/>
      <c r="C8000" s="44"/>
    </row>
    <row r="8001" spans="2:3" s="45" customFormat="1">
      <c r="B8001" s="49"/>
      <c r="C8001" s="44"/>
    </row>
    <row r="8002" spans="2:3" s="45" customFormat="1">
      <c r="B8002" s="49"/>
      <c r="C8002" s="44"/>
    </row>
    <row r="8003" spans="2:3" s="45" customFormat="1">
      <c r="B8003" s="49"/>
      <c r="C8003" s="44"/>
    </row>
    <row r="8004" spans="2:3" s="45" customFormat="1">
      <c r="B8004" s="49"/>
      <c r="C8004" s="44"/>
    </row>
    <row r="8005" spans="2:3" s="45" customFormat="1">
      <c r="B8005" s="49"/>
      <c r="C8005" s="44"/>
    </row>
    <row r="8006" spans="2:3" s="45" customFormat="1">
      <c r="B8006" s="49"/>
      <c r="C8006" s="44"/>
    </row>
    <row r="8007" spans="2:3" s="45" customFormat="1">
      <c r="B8007" s="49"/>
      <c r="C8007" s="44"/>
    </row>
    <row r="8008" spans="2:3" s="45" customFormat="1">
      <c r="B8008" s="49"/>
      <c r="C8008" s="44"/>
    </row>
    <row r="8009" spans="2:3" s="45" customFormat="1">
      <c r="B8009" s="49"/>
      <c r="C8009" s="44"/>
    </row>
    <row r="8010" spans="2:3" s="45" customFormat="1">
      <c r="B8010" s="49"/>
      <c r="C8010" s="44"/>
    </row>
    <row r="8011" spans="2:3" s="45" customFormat="1">
      <c r="B8011" s="49"/>
      <c r="C8011" s="44"/>
    </row>
    <row r="8012" spans="2:3" s="45" customFormat="1">
      <c r="B8012" s="49"/>
      <c r="C8012" s="44"/>
    </row>
    <row r="8013" spans="2:3" s="45" customFormat="1">
      <c r="B8013" s="49"/>
      <c r="C8013" s="44"/>
    </row>
    <row r="8014" spans="2:3" s="45" customFormat="1">
      <c r="B8014" s="49"/>
      <c r="C8014" s="44"/>
    </row>
    <row r="8015" spans="2:3" s="45" customFormat="1">
      <c r="B8015" s="49"/>
      <c r="C8015" s="44"/>
    </row>
    <row r="8016" spans="2:3" s="45" customFormat="1">
      <c r="B8016" s="49"/>
      <c r="C8016" s="44"/>
    </row>
    <row r="8017" spans="2:3" s="45" customFormat="1">
      <c r="B8017" s="49"/>
      <c r="C8017" s="44"/>
    </row>
    <row r="8018" spans="2:3" s="45" customFormat="1">
      <c r="B8018" s="49"/>
      <c r="C8018" s="44"/>
    </row>
    <row r="8019" spans="2:3" s="45" customFormat="1">
      <c r="B8019" s="49"/>
      <c r="C8019" s="44"/>
    </row>
    <row r="8020" spans="2:3" s="45" customFormat="1">
      <c r="B8020" s="49"/>
      <c r="C8020" s="44"/>
    </row>
    <row r="8021" spans="2:3" s="45" customFormat="1">
      <c r="B8021" s="49"/>
      <c r="C8021" s="44"/>
    </row>
    <row r="8022" spans="2:3" s="45" customFormat="1">
      <c r="B8022" s="49"/>
      <c r="C8022" s="44"/>
    </row>
    <row r="8023" spans="2:3" s="45" customFormat="1">
      <c r="B8023" s="49"/>
      <c r="C8023" s="44"/>
    </row>
    <row r="8024" spans="2:3" s="45" customFormat="1">
      <c r="B8024" s="49"/>
      <c r="C8024" s="44"/>
    </row>
    <row r="8025" spans="2:3" s="45" customFormat="1">
      <c r="B8025" s="49"/>
      <c r="C8025" s="44"/>
    </row>
    <row r="8026" spans="2:3" s="45" customFormat="1">
      <c r="B8026" s="49"/>
      <c r="C8026" s="44"/>
    </row>
    <row r="8027" spans="2:3" s="45" customFormat="1">
      <c r="B8027" s="49"/>
      <c r="C8027" s="44"/>
    </row>
    <row r="8028" spans="2:3" s="45" customFormat="1">
      <c r="B8028" s="49"/>
      <c r="C8028" s="44"/>
    </row>
    <row r="8029" spans="2:3" s="45" customFormat="1">
      <c r="B8029" s="49"/>
      <c r="C8029" s="44"/>
    </row>
    <row r="8030" spans="2:3" s="45" customFormat="1">
      <c r="B8030" s="49"/>
      <c r="C8030" s="44"/>
    </row>
    <row r="8031" spans="2:3" s="45" customFormat="1">
      <c r="B8031" s="49"/>
      <c r="C8031" s="44"/>
    </row>
    <row r="8032" spans="2:3" s="45" customFormat="1">
      <c r="B8032" s="49"/>
      <c r="C8032" s="44"/>
    </row>
    <row r="8033" spans="2:3" s="45" customFormat="1">
      <c r="B8033" s="49"/>
      <c r="C8033" s="44"/>
    </row>
    <row r="8034" spans="2:3" s="45" customFormat="1">
      <c r="B8034" s="49"/>
      <c r="C8034" s="44"/>
    </row>
    <row r="8035" spans="2:3" s="45" customFormat="1">
      <c r="B8035" s="49"/>
      <c r="C8035" s="44"/>
    </row>
    <row r="8036" spans="2:3" s="45" customFormat="1">
      <c r="B8036" s="49"/>
      <c r="C8036" s="44"/>
    </row>
    <row r="8037" spans="2:3" s="45" customFormat="1">
      <c r="B8037" s="49"/>
      <c r="C8037" s="44"/>
    </row>
    <row r="8038" spans="2:3" s="45" customFormat="1">
      <c r="B8038" s="49"/>
      <c r="C8038" s="44"/>
    </row>
    <row r="8039" spans="2:3" s="45" customFormat="1">
      <c r="B8039" s="49"/>
      <c r="C8039" s="44"/>
    </row>
    <row r="8040" spans="2:3" s="45" customFormat="1">
      <c r="B8040" s="49"/>
      <c r="C8040" s="44"/>
    </row>
    <row r="8041" spans="2:3" s="45" customFormat="1">
      <c r="B8041" s="49"/>
      <c r="C8041" s="44"/>
    </row>
    <row r="8042" spans="2:3" s="45" customFormat="1">
      <c r="B8042" s="49"/>
      <c r="C8042" s="44"/>
    </row>
    <row r="8043" spans="2:3" s="45" customFormat="1">
      <c r="B8043" s="49"/>
      <c r="C8043" s="44"/>
    </row>
    <row r="8044" spans="2:3" s="45" customFormat="1">
      <c r="B8044" s="49"/>
      <c r="C8044" s="44"/>
    </row>
    <row r="8045" spans="2:3" s="45" customFormat="1">
      <c r="B8045" s="49"/>
      <c r="C8045" s="44"/>
    </row>
    <row r="8046" spans="2:3" s="45" customFormat="1">
      <c r="B8046" s="49"/>
      <c r="C8046" s="44"/>
    </row>
    <row r="8047" spans="2:3" s="45" customFormat="1">
      <c r="B8047" s="49"/>
      <c r="C8047" s="44"/>
    </row>
    <row r="8048" spans="2:3" s="45" customFormat="1">
      <c r="B8048" s="49"/>
      <c r="C8048" s="44"/>
    </row>
    <row r="8049" spans="2:3" s="45" customFormat="1">
      <c r="B8049" s="49"/>
      <c r="C8049" s="44"/>
    </row>
    <row r="8050" spans="2:3" s="45" customFormat="1">
      <c r="B8050" s="49"/>
      <c r="C8050" s="44"/>
    </row>
    <row r="8051" spans="2:3" s="45" customFormat="1">
      <c r="B8051" s="49"/>
      <c r="C8051" s="44"/>
    </row>
    <row r="8052" spans="2:3" s="45" customFormat="1">
      <c r="B8052" s="49"/>
      <c r="C8052" s="44"/>
    </row>
    <row r="8053" spans="2:3" s="45" customFormat="1">
      <c r="B8053" s="49"/>
      <c r="C8053" s="44"/>
    </row>
    <row r="8054" spans="2:3" s="45" customFormat="1">
      <c r="B8054" s="49"/>
      <c r="C8054" s="44"/>
    </row>
    <row r="8055" spans="2:3" s="45" customFormat="1">
      <c r="B8055" s="49"/>
      <c r="C8055" s="44"/>
    </row>
    <row r="8056" spans="2:3" s="45" customFormat="1">
      <c r="B8056" s="49"/>
      <c r="C8056" s="44"/>
    </row>
    <row r="8057" spans="2:3" s="45" customFormat="1">
      <c r="B8057" s="49"/>
      <c r="C8057" s="44"/>
    </row>
    <row r="8058" spans="2:3" s="45" customFormat="1">
      <c r="B8058" s="49"/>
      <c r="C8058" s="44"/>
    </row>
    <row r="8059" spans="2:3" s="45" customFormat="1">
      <c r="B8059" s="49"/>
      <c r="C8059" s="44"/>
    </row>
    <row r="8060" spans="2:3" s="45" customFormat="1">
      <c r="B8060" s="49"/>
      <c r="C8060" s="44"/>
    </row>
    <row r="8061" spans="2:3" s="45" customFormat="1">
      <c r="B8061" s="49"/>
      <c r="C8061" s="44"/>
    </row>
    <row r="8062" spans="2:3" s="45" customFormat="1">
      <c r="B8062" s="49"/>
      <c r="C8062" s="44"/>
    </row>
    <row r="8063" spans="2:3" s="45" customFormat="1">
      <c r="B8063" s="49"/>
      <c r="C8063" s="44"/>
    </row>
    <row r="8064" spans="2:3" s="45" customFormat="1">
      <c r="B8064" s="49"/>
      <c r="C8064" s="44"/>
    </row>
    <row r="8065" spans="2:3" s="45" customFormat="1">
      <c r="B8065" s="49"/>
      <c r="C8065" s="44"/>
    </row>
    <row r="8066" spans="2:3" s="45" customFormat="1">
      <c r="B8066" s="49"/>
      <c r="C8066" s="44"/>
    </row>
    <row r="8067" spans="2:3" s="45" customFormat="1">
      <c r="B8067" s="49"/>
      <c r="C8067" s="44"/>
    </row>
    <row r="8068" spans="2:3" s="45" customFormat="1">
      <c r="B8068" s="49"/>
      <c r="C8068" s="44"/>
    </row>
    <row r="8069" spans="2:3" s="45" customFormat="1">
      <c r="B8069" s="49"/>
      <c r="C8069" s="44"/>
    </row>
    <row r="8070" spans="2:3" s="45" customFormat="1">
      <c r="B8070" s="49"/>
      <c r="C8070" s="44"/>
    </row>
    <row r="8071" spans="2:3" s="45" customFormat="1">
      <c r="B8071" s="49"/>
      <c r="C8071" s="44"/>
    </row>
    <row r="8072" spans="2:3" s="45" customFormat="1">
      <c r="B8072" s="49"/>
      <c r="C8072" s="44"/>
    </row>
    <row r="8073" spans="2:3" s="45" customFormat="1">
      <c r="B8073" s="49"/>
      <c r="C8073" s="44"/>
    </row>
    <row r="8074" spans="2:3" s="45" customFormat="1">
      <c r="B8074" s="49"/>
      <c r="C8074" s="44"/>
    </row>
    <row r="8075" spans="2:3" s="45" customFormat="1">
      <c r="B8075" s="49"/>
      <c r="C8075" s="44"/>
    </row>
    <row r="8076" spans="2:3" s="45" customFormat="1">
      <c r="B8076" s="49"/>
      <c r="C8076" s="44"/>
    </row>
    <row r="8077" spans="2:3" s="45" customFormat="1">
      <c r="B8077" s="49"/>
      <c r="C8077" s="44"/>
    </row>
    <row r="8078" spans="2:3" s="45" customFormat="1">
      <c r="B8078" s="49"/>
      <c r="C8078" s="44"/>
    </row>
    <row r="8079" spans="2:3" s="45" customFormat="1">
      <c r="B8079" s="49"/>
      <c r="C8079" s="44"/>
    </row>
    <row r="8080" spans="2:3" s="45" customFormat="1">
      <c r="B8080" s="49"/>
      <c r="C8080" s="44"/>
    </row>
    <row r="8081" spans="2:3" s="45" customFormat="1">
      <c r="B8081" s="49"/>
      <c r="C8081" s="44"/>
    </row>
    <row r="8082" spans="2:3" s="45" customFormat="1">
      <c r="B8082" s="49"/>
      <c r="C8082" s="44"/>
    </row>
    <row r="8083" spans="2:3" s="45" customFormat="1">
      <c r="B8083" s="49"/>
      <c r="C8083" s="44"/>
    </row>
    <row r="8084" spans="2:3" s="45" customFormat="1">
      <c r="B8084" s="49"/>
      <c r="C8084" s="44"/>
    </row>
    <row r="8085" spans="2:3" s="45" customFormat="1">
      <c r="B8085" s="49"/>
      <c r="C8085" s="44"/>
    </row>
    <row r="8086" spans="2:3" s="45" customFormat="1">
      <c r="B8086" s="49"/>
      <c r="C8086" s="44"/>
    </row>
    <row r="8087" spans="2:3" s="45" customFormat="1">
      <c r="B8087" s="49"/>
      <c r="C8087" s="44"/>
    </row>
    <row r="8088" spans="2:3" s="45" customFormat="1">
      <c r="B8088" s="49"/>
      <c r="C8088" s="44"/>
    </row>
    <row r="8089" spans="2:3" s="45" customFormat="1">
      <c r="B8089" s="49"/>
      <c r="C8089" s="44"/>
    </row>
    <row r="8090" spans="2:3" s="45" customFormat="1">
      <c r="B8090" s="49"/>
      <c r="C8090" s="44"/>
    </row>
    <row r="8091" spans="2:3" s="45" customFormat="1">
      <c r="B8091" s="49"/>
      <c r="C8091" s="44"/>
    </row>
    <row r="8092" spans="2:3" s="45" customFormat="1">
      <c r="B8092" s="49"/>
      <c r="C8092" s="44"/>
    </row>
    <row r="8093" spans="2:3" s="45" customFormat="1">
      <c r="B8093" s="49"/>
      <c r="C8093" s="44"/>
    </row>
    <row r="8094" spans="2:3" s="45" customFormat="1">
      <c r="B8094" s="49"/>
      <c r="C8094" s="44"/>
    </row>
    <row r="8095" spans="2:3" s="45" customFormat="1">
      <c r="B8095" s="49"/>
      <c r="C8095" s="44"/>
    </row>
    <row r="8096" spans="2:3" s="45" customFormat="1">
      <c r="B8096" s="49"/>
      <c r="C8096" s="44"/>
    </row>
    <row r="8097" spans="2:3" s="45" customFormat="1">
      <c r="B8097" s="49"/>
      <c r="C8097" s="44"/>
    </row>
    <row r="8098" spans="2:3" s="45" customFormat="1">
      <c r="B8098" s="49"/>
      <c r="C8098" s="44"/>
    </row>
    <row r="8099" spans="2:3" s="45" customFormat="1">
      <c r="B8099" s="49"/>
      <c r="C8099" s="44"/>
    </row>
    <row r="8100" spans="2:3" s="45" customFormat="1">
      <c r="B8100" s="49"/>
      <c r="C8100" s="44"/>
    </row>
    <row r="8101" spans="2:3" s="45" customFormat="1">
      <c r="B8101" s="49"/>
      <c r="C8101" s="44"/>
    </row>
    <row r="8102" spans="2:3" s="45" customFormat="1">
      <c r="B8102" s="49"/>
      <c r="C8102" s="44"/>
    </row>
    <row r="8103" spans="2:3" s="45" customFormat="1">
      <c r="B8103" s="49"/>
      <c r="C8103" s="44"/>
    </row>
    <row r="8104" spans="2:3" s="45" customFormat="1">
      <c r="B8104" s="49"/>
      <c r="C8104" s="44"/>
    </row>
    <row r="8105" spans="2:3" s="45" customFormat="1">
      <c r="B8105" s="49"/>
      <c r="C8105" s="44"/>
    </row>
    <row r="8106" spans="2:3" s="45" customFormat="1">
      <c r="B8106" s="49"/>
      <c r="C8106" s="44"/>
    </row>
    <row r="8107" spans="2:3" s="45" customFormat="1">
      <c r="B8107" s="49"/>
      <c r="C8107" s="44"/>
    </row>
    <row r="8108" spans="2:3" s="45" customFormat="1">
      <c r="B8108" s="49"/>
      <c r="C8108" s="44"/>
    </row>
    <row r="8109" spans="2:3" s="45" customFormat="1">
      <c r="B8109" s="49"/>
      <c r="C8109" s="44"/>
    </row>
    <row r="8110" spans="2:3" s="45" customFormat="1">
      <c r="B8110" s="49"/>
      <c r="C8110" s="44"/>
    </row>
    <row r="8111" spans="2:3" s="45" customFormat="1">
      <c r="B8111" s="49"/>
      <c r="C8111" s="44"/>
    </row>
    <row r="8112" spans="2:3" s="45" customFormat="1">
      <c r="B8112" s="49"/>
      <c r="C8112" s="44"/>
    </row>
    <row r="8113" spans="2:3" s="45" customFormat="1">
      <c r="B8113" s="49"/>
      <c r="C8113" s="44"/>
    </row>
    <row r="8114" spans="2:3" s="45" customFormat="1">
      <c r="B8114" s="49"/>
      <c r="C8114" s="44"/>
    </row>
    <row r="8115" spans="2:3" s="45" customFormat="1">
      <c r="B8115" s="49"/>
      <c r="C8115" s="44"/>
    </row>
    <row r="8116" spans="2:3" s="45" customFormat="1">
      <c r="B8116" s="49"/>
      <c r="C8116" s="44"/>
    </row>
    <row r="8117" spans="2:3" s="45" customFormat="1">
      <c r="B8117" s="49"/>
      <c r="C8117" s="44"/>
    </row>
    <row r="8118" spans="2:3" s="45" customFormat="1">
      <c r="B8118" s="49"/>
      <c r="C8118" s="44"/>
    </row>
    <row r="8119" spans="2:3" s="45" customFormat="1">
      <c r="B8119" s="49"/>
      <c r="C8119" s="44"/>
    </row>
    <row r="8120" spans="2:3" s="45" customFormat="1">
      <c r="B8120" s="49"/>
      <c r="C8120" s="44"/>
    </row>
    <row r="8121" spans="2:3" s="45" customFormat="1">
      <c r="B8121" s="49"/>
      <c r="C8121" s="44"/>
    </row>
    <row r="8122" spans="2:3" s="45" customFormat="1">
      <c r="B8122" s="49"/>
      <c r="C8122" s="44"/>
    </row>
    <row r="8123" spans="2:3" s="45" customFormat="1">
      <c r="B8123" s="49"/>
      <c r="C8123" s="44"/>
    </row>
    <row r="8124" spans="2:3" s="45" customFormat="1">
      <c r="B8124" s="49"/>
      <c r="C8124" s="44"/>
    </row>
    <row r="8125" spans="2:3" s="45" customFormat="1">
      <c r="B8125" s="49"/>
      <c r="C8125" s="44"/>
    </row>
    <row r="8126" spans="2:3" s="45" customFormat="1">
      <c r="B8126" s="49"/>
      <c r="C8126" s="44"/>
    </row>
    <row r="8127" spans="2:3" s="45" customFormat="1">
      <c r="B8127" s="49"/>
      <c r="C8127" s="44"/>
    </row>
    <row r="8128" spans="2:3" s="45" customFormat="1">
      <c r="B8128" s="49"/>
      <c r="C8128" s="44"/>
    </row>
    <row r="8129" spans="2:3" s="45" customFormat="1">
      <c r="B8129" s="49"/>
      <c r="C8129" s="44"/>
    </row>
    <row r="8130" spans="2:3" s="45" customFormat="1">
      <c r="B8130" s="49"/>
      <c r="C8130" s="44"/>
    </row>
    <row r="8131" spans="2:3" s="45" customFormat="1">
      <c r="B8131" s="49"/>
      <c r="C8131" s="44"/>
    </row>
    <row r="8132" spans="2:3" s="45" customFormat="1">
      <c r="B8132" s="49"/>
      <c r="C8132" s="44"/>
    </row>
    <row r="8133" spans="2:3" s="45" customFormat="1">
      <c r="B8133" s="49"/>
      <c r="C8133" s="44"/>
    </row>
    <row r="8134" spans="2:3" s="45" customFormat="1">
      <c r="B8134" s="49"/>
      <c r="C8134" s="44"/>
    </row>
    <row r="8135" spans="2:3" s="45" customFormat="1">
      <c r="B8135" s="49"/>
      <c r="C8135" s="44"/>
    </row>
    <row r="8136" spans="2:3" s="45" customFormat="1">
      <c r="B8136" s="49"/>
      <c r="C8136" s="44"/>
    </row>
    <row r="8137" spans="2:3" s="45" customFormat="1">
      <c r="B8137" s="49"/>
      <c r="C8137" s="44"/>
    </row>
    <row r="8138" spans="2:3" s="45" customFormat="1">
      <c r="B8138" s="49"/>
      <c r="C8138" s="44"/>
    </row>
    <row r="8139" spans="2:3" s="45" customFormat="1">
      <c r="B8139" s="49"/>
      <c r="C8139" s="44"/>
    </row>
    <row r="8140" spans="2:3" s="45" customFormat="1">
      <c r="B8140" s="49"/>
      <c r="C8140" s="44"/>
    </row>
    <row r="8141" spans="2:3" s="45" customFormat="1">
      <c r="B8141" s="49"/>
      <c r="C8141" s="44"/>
    </row>
    <row r="8142" spans="2:3" s="45" customFormat="1">
      <c r="B8142" s="49"/>
      <c r="C8142" s="44"/>
    </row>
    <row r="8143" spans="2:3" s="45" customFormat="1">
      <c r="B8143" s="49"/>
      <c r="C8143" s="44"/>
    </row>
    <row r="8144" spans="2:3" s="45" customFormat="1">
      <c r="B8144" s="49"/>
      <c r="C8144" s="44"/>
    </row>
    <row r="8145" spans="2:3" s="45" customFormat="1">
      <c r="B8145" s="49"/>
      <c r="C8145" s="44"/>
    </row>
    <row r="8146" spans="2:3" s="45" customFormat="1">
      <c r="B8146" s="49"/>
      <c r="C8146" s="44"/>
    </row>
    <row r="8147" spans="2:3" s="45" customFormat="1">
      <c r="B8147" s="49"/>
      <c r="C8147" s="44"/>
    </row>
    <row r="8148" spans="2:3" s="45" customFormat="1">
      <c r="B8148" s="49"/>
      <c r="C8148" s="44"/>
    </row>
    <row r="8149" spans="2:3" s="45" customFormat="1">
      <c r="B8149" s="49"/>
      <c r="C8149" s="44"/>
    </row>
    <row r="8150" spans="2:3" s="45" customFormat="1">
      <c r="B8150" s="49"/>
      <c r="C8150" s="44"/>
    </row>
    <row r="8151" spans="2:3" s="45" customFormat="1">
      <c r="B8151" s="49"/>
      <c r="C8151" s="44"/>
    </row>
    <row r="8152" spans="2:3" s="45" customFormat="1">
      <c r="B8152" s="49"/>
      <c r="C8152" s="44"/>
    </row>
    <row r="8153" spans="2:3" s="45" customFormat="1">
      <c r="B8153" s="49"/>
      <c r="C8153" s="44"/>
    </row>
    <row r="8154" spans="2:3" s="45" customFormat="1">
      <c r="B8154" s="49"/>
      <c r="C8154" s="44"/>
    </row>
    <row r="8155" spans="2:3" s="45" customFormat="1">
      <c r="B8155" s="49"/>
      <c r="C8155" s="44"/>
    </row>
    <row r="8156" spans="2:3" s="45" customFormat="1">
      <c r="B8156" s="49"/>
      <c r="C8156" s="44"/>
    </row>
    <row r="8157" spans="2:3" s="45" customFormat="1">
      <c r="B8157" s="49"/>
      <c r="C8157" s="44"/>
    </row>
    <row r="8158" spans="2:3" s="45" customFormat="1">
      <c r="B8158" s="49"/>
      <c r="C8158" s="44"/>
    </row>
    <row r="8159" spans="2:3" s="45" customFormat="1">
      <c r="B8159" s="49"/>
      <c r="C8159" s="44"/>
    </row>
    <row r="8160" spans="2:3" s="45" customFormat="1">
      <c r="B8160" s="49"/>
      <c r="C8160" s="44"/>
    </row>
    <row r="8161" spans="2:3" s="45" customFormat="1">
      <c r="B8161" s="49"/>
      <c r="C8161" s="44"/>
    </row>
    <row r="8162" spans="2:3" s="45" customFormat="1">
      <c r="B8162" s="49"/>
      <c r="C8162" s="44"/>
    </row>
    <row r="8163" spans="2:3" s="45" customFormat="1">
      <c r="B8163" s="49"/>
      <c r="C8163" s="44"/>
    </row>
    <row r="8164" spans="2:3" s="45" customFormat="1">
      <c r="B8164" s="49"/>
      <c r="C8164" s="44"/>
    </row>
    <row r="8165" spans="2:3" s="45" customFormat="1">
      <c r="B8165" s="49"/>
      <c r="C8165" s="44"/>
    </row>
    <row r="8166" spans="2:3" s="45" customFormat="1">
      <c r="B8166" s="49"/>
      <c r="C8166" s="44"/>
    </row>
    <row r="8167" spans="2:3" s="45" customFormat="1">
      <c r="B8167" s="49"/>
      <c r="C8167" s="44"/>
    </row>
    <row r="8168" spans="2:3" s="45" customFormat="1">
      <c r="B8168" s="49"/>
      <c r="C8168" s="44"/>
    </row>
    <row r="8169" spans="2:3" s="45" customFormat="1">
      <c r="B8169" s="49"/>
      <c r="C8169" s="44"/>
    </row>
    <row r="8170" spans="2:3" s="45" customFormat="1">
      <c r="B8170" s="49"/>
      <c r="C8170" s="44"/>
    </row>
    <row r="8171" spans="2:3" s="45" customFormat="1">
      <c r="B8171" s="49"/>
      <c r="C8171" s="44"/>
    </row>
    <row r="8172" spans="2:3" s="45" customFormat="1">
      <c r="B8172" s="49"/>
      <c r="C8172" s="44"/>
    </row>
    <row r="8173" spans="2:3" s="45" customFormat="1">
      <c r="B8173" s="49"/>
      <c r="C8173" s="44"/>
    </row>
    <row r="8174" spans="2:3" s="45" customFormat="1">
      <c r="B8174" s="49"/>
      <c r="C8174" s="44"/>
    </row>
    <row r="8175" spans="2:3" s="45" customFormat="1">
      <c r="B8175" s="49"/>
      <c r="C8175" s="44"/>
    </row>
    <row r="8176" spans="2:3" s="45" customFormat="1">
      <c r="B8176" s="49"/>
      <c r="C8176" s="44"/>
    </row>
    <row r="8177" spans="2:3" s="45" customFormat="1">
      <c r="B8177" s="49"/>
      <c r="C8177" s="44"/>
    </row>
    <row r="8178" spans="2:3" s="45" customFormat="1">
      <c r="B8178" s="49"/>
      <c r="C8178" s="44"/>
    </row>
    <row r="8179" spans="2:3" s="45" customFormat="1">
      <c r="B8179" s="49"/>
      <c r="C8179" s="44"/>
    </row>
    <row r="8180" spans="2:3" s="45" customFormat="1">
      <c r="B8180" s="49"/>
      <c r="C8180" s="44"/>
    </row>
    <row r="8181" spans="2:3" s="45" customFormat="1">
      <c r="B8181" s="49"/>
      <c r="C8181" s="44"/>
    </row>
    <row r="8182" spans="2:3" s="45" customFormat="1">
      <c r="B8182" s="49"/>
      <c r="C8182" s="44"/>
    </row>
    <row r="8183" spans="2:3" s="45" customFormat="1">
      <c r="B8183" s="49"/>
      <c r="C8183" s="44"/>
    </row>
    <row r="8184" spans="2:3" s="45" customFormat="1">
      <c r="B8184" s="49"/>
      <c r="C8184" s="44"/>
    </row>
    <row r="8185" spans="2:3" s="45" customFormat="1">
      <c r="B8185" s="49"/>
      <c r="C8185" s="44"/>
    </row>
    <row r="8186" spans="2:3" s="45" customFormat="1">
      <c r="B8186" s="49"/>
      <c r="C8186" s="44"/>
    </row>
    <row r="8187" spans="2:3" s="45" customFormat="1">
      <c r="B8187" s="49"/>
      <c r="C8187" s="44"/>
    </row>
    <row r="8188" spans="2:3" s="45" customFormat="1">
      <c r="B8188" s="49"/>
      <c r="C8188" s="44"/>
    </row>
    <row r="8189" spans="2:3" s="45" customFormat="1">
      <c r="B8189" s="49"/>
      <c r="C8189" s="44"/>
    </row>
    <row r="8190" spans="2:3" s="45" customFormat="1">
      <c r="B8190" s="49"/>
      <c r="C8190" s="44"/>
    </row>
    <row r="8191" spans="2:3" s="45" customFormat="1">
      <c r="B8191" s="49"/>
      <c r="C8191" s="44"/>
    </row>
    <row r="8192" spans="2:3" s="45" customFormat="1">
      <c r="B8192" s="49"/>
      <c r="C8192" s="44"/>
    </row>
    <row r="8193" spans="2:3" s="45" customFormat="1">
      <c r="B8193" s="49"/>
      <c r="C8193" s="44"/>
    </row>
    <row r="8194" spans="2:3" s="45" customFormat="1">
      <c r="B8194" s="49"/>
      <c r="C8194" s="44"/>
    </row>
    <row r="8195" spans="2:3" s="45" customFormat="1">
      <c r="B8195" s="49"/>
      <c r="C8195" s="44"/>
    </row>
    <row r="8196" spans="2:3" s="45" customFormat="1">
      <c r="B8196" s="49"/>
      <c r="C8196" s="44"/>
    </row>
    <row r="8197" spans="2:3" s="45" customFormat="1">
      <c r="B8197" s="49"/>
      <c r="C8197" s="44"/>
    </row>
    <row r="8198" spans="2:3" s="45" customFormat="1">
      <c r="B8198" s="49"/>
      <c r="C8198" s="44"/>
    </row>
    <row r="8199" spans="2:3" s="45" customFormat="1">
      <c r="B8199" s="49"/>
      <c r="C8199" s="44"/>
    </row>
    <row r="8200" spans="2:3" s="45" customFormat="1">
      <c r="B8200" s="49"/>
      <c r="C8200" s="44"/>
    </row>
    <row r="8201" spans="2:3" s="45" customFormat="1">
      <c r="B8201" s="49"/>
      <c r="C8201" s="44"/>
    </row>
    <row r="8202" spans="2:3" s="45" customFormat="1">
      <c r="B8202" s="49"/>
      <c r="C8202" s="44"/>
    </row>
    <row r="8203" spans="2:3" s="45" customFormat="1">
      <c r="B8203" s="49"/>
      <c r="C8203" s="44"/>
    </row>
    <row r="8204" spans="2:3" s="45" customFormat="1">
      <c r="B8204" s="49"/>
      <c r="C8204" s="44"/>
    </row>
    <row r="8205" spans="2:3" s="45" customFormat="1">
      <c r="B8205" s="49"/>
      <c r="C8205" s="44"/>
    </row>
    <row r="8206" spans="2:3" s="45" customFormat="1">
      <c r="B8206" s="49"/>
      <c r="C8206" s="44"/>
    </row>
    <row r="8207" spans="2:3" s="45" customFormat="1">
      <c r="B8207" s="49"/>
      <c r="C8207" s="44"/>
    </row>
    <row r="8208" spans="2:3" s="45" customFormat="1">
      <c r="B8208" s="49"/>
      <c r="C8208" s="44"/>
    </row>
    <row r="8209" spans="2:3" s="45" customFormat="1">
      <c r="B8209" s="49"/>
      <c r="C8209" s="44"/>
    </row>
    <row r="8210" spans="2:3" s="45" customFormat="1">
      <c r="B8210" s="49"/>
      <c r="C8210" s="44"/>
    </row>
    <row r="8211" spans="2:3" s="45" customFormat="1">
      <c r="B8211" s="49"/>
      <c r="C8211" s="44"/>
    </row>
    <row r="8212" spans="2:3" s="45" customFormat="1">
      <c r="B8212" s="49"/>
      <c r="C8212" s="44"/>
    </row>
    <row r="8213" spans="2:3" s="45" customFormat="1">
      <c r="B8213" s="49"/>
      <c r="C8213" s="44"/>
    </row>
    <row r="8214" spans="2:3" s="45" customFormat="1">
      <c r="B8214" s="49"/>
      <c r="C8214" s="44"/>
    </row>
    <row r="8215" spans="2:3" s="45" customFormat="1">
      <c r="B8215" s="49"/>
      <c r="C8215" s="44"/>
    </row>
    <row r="8216" spans="2:3" s="45" customFormat="1">
      <c r="B8216" s="49"/>
      <c r="C8216" s="44"/>
    </row>
    <row r="8217" spans="2:3" s="45" customFormat="1">
      <c r="B8217" s="49"/>
      <c r="C8217" s="44"/>
    </row>
    <row r="8218" spans="2:3" s="45" customFormat="1">
      <c r="B8218" s="49"/>
      <c r="C8218" s="44"/>
    </row>
    <row r="8219" spans="2:3" s="45" customFormat="1">
      <c r="B8219" s="49"/>
      <c r="C8219" s="44"/>
    </row>
    <row r="8220" spans="2:3" s="45" customFormat="1">
      <c r="B8220" s="49"/>
      <c r="C8220" s="44"/>
    </row>
    <row r="8221" spans="2:3" s="45" customFormat="1">
      <c r="B8221" s="49"/>
      <c r="C8221" s="44"/>
    </row>
    <row r="8222" spans="2:3" s="45" customFormat="1">
      <c r="B8222" s="49"/>
      <c r="C8222" s="44"/>
    </row>
    <row r="8223" spans="2:3" s="45" customFormat="1">
      <c r="B8223" s="49"/>
      <c r="C8223" s="44"/>
    </row>
    <row r="8224" spans="2:3" s="45" customFormat="1">
      <c r="B8224" s="49"/>
      <c r="C8224" s="44"/>
    </row>
    <row r="8225" spans="2:3" s="45" customFormat="1">
      <c r="B8225" s="49"/>
      <c r="C8225" s="44"/>
    </row>
    <row r="8226" spans="2:3" s="45" customFormat="1">
      <c r="B8226" s="49"/>
      <c r="C8226" s="44"/>
    </row>
    <row r="8227" spans="2:3" s="45" customFormat="1">
      <c r="B8227" s="49"/>
      <c r="C8227" s="44"/>
    </row>
    <row r="8228" spans="2:3" s="45" customFormat="1">
      <c r="B8228" s="49"/>
      <c r="C8228" s="44"/>
    </row>
    <row r="8229" spans="2:3" s="45" customFormat="1">
      <c r="B8229" s="49"/>
      <c r="C8229" s="44"/>
    </row>
    <row r="8230" spans="2:3" s="45" customFormat="1">
      <c r="B8230" s="49"/>
      <c r="C8230" s="44"/>
    </row>
    <row r="8231" spans="2:3" s="45" customFormat="1">
      <c r="B8231" s="49"/>
      <c r="C8231" s="44"/>
    </row>
    <row r="8232" spans="2:3" s="45" customFormat="1">
      <c r="B8232" s="49"/>
      <c r="C8232" s="44"/>
    </row>
    <row r="8233" spans="2:3" s="45" customFormat="1">
      <c r="B8233" s="49"/>
      <c r="C8233" s="44"/>
    </row>
    <row r="8234" spans="2:3" s="45" customFormat="1">
      <c r="B8234" s="49"/>
      <c r="C8234" s="44"/>
    </row>
    <row r="8235" spans="2:3" s="45" customFormat="1">
      <c r="B8235" s="49"/>
      <c r="C8235" s="44"/>
    </row>
    <row r="8236" spans="2:3" s="45" customFormat="1">
      <c r="B8236" s="49"/>
      <c r="C8236" s="44"/>
    </row>
    <row r="8237" spans="2:3" s="45" customFormat="1">
      <c r="B8237" s="49"/>
      <c r="C8237" s="44"/>
    </row>
    <row r="8238" spans="2:3" s="45" customFormat="1">
      <c r="B8238" s="49"/>
      <c r="C8238" s="44"/>
    </row>
    <row r="8239" spans="2:3" s="45" customFormat="1">
      <c r="B8239" s="49"/>
      <c r="C8239" s="44"/>
    </row>
    <row r="8240" spans="2:3" s="45" customFormat="1">
      <c r="B8240" s="49"/>
      <c r="C8240" s="44"/>
    </row>
    <row r="8241" spans="2:3" s="45" customFormat="1">
      <c r="B8241" s="49"/>
      <c r="C8241" s="44"/>
    </row>
    <row r="8242" spans="2:3" s="45" customFormat="1">
      <c r="B8242" s="49"/>
      <c r="C8242" s="44"/>
    </row>
    <row r="8243" spans="2:3" s="45" customFormat="1">
      <c r="B8243" s="49"/>
      <c r="C8243" s="44"/>
    </row>
    <row r="8244" spans="2:3" s="45" customFormat="1">
      <c r="B8244" s="49"/>
      <c r="C8244" s="44"/>
    </row>
    <row r="8245" spans="2:3" s="45" customFormat="1">
      <c r="B8245" s="49"/>
      <c r="C8245" s="44"/>
    </row>
    <row r="8246" spans="2:3" s="45" customFormat="1">
      <c r="B8246" s="49"/>
      <c r="C8246" s="44"/>
    </row>
    <row r="8247" spans="2:3" s="45" customFormat="1">
      <c r="B8247" s="49"/>
      <c r="C8247" s="44"/>
    </row>
    <row r="8248" spans="2:3" s="45" customFormat="1">
      <c r="B8248" s="49"/>
      <c r="C8248" s="44"/>
    </row>
    <row r="8249" spans="2:3" s="45" customFormat="1">
      <c r="B8249" s="49"/>
      <c r="C8249" s="44"/>
    </row>
    <row r="8250" spans="2:3" s="45" customFormat="1">
      <c r="B8250" s="49"/>
      <c r="C8250" s="44"/>
    </row>
    <row r="8251" spans="2:3" s="45" customFormat="1">
      <c r="B8251" s="49"/>
      <c r="C8251" s="44"/>
    </row>
    <row r="8252" spans="2:3" s="45" customFormat="1">
      <c r="B8252" s="49"/>
      <c r="C8252" s="44"/>
    </row>
    <row r="8253" spans="2:3" s="45" customFormat="1">
      <c r="B8253" s="49"/>
      <c r="C8253" s="44"/>
    </row>
    <row r="8254" spans="2:3" s="45" customFormat="1">
      <c r="B8254" s="49"/>
      <c r="C8254" s="44"/>
    </row>
    <row r="8255" spans="2:3" s="45" customFormat="1">
      <c r="B8255" s="49"/>
      <c r="C8255" s="44"/>
    </row>
    <row r="8256" spans="2:3" s="45" customFormat="1">
      <c r="B8256" s="49"/>
      <c r="C8256" s="44"/>
    </row>
    <row r="8257" spans="2:3" s="45" customFormat="1">
      <c r="B8257" s="49"/>
      <c r="C8257" s="44"/>
    </row>
    <row r="8258" spans="2:3" s="45" customFormat="1">
      <c r="B8258" s="49"/>
      <c r="C8258" s="44"/>
    </row>
    <row r="8259" spans="2:3" s="45" customFormat="1">
      <c r="B8259" s="49"/>
      <c r="C8259" s="44"/>
    </row>
    <row r="8260" spans="2:3" s="45" customFormat="1">
      <c r="B8260" s="49"/>
      <c r="C8260" s="44"/>
    </row>
    <row r="8261" spans="2:3" s="45" customFormat="1">
      <c r="B8261" s="49"/>
      <c r="C8261" s="44"/>
    </row>
    <row r="8262" spans="2:3" s="45" customFormat="1">
      <c r="B8262" s="49"/>
      <c r="C8262" s="44"/>
    </row>
    <row r="8263" spans="2:3" s="45" customFormat="1">
      <c r="B8263" s="49"/>
      <c r="C8263" s="44"/>
    </row>
    <row r="8264" spans="2:3" s="45" customFormat="1">
      <c r="B8264" s="49"/>
      <c r="C8264" s="44"/>
    </row>
    <row r="8265" spans="2:3" s="45" customFormat="1">
      <c r="B8265" s="49"/>
      <c r="C8265" s="44"/>
    </row>
    <row r="8266" spans="2:3" s="45" customFormat="1">
      <c r="B8266" s="49"/>
      <c r="C8266" s="44"/>
    </row>
    <row r="8267" spans="2:3" s="45" customFormat="1">
      <c r="B8267" s="49"/>
      <c r="C8267" s="44"/>
    </row>
    <row r="8268" spans="2:3" s="45" customFormat="1">
      <c r="B8268" s="49"/>
      <c r="C8268" s="44"/>
    </row>
    <row r="8269" spans="2:3" s="45" customFormat="1">
      <c r="B8269" s="49"/>
      <c r="C8269" s="44"/>
    </row>
    <row r="8270" spans="2:3" s="45" customFormat="1">
      <c r="B8270" s="49"/>
      <c r="C8270" s="44"/>
    </row>
    <row r="8271" spans="2:3" s="45" customFormat="1">
      <c r="B8271" s="49"/>
      <c r="C8271" s="44"/>
    </row>
    <row r="8272" spans="2:3" s="45" customFormat="1">
      <c r="B8272" s="49"/>
      <c r="C8272" s="44"/>
    </row>
    <row r="8273" spans="2:3" s="45" customFormat="1">
      <c r="B8273" s="49"/>
      <c r="C8273" s="44"/>
    </row>
    <row r="8274" spans="2:3" s="45" customFormat="1">
      <c r="B8274" s="49"/>
      <c r="C8274" s="44"/>
    </row>
    <row r="8275" spans="2:3" s="45" customFormat="1">
      <c r="B8275" s="49"/>
      <c r="C8275" s="44"/>
    </row>
    <row r="8276" spans="2:3" s="45" customFormat="1">
      <c r="B8276" s="49"/>
      <c r="C8276" s="44"/>
    </row>
    <row r="8277" spans="2:3" s="45" customFormat="1">
      <c r="B8277" s="49"/>
      <c r="C8277" s="44"/>
    </row>
    <row r="8278" spans="2:3" s="45" customFormat="1">
      <c r="B8278" s="49"/>
      <c r="C8278" s="44"/>
    </row>
    <row r="8279" spans="2:3" s="45" customFormat="1">
      <c r="B8279" s="49"/>
      <c r="C8279" s="44"/>
    </row>
    <row r="8280" spans="2:3" s="45" customFormat="1">
      <c r="B8280" s="49"/>
      <c r="C8280" s="44"/>
    </row>
    <row r="8281" spans="2:3" s="45" customFormat="1">
      <c r="B8281" s="49"/>
      <c r="C8281" s="44"/>
    </row>
    <row r="8282" spans="2:3" s="45" customFormat="1">
      <c r="B8282" s="49"/>
      <c r="C8282" s="44"/>
    </row>
    <row r="8283" spans="2:3" s="45" customFormat="1">
      <c r="B8283" s="49"/>
      <c r="C8283" s="44"/>
    </row>
    <row r="8284" spans="2:3" s="45" customFormat="1">
      <c r="B8284" s="49"/>
      <c r="C8284" s="44"/>
    </row>
    <row r="8285" spans="2:3" s="45" customFormat="1">
      <c r="B8285" s="49"/>
      <c r="C8285" s="44"/>
    </row>
    <row r="8286" spans="2:3" s="45" customFormat="1">
      <c r="B8286" s="49"/>
      <c r="C8286" s="44"/>
    </row>
    <row r="8287" spans="2:3" s="45" customFormat="1">
      <c r="B8287" s="49"/>
      <c r="C8287" s="44"/>
    </row>
    <row r="8288" spans="2:3" s="45" customFormat="1">
      <c r="B8288" s="49"/>
      <c r="C8288" s="44"/>
    </row>
    <row r="8289" spans="2:3" s="45" customFormat="1">
      <c r="B8289" s="49"/>
      <c r="C8289" s="44"/>
    </row>
    <row r="8290" spans="2:3" s="45" customFormat="1">
      <c r="B8290" s="49"/>
      <c r="C8290" s="44"/>
    </row>
    <row r="8291" spans="2:3" s="45" customFormat="1">
      <c r="B8291" s="49"/>
      <c r="C8291" s="44"/>
    </row>
    <row r="8292" spans="2:3" s="45" customFormat="1">
      <c r="B8292" s="49"/>
      <c r="C8292" s="44"/>
    </row>
    <row r="8293" spans="2:3" s="45" customFormat="1">
      <c r="B8293" s="49"/>
      <c r="C8293" s="44"/>
    </row>
    <row r="8294" spans="2:3" s="45" customFormat="1">
      <c r="B8294" s="49"/>
      <c r="C8294" s="44"/>
    </row>
    <row r="8295" spans="2:3" s="45" customFormat="1">
      <c r="B8295" s="49"/>
      <c r="C8295" s="44"/>
    </row>
    <row r="8296" spans="2:3" s="45" customFormat="1">
      <c r="B8296" s="49"/>
      <c r="C8296" s="44"/>
    </row>
    <row r="8297" spans="2:3" s="45" customFormat="1">
      <c r="B8297" s="49"/>
      <c r="C8297" s="44"/>
    </row>
    <row r="8298" spans="2:3" s="45" customFormat="1">
      <c r="B8298" s="49"/>
      <c r="C8298" s="44"/>
    </row>
    <row r="8299" spans="2:3" s="45" customFormat="1">
      <c r="B8299" s="49"/>
      <c r="C8299" s="44"/>
    </row>
    <row r="8300" spans="2:3" s="45" customFormat="1">
      <c r="B8300" s="49"/>
      <c r="C8300" s="44"/>
    </row>
    <row r="8301" spans="2:3" s="45" customFormat="1">
      <c r="B8301" s="49"/>
      <c r="C8301" s="44"/>
    </row>
    <row r="8302" spans="2:3" s="45" customFormat="1">
      <c r="B8302" s="49"/>
      <c r="C8302" s="44"/>
    </row>
    <row r="8303" spans="2:3" s="45" customFormat="1">
      <c r="B8303" s="49"/>
      <c r="C8303" s="44"/>
    </row>
    <row r="8304" spans="2:3" s="45" customFormat="1">
      <c r="B8304" s="49"/>
      <c r="C8304" s="44"/>
    </row>
    <row r="8305" spans="2:3" s="45" customFormat="1">
      <c r="B8305" s="49"/>
      <c r="C8305" s="44"/>
    </row>
    <row r="8306" spans="2:3" s="45" customFormat="1">
      <c r="B8306" s="49"/>
      <c r="C8306" s="44"/>
    </row>
    <row r="8307" spans="2:3" s="45" customFormat="1">
      <c r="B8307" s="49"/>
      <c r="C8307" s="44"/>
    </row>
    <row r="8308" spans="2:3" s="45" customFormat="1">
      <c r="B8308" s="49"/>
      <c r="C8308" s="44"/>
    </row>
    <row r="8309" spans="2:3" s="45" customFormat="1">
      <c r="B8309" s="49"/>
      <c r="C8309" s="44"/>
    </row>
    <row r="8310" spans="2:3" s="45" customFormat="1">
      <c r="B8310" s="49"/>
      <c r="C8310" s="44"/>
    </row>
    <row r="8311" spans="2:3" s="45" customFormat="1">
      <c r="B8311" s="49"/>
      <c r="C8311" s="44"/>
    </row>
    <row r="8312" spans="2:3" s="45" customFormat="1">
      <c r="B8312" s="49"/>
      <c r="C8312" s="44"/>
    </row>
    <row r="8313" spans="2:3" s="45" customFormat="1">
      <c r="B8313" s="49"/>
      <c r="C8313" s="44"/>
    </row>
    <row r="8314" spans="2:3" s="45" customFormat="1">
      <c r="B8314" s="49"/>
      <c r="C8314" s="44"/>
    </row>
    <row r="8315" spans="2:3" s="45" customFormat="1">
      <c r="B8315" s="49"/>
      <c r="C8315" s="44"/>
    </row>
    <row r="8316" spans="2:3" s="45" customFormat="1">
      <c r="B8316" s="49"/>
      <c r="C8316" s="44"/>
    </row>
    <row r="8317" spans="2:3" s="45" customFormat="1">
      <c r="B8317" s="49"/>
      <c r="C8317" s="44"/>
    </row>
    <row r="8318" spans="2:3" s="45" customFormat="1">
      <c r="B8318" s="49"/>
      <c r="C8318" s="44"/>
    </row>
    <row r="8319" spans="2:3" s="45" customFormat="1">
      <c r="B8319" s="49"/>
      <c r="C8319" s="44"/>
    </row>
    <row r="8320" spans="2:3" s="45" customFormat="1">
      <c r="B8320" s="49"/>
      <c r="C8320" s="44"/>
    </row>
    <row r="8321" spans="2:3" s="45" customFormat="1">
      <c r="B8321" s="49"/>
      <c r="C8321" s="44"/>
    </row>
    <row r="8322" spans="2:3" s="45" customFormat="1">
      <c r="B8322" s="49"/>
      <c r="C8322" s="44"/>
    </row>
    <row r="8323" spans="2:3" s="45" customFormat="1">
      <c r="B8323" s="49"/>
      <c r="C8323" s="44"/>
    </row>
    <row r="8324" spans="2:3" s="45" customFormat="1">
      <c r="B8324" s="49"/>
      <c r="C8324" s="44"/>
    </row>
    <row r="8325" spans="2:3" s="45" customFormat="1">
      <c r="B8325" s="49"/>
      <c r="C8325" s="44"/>
    </row>
    <row r="8326" spans="2:3" s="45" customFormat="1">
      <c r="B8326" s="49"/>
      <c r="C8326" s="44"/>
    </row>
    <row r="8327" spans="2:3" s="45" customFormat="1">
      <c r="B8327" s="49"/>
      <c r="C8327" s="44"/>
    </row>
    <row r="8328" spans="2:3" s="45" customFormat="1">
      <c r="B8328" s="49"/>
      <c r="C8328" s="44"/>
    </row>
    <row r="8329" spans="2:3" s="45" customFormat="1">
      <c r="B8329" s="49"/>
      <c r="C8329" s="44"/>
    </row>
    <row r="8330" spans="2:3" s="45" customFormat="1">
      <c r="B8330" s="49"/>
      <c r="C8330" s="44"/>
    </row>
    <row r="8331" spans="2:3" s="45" customFormat="1">
      <c r="B8331" s="49"/>
      <c r="C8331" s="44"/>
    </row>
    <row r="8332" spans="2:3" s="45" customFormat="1">
      <c r="B8332" s="49"/>
      <c r="C8332" s="44"/>
    </row>
    <row r="8333" spans="2:3" s="45" customFormat="1">
      <c r="B8333" s="49"/>
      <c r="C8333" s="44"/>
    </row>
    <row r="8334" spans="2:3" s="45" customFormat="1">
      <c r="B8334" s="49"/>
      <c r="C8334" s="44"/>
    </row>
    <row r="8335" spans="2:3" s="45" customFormat="1">
      <c r="B8335" s="49"/>
      <c r="C8335" s="44"/>
    </row>
    <row r="8336" spans="2:3" s="45" customFormat="1">
      <c r="B8336" s="49"/>
      <c r="C8336" s="44"/>
    </row>
    <row r="8337" spans="2:3" s="45" customFormat="1">
      <c r="B8337" s="49"/>
      <c r="C8337" s="44"/>
    </row>
    <row r="8338" spans="2:3" s="45" customFormat="1">
      <c r="B8338" s="49"/>
      <c r="C8338" s="44"/>
    </row>
    <row r="8339" spans="2:3" s="45" customFormat="1">
      <c r="B8339" s="49"/>
      <c r="C8339" s="44"/>
    </row>
    <row r="8340" spans="2:3" s="45" customFormat="1">
      <c r="B8340" s="49"/>
      <c r="C8340" s="44"/>
    </row>
    <row r="8341" spans="2:3" s="45" customFormat="1">
      <c r="B8341" s="49"/>
      <c r="C8341" s="44"/>
    </row>
    <row r="8342" spans="2:3" s="45" customFormat="1">
      <c r="B8342" s="49"/>
      <c r="C8342" s="44"/>
    </row>
    <row r="8343" spans="2:3" s="45" customFormat="1">
      <c r="B8343" s="49"/>
      <c r="C8343" s="44"/>
    </row>
    <row r="8344" spans="2:3" s="45" customFormat="1">
      <c r="B8344" s="49"/>
      <c r="C8344" s="44"/>
    </row>
    <row r="8345" spans="2:3" s="45" customFormat="1">
      <c r="B8345" s="49"/>
      <c r="C8345" s="44"/>
    </row>
    <row r="8346" spans="2:3" s="45" customFormat="1">
      <c r="B8346" s="49"/>
      <c r="C8346" s="44"/>
    </row>
    <row r="8347" spans="2:3" s="45" customFormat="1">
      <c r="B8347" s="49"/>
      <c r="C8347" s="44"/>
    </row>
    <row r="8348" spans="2:3" s="45" customFormat="1">
      <c r="B8348" s="49"/>
      <c r="C8348" s="44"/>
    </row>
    <row r="8349" spans="2:3" s="45" customFormat="1">
      <c r="B8349" s="49"/>
      <c r="C8349" s="44"/>
    </row>
    <row r="8350" spans="2:3" s="45" customFormat="1">
      <c r="B8350" s="49"/>
      <c r="C8350" s="44"/>
    </row>
    <row r="8351" spans="2:3" s="45" customFormat="1">
      <c r="B8351" s="49"/>
      <c r="C8351" s="44"/>
    </row>
    <row r="8352" spans="2:3" s="45" customFormat="1">
      <c r="B8352" s="49"/>
      <c r="C8352" s="44"/>
    </row>
    <row r="8353" spans="2:3" s="45" customFormat="1">
      <c r="B8353" s="49"/>
      <c r="C8353" s="44"/>
    </row>
    <row r="8354" spans="2:3" s="45" customFormat="1">
      <c r="B8354" s="49"/>
      <c r="C8354" s="44"/>
    </row>
    <row r="8355" spans="2:3" s="45" customFormat="1">
      <c r="B8355" s="49"/>
      <c r="C8355" s="44"/>
    </row>
    <row r="8356" spans="2:3" s="45" customFormat="1">
      <c r="B8356" s="49"/>
      <c r="C8356" s="44"/>
    </row>
    <row r="8357" spans="2:3" s="45" customFormat="1">
      <c r="B8357" s="49"/>
      <c r="C8357" s="44"/>
    </row>
    <row r="8358" spans="2:3" s="45" customFormat="1">
      <c r="B8358" s="49"/>
      <c r="C8358" s="44"/>
    </row>
    <row r="8359" spans="2:3" s="45" customFormat="1">
      <c r="B8359" s="49"/>
      <c r="C8359" s="44"/>
    </row>
    <row r="8360" spans="2:3" s="45" customFormat="1">
      <c r="B8360" s="49"/>
      <c r="C8360" s="44"/>
    </row>
    <row r="8361" spans="2:3" s="45" customFormat="1">
      <c r="B8361" s="49"/>
      <c r="C8361" s="44"/>
    </row>
    <row r="8362" spans="2:3" s="45" customFormat="1">
      <c r="B8362" s="49"/>
      <c r="C8362" s="44"/>
    </row>
    <row r="8363" spans="2:3" s="45" customFormat="1">
      <c r="B8363" s="49"/>
      <c r="C8363" s="44"/>
    </row>
    <row r="8364" spans="2:3" s="45" customFormat="1">
      <c r="B8364" s="49"/>
      <c r="C8364" s="44"/>
    </row>
    <row r="8365" spans="2:3" s="45" customFormat="1">
      <c r="B8365" s="49"/>
      <c r="C8365" s="44"/>
    </row>
    <row r="8366" spans="2:3" s="45" customFormat="1">
      <c r="B8366" s="49"/>
      <c r="C8366" s="44"/>
    </row>
    <row r="8367" spans="2:3" s="45" customFormat="1">
      <c r="B8367" s="49"/>
      <c r="C8367" s="44"/>
    </row>
    <row r="8368" spans="2:3" s="45" customFormat="1">
      <c r="B8368" s="49"/>
      <c r="C8368" s="44"/>
    </row>
    <row r="8369" spans="2:3" s="45" customFormat="1">
      <c r="B8369" s="49"/>
      <c r="C8369" s="44"/>
    </row>
    <row r="8370" spans="2:3" s="45" customFormat="1">
      <c r="B8370" s="49"/>
      <c r="C8370" s="44"/>
    </row>
    <row r="8371" spans="2:3" s="45" customFormat="1">
      <c r="B8371" s="49"/>
      <c r="C8371" s="44"/>
    </row>
    <row r="8372" spans="2:3" s="45" customFormat="1">
      <c r="B8372" s="49"/>
      <c r="C8372" s="44"/>
    </row>
    <row r="8373" spans="2:3" s="45" customFormat="1">
      <c r="B8373" s="49"/>
      <c r="C8373" s="44"/>
    </row>
    <row r="8374" spans="2:3" s="45" customFormat="1">
      <c r="B8374" s="49"/>
      <c r="C8374" s="44"/>
    </row>
    <row r="8375" spans="2:3" s="45" customFormat="1">
      <c r="B8375" s="49"/>
      <c r="C8375" s="44"/>
    </row>
    <row r="8376" spans="2:3" s="45" customFormat="1">
      <c r="B8376" s="49"/>
      <c r="C8376" s="44"/>
    </row>
    <row r="8377" spans="2:3" s="45" customFormat="1">
      <c r="B8377" s="49"/>
      <c r="C8377" s="44"/>
    </row>
    <row r="8378" spans="2:3" s="45" customFormat="1">
      <c r="B8378" s="49"/>
      <c r="C8378" s="44"/>
    </row>
    <row r="8379" spans="2:3" s="45" customFormat="1">
      <c r="B8379" s="49"/>
      <c r="C8379" s="44"/>
    </row>
    <row r="8380" spans="2:3" s="45" customFormat="1">
      <c r="B8380" s="49"/>
      <c r="C8380" s="44"/>
    </row>
    <row r="8381" spans="2:3" s="45" customFormat="1">
      <c r="B8381" s="49"/>
      <c r="C8381" s="44"/>
    </row>
    <row r="8382" spans="2:3" s="45" customFormat="1">
      <c r="B8382" s="49"/>
      <c r="C8382" s="44"/>
    </row>
    <row r="8383" spans="2:3" s="45" customFormat="1">
      <c r="B8383" s="49"/>
      <c r="C8383" s="44"/>
    </row>
    <row r="8384" spans="2:3" s="45" customFormat="1">
      <c r="B8384" s="49"/>
      <c r="C8384" s="44"/>
    </row>
    <row r="8385" spans="2:3" s="45" customFormat="1">
      <c r="B8385" s="49"/>
      <c r="C8385" s="44"/>
    </row>
    <row r="8386" spans="2:3" s="45" customFormat="1">
      <c r="B8386" s="49"/>
      <c r="C8386" s="44"/>
    </row>
    <row r="8387" spans="2:3" s="45" customFormat="1">
      <c r="B8387" s="49"/>
      <c r="C8387" s="44"/>
    </row>
    <row r="8388" spans="2:3" s="45" customFormat="1">
      <c r="B8388" s="49"/>
      <c r="C8388" s="44"/>
    </row>
    <row r="8389" spans="2:3" s="45" customFormat="1">
      <c r="B8389" s="49"/>
      <c r="C8389" s="44"/>
    </row>
    <row r="8390" spans="2:3" s="45" customFormat="1">
      <c r="B8390" s="49"/>
      <c r="C8390" s="44"/>
    </row>
    <row r="8391" spans="2:3" s="45" customFormat="1">
      <c r="B8391" s="49"/>
      <c r="C8391" s="44"/>
    </row>
    <row r="8392" spans="2:3" s="45" customFormat="1">
      <c r="B8392" s="49"/>
      <c r="C8392" s="44"/>
    </row>
    <row r="8393" spans="2:3" s="45" customFormat="1">
      <c r="B8393" s="49"/>
      <c r="C8393" s="44"/>
    </row>
    <row r="8394" spans="2:3" s="45" customFormat="1">
      <c r="B8394" s="49"/>
      <c r="C8394" s="44"/>
    </row>
    <row r="8395" spans="2:3" s="45" customFormat="1">
      <c r="B8395" s="49"/>
      <c r="C8395" s="44"/>
    </row>
    <row r="8396" spans="2:3" s="45" customFormat="1">
      <c r="B8396" s="49"/>
      <c r="C8396" s="44"/>
    </row>
    <row r="8397" spans="2:3" s="45" customFormat="1">
      <c r="B8397" s="49"/>
      <c r="C8397" s="44"/>
    </row>
    <row r="8398" spans="2:3" s="45" customFormat="1">
      <c r="B8398" s="49"/>
      <c r="C8398" s="44"/>
    </row>
    <row r="8399" spans="2:3" s="45" customFormat="1">
      <c r="B8399" s="49"/>
      <c r="C8399" s="44"/>
    </row>
    <row r="8400" spans="2:3" s="45" customFormat="1">
      <c r="B8400" s="49"/>
      <c r="C8400" s="44"/>
    </row>
    <row r="8401" spans="2:3" s="45" customFormat="1">
      <c r="B8401" s="49"/>
      <c r="C8401" s="44"/>
    </row>
    <row r="8402" spans="2:3" s="45" customFormat="1">
      <c r="B8402" s="49"/>
      <c r="C8402" s="44"/>
    </row>
    <row r="8403" spans="2:3" s="45" customFormat="1">
      <c r="B8403" s="49"/>
      <c r="C8403" s="44"/>
    </row>
    <row r="8404" spans="2:3" s="45" customFormat="1">
      <c r="B8404" s="49"/>
      <c r="C8404" s="44"/>
    </row>
    <row r="8405" spans="2:3" s="45" customFormat="1">
      <c r="B8405" s="49"/>
      <c r="C8405" s="44"/>
    </row>
    <row r="8406" spans="2:3" s="45" customFormat="1">
      <c r="B8406" s="49"/>
      <c r="C8406" s="44"/>
    </row>
    <row r="8407" spans="2:3" s="45" customFormat="1">
      <c r="B8407" s="49"/>
      <c r="C8407" s="44"/>
    </row>
    <row r="8408" spans="2:3" s="45" customFormat="1">
      <c r="B8408" s="49"/>
      <c r="C8408" s="44"/>
    </row>
    <row r="8409" spans="2:3" s="45" customFormat="1">
      <c r="B8409" s="49"/>
      <c r="C8409" s="44"/>
    </row>
    <row r="8410" spans="2:3" s="45" customFormat="1">
      <c r="B8410" s="49"/>
      <c r="C8410" s="44"/>
    </row>
    <row r="8411" spans="2:3" s="45" customFormat="1">
      <c r="B8411" s="49"/>
      <c r="C8411" s="44"/>
    </row>
    <row r="8412" spans="2:3" s="45" customFormat="1">
      <c r="B8412" s="49"/>
      <c r="C8412" s="44"/>
    </row>
    <row r="8413" spans="2:3" s="45" customFormat="1">
      <c r="B8413" s="49"/>
      <c r="C8413" s="44"/>
    </row>
    <row r="8414" spans="2:3" s="45" customFormat="1">
      <c r="B8414" s="49"/>
      <c r="C8414" s="44"/>
    </row>
    <row r="8415" spans="2:3" s="45" customFormat="1">
      <c r="B8415" s="49"/>
      <c r="C8415" s="44"/>
    </row>
    <row r="8416" spans="2:3" s="45" customFormat="1">
      <c r="B8416" s="49"/>
      <c r="C8416" s="44"/>
    </row>
    <row r="8417" spans="2:3" s="45" customFormat="1">
      <c r="B8417" s="49"/>
      <c r="C8417" s="44"/>
    </row>
    <row r="8418" spans="2:3" s="45" customFormat="1">
      <c r="B8418" s="49"/>
      <c r="C8418" s="44"/>
    </row>
    <row r="8419" spans="2:3" s="45" customFormat="1">
      <c r="B8419" s="49"/>
      <c r="C8419" s="44"/>
    </row>
    <row r="8420" spans="2:3" s="45" customFormat="1">
      <c r="B8420" s="49"/>
      <c r="C8420" s="44"/>
    </row>
    <row r="8421" spans="2:3" s="45" customFormat="1">
      <c r="B8421" s="49"/>
      <c r="C8421" s="44"/>
    </row>
    <row r="8422" spans="2:3" s="45" customFormat="1">
      <c r="B8422" s="49"/>
      <c r="C8422" s="44"/>
    </row>
    <row r="8423" spans="2:3" s="45" customFormat="1">
      <c r="B8423" s="49"/>
      <c r="C8423" s="44"/>
    </row>
    <row r="8424" spans="2:3" s="45" customFormat="1">
      <c r="B8424" s="49"/>
      <c r="C8424" s="44"/>
    </row>
    <row r="8425" spans="2:3" s="45" customFormat="1">
      <c r="B8425" s="49"/>
      <c r="C8425" s="44"/>
    </row>
    <row r="8426" spans="2:3" s="45" customFormat="1">
      <c r="B8426" s="49"/>
      <c r="C8426" s="44"/>
    </row>
    <row r="8427" spans="2:3" s="45" customFormat="1">
      <c r="B8427" s="49"/>
      <c r="C8427" s="44"/>
    </row>
    <row r="8428" spans="2:3" s="45" customFormat="1">
      <c r="B8428" s="49"/>
      <c r="C8428" s="44"/>
    </row>
    <row r="8429" spans="2:3" s="45" customFormat="1">
      <c r="B8429" s="49"/>
      <c r="C8429" s="44"/>
    </row>
    <row r="8430" spans="2:3" s="45" customFormat="1">
      <c r="B8430" s="49"/>
      <c r="C8430" s="44"/>
    </row>
    <row r="8431" spans="2:3" s="45" customFormat="1">
      <c r="B8431" s="49"/>
      <c r="C8431" s="44"/>
    </row>
    <row r="8432" spans="2:3" s="45" customFormat="1">
      <c r="B8432" s="49"/>
      <c r="C8432" s="44"/>
    </row>
    <row r="8433" spans="2:3" s="45" customFormat="1">
      <c r="B8433" s="49"/>
      <c r="C8433" s="44"/>
    </row>
    <row r="8434" spans="2:3" s="45" customFormat="1">
      <c r="B8434" s="49"/>
      <c r="C8434" s="44"/>
    </row>
    <row r="8435" spans="2:3" s="45" customFormat="1">
      <c r="B8435" s="49"/>
      <c r="C8435" s="44"/>
    </row>
    <row r="8436" spans="2:3" s="45" customFormat="1">
      <c r="B8436" s="49"/>
      <c r="C8436" s="44"/>
    </row>
    <row r="8437" spans="2:3" s="45" customFormat="1">
      <c r="B8437" s="49"/>
      <c r="C8437" s="44"/>
    </row>
    <row r="8438" spans="2:3" s="45" customFormat="1">
      <c r="B8438" s="49"/>
      <c r="C8438" s="44"/>
    </row>
    <row r="8439" spans="2:3" s="45" customFormat="1">
      <c r="B8439" s="49"/>
      <c r="C8439" s="44"/>
    </row>
    <row r="8440" spans="2:3" s="45" customFormat="1">
      <c r="B8440" s="49"/>
      <c r="C8440" s="44"/>
    </row>
    <row r="8441" spans="2:3" s="45" customFormat="1">
      <c r="B8441" s="49"/>
      <c r="C8441" s="44"/>
    </row>
    <row r="8442" spans="2:3" s="45" customFormat="1">
      <c r="B8442" s="49"/>
      <c r="C8442" s="44"/>
    </row>
    <row r="8443" spans="2:3" s="45" customFormat="1">
      <c r="B8443" s="49"/>
      <c r="C8443" s="44"/>
    </row>
    <row r="8444" spans="2:3" s="45" customFormat="1">
      <c r="B8444" s="49"/>
      <c r="C8444" s="44"/>
    </row>
    <row r="8445" spans="2:3" s="45" customFormat="1">
      <c r="B8445" s="49"/>
      <c r="C8445" s="44"/>
    </row>
    <row r="8446" spans="2:3" s="45" customFormat="1">
      <c r="B8446" s="49"/>
      <c r="C8446" s="44"/>
    </row>
    <row r="8447" spans="2:3" s="45" customFormat="1">
      <c r="B8447" s="49"/>
      <c r="C8447" s="44"/>
    </row>
    <row r="8448" spans="2:3" s="45" customFormat="1">
      <c r="B8448" s="49"/>
      <c r="C8448" s="44"/>
    </row>
    <row r="8449" spans="2:3" s="45" customFormat="1">
      <c r="B8449" s="49"/>
      <c r="C8449" s="44"/>
    </row>
    <row r="8450" spans="2:3" s="45" customFormat="1">
      <c r="B8450" s="49"/>
      <c r="C8450" s="44"/>
    </row>
    <row r="8451" spans="2:3" s="45" customFormat="1">
      <c r="B8451" s="49"/>
      <c r="C8451" s="44"/>
    </row>
    <row r="8452" spans="2:3" s="45" customFormat="1">
      <c r="B8452" s="49"/>
      <c r="C8452" s="44"/>
    </row>
    <row r="8453" spans="2:3" s="45" customFormat="1">
      <c r="B8453" s="49"/>
      <c r="C8453" s="44"/>
    </row>
    <row r="8454" spans="2:3" s="45" customFormat="1">
      <c r="B8454" s="49"/>
      <c r="C8454" s="44"/>
    </row>
    <row r="8455" spans="2:3" s="45" customFormat="1">
      <c r="B8455" s="49"/>
      <c r="C8455" s="44"/>
    </row>
    <row r="8456" spans="2:3" s="45" customFormat="1">
      <c r="B8456" s="49"/>
      <c r="C8456" s="44"/>
    </row>
    <row r="8457" spans="2:3" s="45" customFormat="1">
      <c r="B8457" s="49"/>
      <c r="C8457" s="44"/>
    </row>
    <row r="8458" spans="2:3" s="45" customFormat="1">
      <c r="B8458" s="49"/>
      <c r="C8458" s="44"/>
    </row>
    <row r="8459" spans="2:3" s="45" customFormat="1">
      <c r="B8459" s="49"/>
      <c r="C8459" s="44"/>
    </row>
    <row r="8460" spans="2:3" s="45" customFormat="1">
      <c r="B8460" s="49"/>
      <c r="C8460" s="44"/>
    </row>
    <row r="8461" spans="2:3" s="45" customFormat="1">
      <c r="B8461" s="49"/>
      <c r="C8461" s="44"/>
    </row>
    <row r="8462" spans="2:3" s="45" customFormat="1">
      <c r="B8462" s="49"/>
      <c r="C8462" s="44"/>
    </row>
    <row r="8463" spans="2:3" s="45" customFormat="1">
      <c r="B8463" s="49"/>
      <c r="C8463" s="44"/>
    </row>
    <row r="8464" spans="2:3" s="45" customFormat="1">
      <c r="B8464" s="49"/>
      <c r="C8464" s="44"/>
    </row>
    <row r="8465" spans="2:3" s="45" customFormat="1">
      <c r="B8465" s="49"/>
      <c r="C8465" s="44"/>
    </row>
    <row r="8466" spans="2:3" s="45" customFormat="1">
      <c r="B8466" s="49"/>
      <c r="C8466" s="44"/>
    </row>
    <row r="8467" spans="2:3" s="45" customFormat="1">
      <c r="B8467" s="49"/>
      <c r="C8467" s="44"/>
    </row>
    <row r="8468" spans="2:3" s="45" customFormat="1">
      <c r="B8468" s="49"/>
      <c r="C8468" s="44"/>
    </row>
    <row r="8469" spans="2:3" s="45" customFormat="1">
      <c r="B8469" s="49"/>
      <c r="C8469" s="44"/>
    </row>
    <row r="8470" spans="2:3" s="45" customFormat="1">
      <c r="B8470" s="49"/>
      <c r="C8470" s="44"/>
    </row>
    <row r="8471" spans="2:3" s="45" customFormat="1">
      <c r="B8471" s="49"/>
      <c r="C8471" s="44"/>
    </row>
    <row r="8472" spans="2:3" s="45" customFormat="1">
      <c r="B8472" s="49"/>
      <c r="C8472" s="44"/>
    </row>
    <row r="8473" spans="2:3" s="45" customFormat="1">
      <c r="B8473" s="49"/>
      <c r="C8473" s="44"/>
    </row>
    <row r="8474" spans="2:3" s="45" customFormat="1">
      <c r="B8474" s="49"/>
      <c r="C8474" s="44"/>
    </row>
    <row r="8475" spans="2:3" s="45" customFormat="1">
      <c r="B8475" s="49"/>
      <c r="C8475" s="44"/>
    </row>
    <row r="8476" spans="2:3" s="45" customFormat="1">
      <c r="B8476" s="49"/>
      <c r="C8476" s="44"/>
    </row>
    <row r="8477" spans="2:3" s="45" customFormat="1">
      <c r="B8477" s="49"/>
      <c r="C8477" s="44"/>
    </row>
    <row r="8478" spans="2:3" s="45" customFormat="1">
      <c r="B8478" s="49"/>
      <c r="C8478" s="44"/>
    </row>
    <row r="8479" spans="2:3" s="45" customFormat="1">
      <c r="B8479" s="49"/>
      <c r="C8479" s="44"/>
    </row>
    <row r="8480" spans="2:3" s="45" customFormat="1">
      <c r="B8480" s="49"/>
      <c r="C8480" s="44"/>
    </row>
    <row r="8481" spans="2:3" s="45" customFormat="1">
      <c r="B8481" s="49"/>
      <c r="C8481" s="44"/>
    </row>
    <row r="8482" spans="2:3" s="45" customFormat="1">
      <c r="B8482" s="49"/>
      <c r="C8482" s="44"/>
    </row>
    <row r="8483" spans="2:3" s="45" customFormat="1">
      <c r="B8483" s="49"/>
      <c r="C8483" s="44"/>
    </row>
    <row r="8484" spans="2:3" s="45" customFormat="1">
      <c r="B8484" s="49"/>
      <c r="C8484" s="44"/>
    </row>
    <row r="8485" spans="2:3" s="45" customFormat="1">
      <c r="B8485" s="49"/>
      <c r="C8485" s="44"/>
    </row>
    <row r="8486" spans="2:3" s="45" customFormat="1">
      <c r="B8486" s="49"/>
      <c r="C8486" s="44"/>
    </row>
    <row r="8487" spans="2:3" s="45" customFormat="1">
      <c r="B8487" s="49"/>
      <c r="C8487" s="44"/>
    </row>
    <row r="8488" spans="2:3" s="45" customFormat="1">
      <c r="B8488" s="49"/>
      <c r="C8488" s="44"/>
    </row>
    <row r="8489" spans="2:3" s="45" customFormat="1">
      <c r="B8489" s="49"/>
      <c r="C8489" s="44"/>
    </row>
    <row r="8490" spans="2:3" s="45" customFormat="1">
      <c r="B8490" s="49"/>
      <c r="C8490" s="44"/>
    </row>
    <row r="8491" spans="2:3" s="45" customFormat="1">
      <c r="B8491" s="49"/>
      <c r="C8491" s="44"/>
    </row>
    <row r="8492" spans="2:3" s="45" customFormat="1">
      <c r="B8492" s="49"/>
      <c r="C8492" s="44"/>
    </row>
    <row r="8493" spans="2:3" s="45" customFormat="1">
      <c r="B8493" s="49"/>
      <c r="C8493" s="44"/>
    </row>
    <row r="8494" spans="2:3" s="45" customFormat="1">
      <c r="B8494" s="49"/>
      <c r="C8494" s="44"/>
    </row>
    <row r="8495" spans="2:3" s="45" customFormat="1">
      <c r="B8495" s="49"/>
      <c r="C8495" s="44"/>
    </row>
    <row r="8496" spans="2:3" s="45" customFormat="1">
      <c r="B8496" s="49"/>
      <c r="C8496" s="44"/>
    </row>
    <row r="8497" spans="2:3" s="45" customFormat="1">
      <c r="B8497" s="49"/>
      <c r="C8497" s="44"/>
    </row>
    <row r="8498" spans="2:3" s="45" customFormat="1">
      <c r="B8498" s="49"/>
      <c r="C8498" s="44"/>
    </row>
    <row r="8499" spans="2:3" s="45" customFormat="1">
      <c r="B8499" s="49"/>
      <c r="C8499" s="44"/>
    </row>
    <row r="8500" spans="2:3" s="45" customFormat="1">
      <c r="B8500" s="49"/>
      <c r="C8500" s="44"/>
    </row>
    <row r="8501" spans="2:3" s="45" customFormat="1">
      <c r="B8501" s="49"/>
      <c r="C8501" s="44"/>
    </row>
    <row r="8502" spans="2:3" s="45" customFormat="1">
      <c r="B8502" s="49"/>
      <c r="C8502" s="44"/>
    </row>
    <row r="8503" spans="2:3" s="45" customFormat="1">
      <c r="B8503" s="49"/>
      <c r="C8503" s="44"/>
    </row>
    <row r="8504" spans="2:3" s="45" customFormat="1">
      <c r="B8504" s="49"/>
      <c r="C8504" s="44"/>
    </row>
    <row r="8505" spans="2:3" s="45" customFormat="1">
      <c r="B8505" s="49"/>
      <c r="C8505" s="44"/>
    </row>
    <row r="8506" spans="2:3" s="45" customFormat="1">
      <c r="B8506" s="49"/>
      <c r="C8506" s="44"/>
    </row>
    <row r="8507" spans="2:3" s="45" customFormat="1">
      <c r="B8507" s="49"/>
      <c r="C8507" s="44"/>
    </row>
    <row r="8508" spans="2:3" s="45" customFormat="1">
      <c r="B8508" s="49"/>
      <c r="C8508" s="44"/>
    </row>
    <row r="8509" spans="2:3" s="45" customFormat="1">
      <c r="B8509" s="49"/>
      <c r="C8509" s="44"/>
    </row>
    <row r="8510" spans="2:3" s="45" customFormat="1">
      <c r="B8510" s="49"/>
      <c r="C8510" s="44"/>
    </row>
    <row r="8511" spans="2:3" s="45" customFormat="1">
      <c r="B8511" s="49"/>
      <c r="C8511" s="44"/>
    </row>
    <row r="8512" spans="2:3" s="45" customFormat="1">
      <c r="B8512" s="49"/>
      <c r="C8512" s="44"/>
    </row>
    <row r="8513" spans="2:3" s="45" customFormat="1">
      <c r="B8513" s="49"/>
      <c r="C8513" s="44"/>
    </row>
    <row r="8514" spans="2:3" s="45" customFormat="1">
      <c r="B8514" s="49"/>
      <c r="C8514" s="44"/>
    </row>
    <row r="8515" spans="2:3" s="45" customFormat="1">
      <c r="B8515" s="49"/>
      <c r="C8515" s="44"/>
    </row>
    <row r="8516" spans="2:3" s="45" customFormat="1">
      <c r="B8516" s="49"/>
      <c r="C8516" s="44"/>
    </row>
    <row r="8517" spans="2:3" s="45" customFormat="1">
      <c r="B8517" s="49"/>
      <c r="C8517" s="44"/>
    </row>
    <row r="8518" spans="2:3" s="45" customFormat="1">
      <c r="B8518" s="49"/>
      <c r="C8518" s="44"/>
    </row>
    <row r="8519" spans="2:3" s="45" customFormat="1">
      <c r="B8519" s="49"/>
      <c r="C8519" s="44"/>
    </row>
    <row r="8520" spans="2:3" s="45" customFormat="1">
      <c r="B8520" s="49"/>
      <c r="C8520" s="44"/>
    </row>
    <row r="8521" spans="2:3" s="45" customFormat="1">
      <c r="B8521" s="49"/>
      <c r="C8521" s="44"/>
    </row>
    <row r="8522" spans="2:3" s="45" customFormat="1">
      <c r="B8522" s="49"/>
      <c r="C8522" s="44"/>
    </row>
    <row r="8523" spans="2:3" s="45" customFormat="1">
      <c r="B8523" s="49"/>
      <c r="C8523" s="44"/>
    </row>
    <row r="8524" spans="2:3" s="45" customFormat="1">
      <c r="B8524" s="49"/>
      <c r="C8524" s="44"/>
    </row>
    <row r="8525" spans="2:3" s="45" customFormat="1">
      <c r="B8525" s="49"/>
      <c r="C8525" s="44"/>
    </row>
    <row r="8526" spans="2:3" s="45" customFormat="1">
      <c r="B8526" s="49"/>
      <c r="C8526" s="44"/>
    </row>
    <row r="8527" spans="2:3" s="45" customFormat="1">
      <c r="B8527" s="49"/>
      <c r="C8527" s="44"/>
    </row>
    <row r="8528" spans="2:3" s="45" customFormat="1">
      <c r="B8528" s="49"/>
      <c r="C8528" s="44"/>
    </row>
    <row r="8529" spans="2:3" s="45" customFormat="1">
      <c r="B8529" s="49"/>
      <c r="C8529" s="44"/>
    </row>
    <row r="8530" spans="2:3" s="45" customFormat="1">
      <c r="B8530" s="49"/>
      <c r="C8530" s="44"/>
    </row>
    <row r="8531" spans="2:3" s="45" customFormat="1">
      <c r="B8531" s="49"/>
      <c r="C8531" s="44"/>
    </row>
    <row r="8532" spans="2:3" s="45" customFormat="1">
      <c r="B8532" s="49"/>
      <c r="C8532" s="44"/>
    </row>
    <row r="8533" spans="2:3" s="45" customFormat="1">
      <c r="B8533" s="49"/>
      <c r="C8533" s="44"/>
    </row>
    <row r="8534" spans="2:3" s="45" customFormat="1">
      <c r="B8534" s="49"/>
      <c r="C8534" s="44"/>
    </row>
    <row r="8535" spans="2:3" s="45" customFormat="1">
      <c r="B8535" s="49"/>
      <c r="C8535" s="44"/>
    </row>
    <row r="8536" spans="2:3" s="45" customFormat="1">
      <c r="B8536" s="49"/>
      <c r="C8536" s="44"/>
    </row>
    <row r="8537" spans="2:3" s="45" customFormat="1">
      <c r="B8537" s="49"/>
      <c r="C8537" s="44"/>
    </row>
    <row r="8538" spans="2:3" s="45" customFormat="1">
      <c r="B8538" s="49"/>
      <c r="C8538" s="44"/>
    </row>
    <row r="8539" spans="2:3" s="45" customFormat="1">
      <c r="B8539" s="49"/>
      <c r="C8539" s="44"/>
    </row>
    <row r="8540" spans="2:3" s="45" customFormat="1">
      <c r="B8540" s="49"/>
      <c r="C8540" s="44"/>
    </row>
    <row r="8541" spans="2:3" s="45" customFormat="1">
      <c r="B8541" s="49"/>
      <c r="C8541" s="44"/>
    </row>
    <row r="8542" spans="2:3" s="45" customFormat="1">
      <c r="B8542" s="49"/>
      <c r="C8542" s="44"/>
    </row>
    <row r="8543" spans="2:3" s="45" customFormat="1">
      <c r="B8543" s="49"/>
      <c r="C8543" s="44"/>
    </row>
    <row r="8544" spans="2:3" s="45" customFormat="1">
      <c r="B8544" s="49"/>
      <c r="C8544" s="44"/>
    </row>
    <row r="8545" spans="2:3" s="45" customFormat="1">
      <c r="B8545" s="49"/>
      <c r="C8545" s="44"/>
    </row>
    <row r="8546" spans="2:3" s="45" customFormat="1">
      <c r="B8546" s="49"/>
      <c r="C8546" s="44"/>
    </row>
    <row r="8547" spans="2:3" s="45" customFormat="1">
      <c r="B8547" s="49"/>
      <c r="C8547" s="44"/>
    </row>
    <row r="8548" spans="2:3" s="45" customFormat="1">
      <c r="B8548" s="49"/>
      <c r="C8548" s="44"/>
    </row>
    <row r="8549" spans="2:3" s="45" customFormat="1">
      <c r="B8549" s="49"/>
      <c r="C8549" s="44"/>
    </row>
    <row r="8550" spans="2:3" s="45" customFormat="1">
      <c r="B8550" s="49"/>
      <c r="C8550" s="44"/>
    </row>
    <row r="8551" spans="2:3" s="45" customFormat="1">
      <c r="B8551" s="49"/>
      <c r="C8551" s="44"/>
    </row>
    <row r="8552" spans="2:3" s="45" customFormat="1">
      <c r="B8552" s="49"/>
      <c r="C8552" s="44"/>
    </row>
    <row r="8553" spans="2:3" s="45" customFormat="1">
      <c r="B8553" s="49"/>
      <c r="C8553" s="44"/>
    </row>
    <row r="8554" spans="2:3" s="45" customFormat="1">
      <c r="B8554" s="49"/>
      <c r="C8554" s="44"/>
    </row>
    <row r="8555" spans="2:3" s="45" customFormat="1">
      <c r="B8555" s="49"/>
      <c r="C8555" s="44"/>
    </row>
    <row r="8556" spans="2:3" s="45" customFormat="1">
      <c r="B8556" s="49"/>
      <c r="C8556" s="44"/>
    </row>
    <row r="8557" spans="2:3" s="45" customFormat="1">
      <c r="B8557" s="49"/>
      <c r="C8557" s="44"/>
    </row>
    <row r="8558" spans="2:3" s="45" customFormat="1">
      <c r="B8558" s="49"/>
      <c r="C8558" s="44"/>
    </row>
    <row r="8559" spans="2:3" s="45" customFormat="1">
      <c r="B8559" s="49"/>
      <c r="C8559" s="44"/>
    </row>
    <row r="8560" spans="2:3" s="45" customFormat="1">
      <c r="B8560" s="49"/>
      <c r="C8560" s="44"/>
    </row>
    <row r="8561" spans="2:3" s="45" customFormat="1">
      <c r="B8561" s="49"/>
      <c r="C8561" s="44"/>
    </row>
    <row r="8562" spans="2:3" s="45" customFormat="1">
      <c r="B8562" s="49"/>
      <c r="C8562" s="44"/>
    </row>
    <row r="8563" spans="2:3" s="45" customFormat="1">
      <c r="B8563" s="49"/>
      <c r="C8563" s="44"/>
    </row>
    <row r="8564" spans="2:3" s="45" customFormat="1">
      <c r="B8564" s="49"/>
      <c r="C8564" s="44"/>
    </row>
    <row r="8565" spans="2:3" s="45" customFormat="1">
      <c r="B8565" s="49"/>
      <c r="C8565" s="44"/>
    </row>
    <row r="8566" spans="2:3" s="45" customFormat="1">
      <c r="B8566" s="49"/>
      <c r="C8566" s="44"/>
    </row>
    <row r="8567" spans="2:3" s="45" customFormat="1">
      <c r="B8567" s="49"/>
      <c r="C8567" s="44"/>
    </row>
    <row r="8568" spans="2:3" s="45" customFormat="1">
      <c r="B8568" s="49"/>
      <c r="C8568" s="44"/>
    </row>
    <row r="8569" spans="2:3" s="45" customFormat="1">
      <c r="B8569" s="49"/>
      <c r="C8569" s="44"/>
    </row>
    <row r="8570" spans="2:3" s="45" customFormat="1">
      <c r="B8570" s="49"/>
      <c r="C8570" s="44"/>
    </row>
    <row r="8571" spans="2:3" s="45" customFormat="1">
      <c r="B8571" s="49"/>
      <c r="C8571" s="44"/>
    </row>
    <row r="8572" spans="2:3" s="45" customFormat="1">
      <c r="B8572" s="49"/>
      <c r="C8572" s="44"/>
    </row>
    <row r="8573" spans="2:3" s="45" customFormat="1">
      <c r="B8573" s="49"/>
      <c r="C8573" s="44"/>
    </row>
    <row r="8574" spans="2:3" s="45" customFormat="1">
      <c r="B8574" s="49"/>
      <c r="C8574" s="44"/>
    </row>
    <row r="8575" spans="2:3" s="45" customFormat="1">
      <c r="B8575" s="49"/>
      <c r="C8575" s="44"/>
    </row>
    <row r="8576" spans="2:3" s="45" customFormat="1">
      <c r="B8576" s="49"/>
      <c r="C8576" s="44"/>
    </row>
    <row r="8577" spans="2:3" s="45" customFormat="1">
      <c r="B8577" s="49"/>
      <c r="C8577" s="44"/>
    </row>
    <row r="8578" spans="2:3" s="45" customFormat="1">
      <c r="B8578" s="49"/>
      <c r="C8578" s="44"/>
    </row>
    <row r="8579" spans="2:3" s="45" customFormat="1">
      <c r="B8579" s="49"/>
      <c r="C8579" s="44"/>
    </row>
    <row r="8580" spans="2:3" s="45" customFormat="1">
      <c r="B8580" s="49"/>
      <c r="C8580" s="44"/>
    </row>
    <row r="8581" spans="2:3" s="45" customFormat="1">
      <c r="B8581" s="49"/>
      <c r="C8581" s="44"/>
    </row>
    <row r="8582" spans="2:3" s="45" customFormat="1">
      <c r="B8582" s="49"/>
      <c r="C8582" s="44"/>
    </row>
    <row r="8583" spans="2:3" s="45" customFormat="1">
      <c r="B8583" s="49"/>
      <c r="C8583" s="44"/>
    </row>
    <row r="8584" spans="2:3" s="45" customFormat="1">
      <c r="B8584" s="49"/>
      <c r="C8584" s="44"/>
    </row>
    <row r="8585" spans="2:3" s="45" customFormat="1">
      <c r="B8585" s="49"/>
      <c r="C8585" s="44"/>
    </row>
    <row r="8586" spans="2:3" s="45" customFormat="1">
      <c r="B8586" s="49"/>
      <c r="C8586" s="44"/>
    </row>
    <row r="8587" spans="2:3" s="45" customFormat="1">
      <c r="B8587" s="49"/>
      <c r="C8587" s="44"/>
    </row>
    <row r="8588" spans="2:3" s="45" customFormat="1">
      <c r="B8588" s="49"/>
      <c r="C8588" s="44"/>
    </row>
    <row r="8589" spans="2:3" s="45" customFormat="1">
      <c r="B8589" s="49"/>
      <c r="C8589" s="44"/>
    </row>
    <row r="8590" spans="2:3" s="45" customFormat="1">
      <c r="B8590" s="49"/>
      <c r="C8590" s="44"/>
    </row>
    <row r="8591" spans="2:3" s="45" customFormat="1">
      <c r="B8591" s="49"/>
      <c r="C8591" s="44"/>
    </row>
    <row r="8592" spans="2:3" s="45" customFormat="1">
      <c r="B8592" s="49"/>
      <c r="C8592" s="44"/>
    </row>
    <row r="8593" spans="2:3" s="45" customFormat="1">
      <c r="B8593" s="49"/>
      <c r="C8593" s="44"/>
    </row>
    <row r="8594" spans="2:3" s="45" customFormat="1">
      <c r="B8594" s="49"/>
      <c r="C8594" s="44"/>
    </row>
    <row r="8595" spans="2:3" s="45" customFormat="1">
      <c r="B8595" s="49"/>
      <c r="C8595" s="44"/>
    </row>
    <row r="8596" spans="2:3" s="45" customFormat="1">
      <c r="B8596" s="49"/>
      <c r="C8596" s="44"/>
    </row>
    <row r="8597" spans="2:3" s="45" customFormat="1">
      <c r="B8597" s="49"/>
      <c r="C8597" s="44"/>
    </row>
    <row r="8598" spans="2:3" s="45" customFormat="1">
      <c r="B8598" s="49"/>
      <c r="C8598" s="44"/>
    </row>
    <row r="8599" spans="2:3" s="45" customFormat="1">
      <c r="B8599" s="49"/>
      <c r="C8599" s="44"/>
    </row>
    <row r="8600" spans="2:3" s="45" customFormat="1">
      <c r="B8600" s="49"/>
      <c r="C8600" s="44"/>
    </row>
    <row r="8601" spans="2:3" s="45" customFormat="1">
      <c r="B8601" s="49"/>
      <c r="C8601" s="44"/>
    </row>
    <row r="8602" spans="2:3" s="45" customFormat="1">
      <c r="B8602" s="49"/>
      <c r="C8602" s="44"/>
    </row>
    <row r="8603" spans="2:3" s="45" customFormat="1">
      <c r="B8603" s="49"/>
      <c r="C8603" s="44"/>
    </row>
    <row r="8604" spans="2:3" s="45" customFormat="1">
      <c r="B8604" s="49"/>
      <c r="C8604" s="44"/>
    </row>
    <row r="8605" spans="2:3" s="45" customFormat="1">
      <c r="B8605" s="49"/>
      <c r="C8605" s="44"/>
    </row>
    <row r="8606" spans="2:3" s="45" customFormat="1">
      <c r="B8606" s="49"/>
      <c r="C8606" s="44"/>
    </row>
    <row r="8607" spans="2:3" s="45" customFormat="1">
      <c r="B8607" s="49"/>
      <c r="C8607" s="44"/>
    </row>
    <row r="8608" spans="2:3" s="45" customFormat="1">
      <c r="B8608" s="49"/>
      <c r="C8608" s="44"/>
    </row>
    <row r="8609" spans="2:3" s="45" customFormat="1">
      <c r="B8609" s="49"/>
      <c r="C8609" s="44"/>
    </row>
    <row r="8610" spans="2:3" s="45" customFormat="1">
      <c r="B8610" s="49"/>
      <c r="C8610" s="44"/>
    </row>
    <row r="8611" spans="2:3" s="45" customFormat="1">
      <c r="B8611" s="49"/>
      <c r="C8611" s="44"/>
    </row>
    <row r="8612" spans="2:3" s="45" customFormat="1">
      <c r="B8612" s="49"/>
      <c r="C8612" s="44"/>
    </row>
    <row r="8613" spans="2:3" s="45" customFormat="1">
      <c r="B8613" s="49"/>
      <c r="C8613" s="44"/>
    </row>
    <row r="8614" spans="2:3" s="45" customFormat="1">
      <c r="B8614" s="49"/>
      <c r="C8614" s="44"/>
    </row>
    <row r="8615" spans="2:3" s="45" customFormat="1">
      <c r="B8615" s="49"/>
      <c r="C8615" s="44"/>
    </row>
    <row r="8616" spans="2:3" s="45" customFormat="1">
      <c r="B8616" s="49"/>
      <c r="C8616" s="44"/>
    </row>
    <row r="8617" spans="2:3" s="45" customFormat="1">
      <c r="B8617" s="49"/>
      <c r="C8617" s="44"/>
    </row>
    <row r="8618" spans="2:3" s="45" customFormat="1">
      <c r="B8618" s="49"/>
      <c r="C8618" s="44"/>
    </row>
    <row r="8619" spans="2:3" s="45" customFormat="1">
      <c r="B8619" s="49"/>
      <c r="C8619" s="44"/>
    </row>
    <row r="8620" spans="2:3" s="45" customFormat="1">
      <c r="B8620" s="49"/>
      <c r="C8620" s="44"/>
    </row>
    <row r="8621" spans="2:3" s="45" customFormat="1">
      <c r="B8621" s="49"/>
      <c r="C8621" s="44"/>
    </row>
    <row r="8622" spans="2:3" s="45" customFormat="1">
      <c r="B8622" s="49"/>
      <c r="C8622" s="44"/>
    </row>
    <row r="8623" spans="2:3" s="45" customFormat="1">
      <c r="B8623" s="49"/>
      <c r="C8623" s="44"/>
    </row>
    <row r="8624" spans="2:3" s="45" customFormat="1">
      <c r="B8624" s="49"/>
      <c r="C8624" s="44"/>
    </row>
    <row r="8625" spans="2:3" s="45" customFormat="1">
      <c r="B8625" s="49"/>
      <c r="C8625" s="44"/>
    </row>
    <row r="8626" spans="2:3" s="45" customFormat="1">
      <c r="B8626" s="49"/>
      <c r="C8626" s="44"/>
    </row>
    <row r="8627" spans="2:3" s="45" customFormat="1">
      <c r="B8627" s="49"/>
      <c r="C8627" s="44"/>
    </row>
    <row r="8628" spans="2:3" s="45" customFormat="1">
      <c r="B8628" s="49"/>
      <c r="C8628" s="44"/>
    </row>
    <row r="8629" spans="2:3" s="45" customFormat="1">
      <c r="B8629" s="49"/>
      <c r="C8629" s="44"/>
    </row>
    <row r="8630" spans="2:3" s="45" customFormat="1">
      <c r="B8630" s="49"/>
      <c r="C8630" s="44"/>
    </row>
    <row r="8631" spans="2:3" s="45" customFormat="1">
      <c r="B8631" s="49"/>
      <c r="C8631" s="44"/>
    </row>
    <row r="8632" spans="2:3" s="45" customFormat="1">
      <c r="B8632" s="49"/>
      <c r="C8632" s="44"/>
    </row>
    <row r="8633" spans="2:3" s="45" customFormat="1">
      <c r="B8633" s="49"/>
      <c r="C8633" s="44"/>
    </row>
    <row r="8634" spans="2:3" s="45" customFormat="1">
      <c r="B8634" s="49"/>
      <c r="C8634" s="44"/>
    </row>
    <row r="8635" spans="2:3" s="45" customFormat="1">
      <c r="B8635" s="49"/>
      <c r="C8635" s="44"/>
    </row>
    <row r="8636" spans="2:3" s="45" customFormat="1">
      <c r="B8636" s="49"/>
      <c r="C8636" s="44"/>
    </row>
    <row r="8637" spans="2:3" s="45" customFormat="1">
      <c r="B8637" s="49"/>
      <c r="C8637" s="44"/>
    </row>
    <row r="8638" spans="2:3" s="45" customFormat="1">
      <c r="B8638" s="49"/>
      <c r="C8638" s="44"/>
    </row>
    <row r="8639" spans="2:3" s="45" customFormat="1">
      <c r="B8639" s="49"/>
      <c r="C8639" s="44"/>
    </row>
    <row r="8640" spans="2:3" s="45" customFormat="1">
      <c r="B8640" s="49"/>
      <c r="C8640" s="44"/>
    </row>
    <row r="8641" spans="2:3" s="45" customFormat="1">
      <c r="B8641" s="49"/>
      <c r="C8641" s="44"/>
    </row>
    <row r="8642" spans="2:3" s="45" customFormat="1">
      <c r="B8642" s="49"/>
      <c r="C8642" s="44"/>
    </row>
    <row r="8643" spans="2:3" s="45" customFormat="1">
      <c r="B8643" s="49"/>
      <c r="C8643" s="44"/>
    </row>
    <row r="8644" spans="2:3" s="45" customFormat="1">
      <c r="B8644" s="49"/>
      <c r="C8644" s="44"/>
    </row>
    <row r="8645" spans="2:3" s="45" customFormat="1">
      <c r="B8645" s="49"/>
      <c r="C8645" s="44"/>
    </row>
    <row r="8646" spans="2:3" s="45" customFormat="1">
      <c r="B8646" s="49"/>
      <c r="C8646" s="44"/>
    </row>
    <row r="8647" spans="2:3" s="45" customFormat="1">
      <c r="B8647" s="49"/>
      <c r="C8647" s="44"/>
    </row>
    <row r="8648" spans="2:3" s="45" customFormat="1">
      <c r="B8648" s="49"/>
      <c r="C8648" s="44"/>
    </row>
    <row r="8649" spans="2:3" s="45" customFormat="1">
      <c r="B8649" s="49"/>
      <c r="C8649" s="44"/>
    </row>
    <row r="8650" spans="2:3" s="45" customFormat="1">
      <c r="B8650" s="49"/>
      <c r="C8650" s="44"/>
    </row>
    <row r="8651" spans="2:3" s="45" customFormat="1">
      <c r="B8651" s="49"/>
      <c r="C8651" s="44"/>
    </row>
    <row r="8652" spans="2:3" s="45" customFormat="1">
      <c r="B8652" s="49"/>
      <c r="C8652" s="44"/>
    </row>
    <row r="8653" spans="2:3" s="45" customFormat="1">
      <c r="B8653" s="49"/>
      <c r="C8653" s="44"/>
    </row>
    <row r="8654" spans="2:3" s="45" customFormat="1">
      <c r="B8654" s="49"/>
      <c r="C8654" s="44"/>
    </row>
    <row r="8655" spans="2:3" s="45" customFormat="1">
      <c r="B8655" s="49"/>
      <c r="C8655" s="44"/>
    </row>
    <row r="8656" spans="2:3" s="45" customFormat="1">
      <c r="B8656" s="49"/>
      <c r="C8656" s="44"/>
    </row>
    <row r="8657" spans="2:3" s="45" customFormat="1">
      <c r="B8657" s="49"/>
      <c r="C8657" s="44"/>
    </row>
    <row r="8658" spans="2:3" s="45" customFormat="1">
      <c r="B8658" s="49"/>
      <c r="C8658" s="44"/>
    </row>
    <row r="8659" spans="2:3" s="45" customFormat="1">
      <c r="B8659" s="49"/>
      <c r="C8659" s="44"/>
    </row>
    <row r="8660" spans="2:3" s="45" customFormat="1">
      <c r="B8660" s="49"/>
      <c r="C8660" s="44"/>
    </row>
    <row r="8661" spans="2:3" s="45" customFormat="1">
      <c r="B8661" s="49"/>
      <c r="C8661" s="44"/>
    </row>
    <row r="8662" spans="2:3" s="45" customFormat="1">
      <c r="B8662" s="49"/>
      <c r="C8662" s="44"/>
    </row>
    <row r="8663" spans="2:3" s="45" customFormat="1">
      <c r="B8663" s="49"/>
      <c r="C8663" s="44"/>
    </row>
    <row r="8664" spans="2:3" s="45" customFormat="1">
      <c r="B8664" s="49"/>
      <c r="C8664" s="44"/>
    </row>
    <row r="8665" spans="2:3" s="45" customFormat="1">
      <c r="B8665" s="49"/>
      <c r="C8665" s="44"/>
    </row>
    <row r="8666" spans="2:3" s="45" customFormat="1">
      <c r="B8666" s="49"/>
      <c r="C8666" s="44"/>
    </row>
    <row r="8667" spans="2:3" s="45" customFormat="1">
      <c r="B8667" s="49"/>
      <c r="C8667" s="44"/>
    </row>
    <row r="8668" spans="2:3" s="45" customFormat="1">
      <c r="B8668" s="49"/>
      <c r="C8668" s="44"/>
    </row>
    <row r="8669" spans="2:3" s="45" customFormat="1">
      <c r="B8669" s="49"/>
      <c r="C8669" s="44"/>
    </row>
    <row r="8670" spans="2:3" s="45" customFormat="1">
      <c r="B8670" s="49"/>
      <c r="C8670" s="44"/>
    </row>
    <row r="8671" spans="2:3" s="45" customFormat="1">
      <c r="B8671" s="49"/>
      <c r="C8671" s="44"/>
    </row>
    <row r="8672" spans="2:3" s="45" customFormat="1">
      <c r="B8672" s="49"/>
      <c r="C8672" s="44"/>
    </row>
    <row r="8673" spans="2:3" s="45" customFormat="1">
      <c r="B8673" s="49"/>
      <c r="C8673" s="44"/>
    </row>
    <row r="8674" spans="2:3" s="45" customFormat="1">
      <c r="B8674" s="49"/>
      <c r="C8674" s="44"/>
    </row>
    <row r="8675" spans="2:3" s="45" customFormat="1">
      <c r="B8675" s="49"/>
      <c r="C8675" s="44"/>
    </row>
    <row r="8676" spans="2:3" s="45" customFormat="1">
      <c r="B8676" s="49"/>
      <c r="C8676" s="44"/>
    </row>
    <row r="8677" spans="2:3" s="45" customFormat="1">
      <c r="B8677" s="49"/>
      <c r="C8677" s="44"/>
    </row>
    <row r="8678" spans="2:3" s="45" customFormat="1">
      <c r="B8678" s="49"/>
      <c r="C8678" s="44"/>
    </row>
    <row r="8679" spans="2:3" s="45" customFormat="1">
      <c r="B8679" s="49"/>
      <c r="C8679" s="44"/>
    </row>
    <row r="8680" spans="2:3" s="45" customFormat="1">
      <c r="B8680" s="49"/>
      <c r="C8680" s="44"/>
    </row>
    <row r="8681" spans="2:3" s="45" customFormat="1">
      <c r="B8681" s="49"/>
      <c r="C8681" s="44"/>
    </row>
    <row r="8682" spans="2:3" s="45" customFormat="1">
      <c r="B8682" s="49"/>
      <c r="C8682" s="44"/>
    </row>
    <row r="8683" spans="2:3" s="45" customFormat="1">
      <c r="B8683" s="49"/>
      <c r="C8683" s="44"/>
    </row>
    <row r="8684" spans="2:3" s="45" customFormat="1">
      <c r="B8684" s="49"/>
      <c r="C8684" s="44"/>
    </row>
    <row r="8685" spans="2:3" s="45" customFormat="1">
      <c r="B8685" s="49"/>
      <c r="C8685" s="44"/>
    </row>
    <row r="8686" spans="2:3" s="45" customFormat="1">
      <c r="B8686" s="49"/>
      <c r="C8686" s="44"/>
    </row>
    <row r="8687" spans="2:3" s="45" customFormat="1">
      <c r="B8687" s="49"/>
      <c r="C8687" s="44"/>
    </row>
    <row r="8688" spans="2:3" s="45" customFormat="1">
      <c r="B8688" s="49"/>
      <c r="C8688" s="44"/>
    </row>
    <row r="8689" spans="2:3" s="45" customFormat="1">
      <c r="B8689" s="49"/>
      <c r="C8689" s="44"/>
    </row>
    <row r="8690" spans="2:3" s="45" customFormat="1">
      <c r="B8690" s="49"/>
      <c r="C8690" s="44"/>
    </row>
    <row r="8691" spans="2:3" s="45" customFormat="1">
      <c r="B8691" s="49"/>
      <c r="C8691" s="44"/>
    </row>
    <row r="8692" spans="2:3" s="45" customFormat="1">
      <c r="B8692" s="49"/>
      <c r="C8692" s="44"/>
    </row>
    <row r="8693" spans="2:3" s="45" customFormat="1">
      <c r="B8693" s="49"/>
      <c r="C8693" s="44"/>
    </row>
    <row r="8694" spans="2:3" s="45" customFormat="1">
      <c r="B8694" s="49"/>
      <c r="C8694" s="44"/>
    </row>
    <row r="8695" spans="2:3" s="45" customFormat="1">
      <c r="B8695" s="49"/>
      <c r="C8695" s="44"/>
    </row>
    <row r="8696" spans="2:3" s="45" customFormat="1">
      <c r="B8696" s="49"/>
      <c r="C8696" s="44"/>
    </row>
    <row r="8697" spans="2:3" s="45" customFormat="1">
      <c r="B8697" s="49"/>
      <c r="C8697" s="44"/>
    </row>
    <row r="8698" spans="2:3" s="45" customFormat="1">
      <c r="B8698" s="49"/>
      <c r="C8698" s="44"/>
    </row>
    <row r="8699" spans="2:3" s="45" customFormat="1">
      <c r="B8699" s="49"/>
      <c r="C8699" s="44"/>
    </row>
    <row r="8700" spans="2:3" s="45" customFormat="1">
      <c r="B8700" s="49"/>
      <c r="C8700" s="44"/>
    </row>
    <row r="8701" spans="2:3" s="45" customFormat="1">
      <c r="B8701" s="49"/>
      <c r="C8701" s="44"/>
    </row>
    <row r="8702" spans="2:3" s="45" customFormat="1">
      <c r="B8702" s="49"/>
      <c r="C8702" s="44"/>
    </row>
    <row r="8703" spans="2:3" s="45" customFormat="1">
      <c r="B8703" s="49"/>
      <c r="C8703" s="44"/>
    </row>
    <row r="8704" spans="2:3" s="45" customFormat="1">
      <c r="B8704" s="49"/>
      <c r="C8704" s="44"/>
    </row>
    <row r="8705" spans="2:3" s="45" customFormat="1">
      <c r="B8705" s="49"/>
      <c r="C8705" s="44"/>
    </row>
    <row r="8706" spans="2:3" s="45" customFormat="1">
      <c r="B8706" s="49"/>
      <c r="C8706" s="44"/>
    </row>
    <row r="8707" spans="2:3" s="45" customFormat="1">
      <c r="B8707" s="49"/>
      <c r="C8707" s="44"/>
    </row>
    <row r="8708" spans="2:3" s="45" customFormat="1">
      <c r="B8708" s="49"/>
      <c r="C8708" s="44"/>
    </row>
    <row r="8709" spans="2:3" s="45" customFormat="1">
      <c r="B8709" s="49"/>
      <c r="C8709" s="44"/>
    </row>
    <row r="8710" spans="2:3" s="45" customFormat="1">
      <c r="B8710" s="49"/>
      <c r="C8710" s="44"/>
    </row>
    <row r="8711" spans="2:3" s="45" customFormat="1">
      <c r="B8711" s="49"/>
      <c r="C8711" s="44"/>
    </row>
    <row r="8712" spans="2:3" s="45" customFormat="1">
      <c r="B8712" s="49"/>
      <c r="C8712" s="44"/>
    </row>
    <row r="8713" spans="2:3" s="45" customFormat="1">
      <c r="B8713" s="49"/>
      <c r="C8713" s="44"/>
    </row>
    <row r="8714" spans="2:3" s="45" customFormat="1">
      <c r="B8714" s="49"/>
      <c r="C8714" s="44"/>
    </row>
    <row r="8715" spans="2:3" s="45" customFormat="1">
      <c r="B8715" s="49"/>
      <c r="C8715" s="44"/>
    </row>
    <row r="8716" spans="2:3" s="45" customFormat="1">
      <c r="B8716" s="49"/>
      <c r="C8716" s="44"/>
    </row>
    <row r="8717" spans="2:3" s="45" customFormat="1">
      <c r="B8717" s="49"/>
      <c r="C8717" s="44"/>
    </row>
    <row r="8718" spans="2:3" s="45" customFormat="1">
      <c r="B8718" s="49"/>
      <c r="C8718" s="44"/>
    </row>
    <row r="8719" spans="2:3" s="45" customFormat="1">
      <c r="B8719" s="49"/>
      <c r="C8719" s="44"/>
    </row>
    <row r="8720" spans="2:3" s="45" customFormat="1">
      <c r="B8720" s="49"/>
      <c r="C8720" s="44"/>
    </row>
    <row r="8721" spans="2:3" s="45" customFormat="1">
      <c r="B8721" s="49"/>
      <c r="C8721" s="44"/>
    </row>
    <row r="8722" spans="2:3" s="45" customFormat="1">
      <c r="B8722" s="49"/>
      <c r="C8722" s="44"/>
    </row>
    <row r="8723" spans="2:3" s="45" customFormat="1">
      <c r="B8723" s="49"/>
      <c r="C8723" s="44"/>
    </row>
    <row r="8724" spans="2:3" s="45" customFormat="1">
      <c r="B8724" s="49"/>
      <c r="C8724" s="44"/>
    </row>
    <row r="8725" spans="2:3" s="45" customFormat="1">
      <c r="B8725" s="49"/>
      <c r="C8725" s="44"/>
    </row>
    <row r="8726" spans="2:3" s="45" customFormat="1">
      <c r="B8726" s="49"/>
      <c r="C8726" s="44"/>
    </row>
    <row r="8727" spans="2:3" s="45" customFormat="1">
      <c r="B8727" s="49"/>
      <c r="C8727" s="44"/>
    </row>
    <row r="8728" spans="2:3" s="45" customFormat="1">
      <c r="B8728" s="49"/>
      <c r="C8728" s="44"/>
    </row>
    <row r="8729" spans="2:3" s="45" customFormat="1">
      <c r="B8729" s="49"/>
      <c r="C8729" s="44"/>
    </row>
    <row r="8730" spans="2:3" s="45" customFormat="1">
      <c r="B8730" s="49"/>
      <c r="C8730" s="44"/>
    </row>
    <row r="8731" spans="2:3" s="45" customFormat="1">
      <c r="B8731" s="49"/>
      <c r="C8731" s="44"/>
    </row>
    <row r="8732" spans="2:3" s="45" customFormat="1">
      <c r="B8732" s="49"/>
      <c r="C8732" s="44"/>
    </row>
    <row r="8733" spans="2:3" s="45" customFormat="1">
      <c r="B8733" s="49"/>
      <c r="C8733" s="44"/>
    </row>
    <row r="8734" spans="2:3" s="45" customFormat="1">
      <c r="B8734" s="49"/>
      <c r="C8734" s="44"/>
    </row>
    <row r="8735" spans="2:3" s="45" customFormat="1">
      <c r="B8735" s="49"/>
      <c r="C8735" s="44"/>
    </row>
    <row r="8736" spans="2:3" s="45" customFormat="1">
      <c r="B8736" s="49"/>
      <c r="C8736" s="44"/>
    </row>
    <row r="8737" spans="2:3" s="45" customFormat="1">
      <c r="B8737" s="49"/>
      <c r="C8737" s="44"/>
    </row>
    <row r="8738" spans="2:3" s="45" customFormat="1">
      <c r="B8738" s="49"/>
      <c r="C8738" s="44"/>
    </row>
    <row r="8739" spans="2:3" s="45" customFormat="1">
      <c r="B8739" s="49"/>
      <c r="C8739" s="44"/>
    </row>
    <row r="8740" spans="2:3" s="45" customFormat="1">
      <c r="B8740" s="49"/>
      <c r="C8740" s="44"/>
    </row>
    <row r="8741" spans="2:3" s="45" customFormat="1">
      <c r="B8741" s="49"/>
      <c r="C8741" s="44"/>
    </row>
    <row r="8742" spans="2:3" s="45" customFormat="1">
      <c r="B8742" s="49"/>
      <c r="C8742" s="44"/>
    </row>
    <row r="8743" spans="2:3" s="45" customFormat="1">
      <c r="B8743" s="49"/>
      <c r="C8743" s="44"/>
    </row>
    <row r="8744" spans="2:3" s="45" customFormat="1">
      <c r="B8744" s="49"/>
      <c r="C8744" s="44"/>
    </row>
    <row r="8745" spans="2:3" s="45" customFormat="1">
      <c r="B8745" s="49"/>
      <c r="C8745" s="44"/>
    </row>
    <row r="8746" spans="2:3" s="45" customFormat="1">
      <c r="B8746" s="49"/>
      <c r="C8746" s="44"/>
    </row>
    <row r="8747" spans="2:3" s="45" customFormat="1">
      <c r="B8747" s="49"/>
      <c r="C8747" s="44"/>
    </row>
    <row r="8748" spans="2:3" s="45" customFormat="1">
      <c r="B8748" s="49"/>
      <c r="C8748" s="44"/>
    </row>
    <row r="8749" spans="2:3" s="45" customFormat="1">
      <c r="B8749" s="49"/>
      <c r="C8749" s="44"/>
    </row>
    <row r="8750" spans="2:3" s="45" customFormat="1">
      <c r="B8750" s="49"/>
      <c r="C8750" s="44"/>
    </row>
    <row r="8751" spans="2:3" s="45" customFormat="1">
      <c r="B8751" s="49"/>
      <c r="C8751" s="44"/>
    </row>
    <row r="8752" spans="2:3" s="45" customFormat="1">
      <c r="B8752" s="49"/>
      <c r="C8752" s="44"/>
    </row>
    <row r="8753" spans="2:3" s="45" customFormat="1">
      <c r="B8753" s="49"/>
      <c r="C8753" s="44"/>
    </row>
    <row r="8754" spans="2:3" s="45" customFormat="1">
      <c r="B8754" s="49"/>
      <c r="C8754" s="44"/>
    </row>
    <row r="8755" spans="2:3" s="45" customFormat="1">
      <c r="B8755" s="49"/>
      <c r="C8755" s="44"/>
    </row>
    <row r="8756" spans="2:3" s="45" customFormat="1">
      <c r="B8756" s="49"/>
      <c r="C8756" s="44"/>
    </row>
    <row r="8757" spans="2:3" s="45" customFormat="1">
      <c r="B8757" s="49"/>
      <c r="C8757" s="44"/>
    </row>
    <row r="8758" spans="2:3" s="45" customFormat="1">
      <c r="B8758" s="49"/>
      <c r="C8758" s="44"/>
    </row>
    <row r="8759" spans="2:3" s="45" customFormat="1">
      <c r="B8759" s="49"/>
      <c r="C8759" s="44"/>
    </row>
    <row r="8760" spans="2:3" s="45" customFormat="1">
      <c r="B8760" s="49"/>
      <c r="C8760" s="44"/>
    </row>
    <row r="8761" spans="2:3" s="45" customFormat="1">
      <c r="B8761" s="49"/>
      <c r="C8761" s="44"/>
    </row>
    <row r="8762" spans="2:3" s="45" customFormat="1">
      <c r="B8762" s="49"/>
      <c r="C8762" s="44"/>
    </row>
    <row r="8763" spans="2:3" s="45" customFormat="1">
      <c r="B8763" s="49"/>
      <c r="C8763" s="44"/>
    </row>
    <row r="8764" spans="2:3" s="45" customFormat="1">
      <c r="B8764" s="49"/>
      <c r="C8764" s="44"/>
    </row>
    <row r="8765" spans="2:3" s="45" customFormat="1">
      <c r="B8765" s="49"/>
      <c r="C8765" s="44"/>
    </row>
    <row r="8766" spans="2:3" s="45" customFormat="1">
      <c r="B8766" s="49"/>
      <c r="C8766" s="44"/>
    </row>
    <row r="8767" spans="2:3" s="45" customFormat="1">
      <c r="B8767" s="49"/>
      <c r="C8767" s="44"/>
    </row>
    <row r="8768" spans="2:3" s="45" customFormat="1">
      <c r="B8768" s="49"/>
      <c r="C8768" s="44"/>
    </row>
    <row r="8769" spans="2:3" s="45" customFormat="1">
      <c r="B8769" s="49"/>
      <c r="C8769" s="44"/>
    </row>
    <row r="8770" spans="2:3" s="45" customFormat="1">
      <c r="B8770" s="49"/>
      <c r="C8770" s="44"/>
    </row>
    <row r="8771" spans="2:3" s="45" customFormat="1">
      <c r="B8771" s="49"/>
      <c r="C8771" s="44"/>
    </row>
    <row r="8772" spans="2:3" s="45" customFormat="1">
      <c r="B8772" s="49"/>
      <c r="C8772" s="44"/>
    </row>
    <row r="8773" spans="2:3" s="45" customFormat="1">
      <c r="B8773" s="49"/>
      <c r="C8773" s="44"/>
    </row>
    <row r="8774" spans="2:3" s="45" customFormat="1">
      <c r="B8774" s="49"/>
      <c r="C8774" s="44"/>
    </row>
    <row r="8775" spans="2:3" s="45" customFormat="1">
      <c r="B8775" s="49"/>
      <c r="C8775" s="44"/>
    </row>
    <row r="8776" spans="2:3" s="45" customFormat="1">
      <c r="B8776" s="49"/>
      <c r="C8776" s="44"/>
    </row>
    <row r="8777" spans="2:3" s="45" customFormat="1">
      <c r="B8777" s="49"/>
      <c r="C8777" s="44"/>
    </row>
    <row r="8778" spans="2:3" s="45" customFormat="1">
      <c r="B8778" s="49"/>
      <c r="C8778" s="44"/>
    </row>
    <row r="8779" spans="2:3" s="45" customFormat="1">
      <c r="B8779" s="49"/>
      <c r="C8779" s="44"/>
    </row>
    <row r="8780" spans="2:3" s="45" customFormat="1">
      <c r="B8780" s="49"/>
      <c r="C8780" s="44"/>
    </row>
    <row r="8781" spans="2:3" s="45" customFormat="1">
      <c r="B8781" s="49"/>
      <c r="C8781" s="44"/>
    </row>
    <row r="8782" spans="2:3" s="45" customFormat="1">
      <c r="B8782" s="49"/>
      <c r="C8782" s="44"/>
    </row>
    <row r="8783" spans="2:3" s="45" customFormat="1">
      <c r="B8783" s="49"/>
      <c r="C8783" s="44"/>
    </row>
    <row r="8784" spans="2:3" s="45" customFormat="1">
      <c r="B8784" s="49"/>
      <c r="C8784" s="44"/>
    </row>
    <row r="8785" spans="2:3" s="45" customFormat="1">
      <c r="B8785" s="49"/>
      <c r="C8785" s="44"/>
    </row>
    <row r="8786" spans="2:3" s="45" customFormat="1">
      <c r="B8786" s="49"/>
      <c r="C8786" s="44"/>
    </row>
    <row r="8787" spans="2:3" s="45" customFormat="1">
      <c r="B8787" s="49"/>
      <c r="C8787" s="44"/>
    </row>
    <row r="8788" spans="2:3" s="45" customFormat="1">
      <c r="B8788" s="49"/>
      <c r="C8788" s="44"/>
    </row>
    <row r="8789" spans="2:3" s="45" customFormat="1">
      <c r="B8789" s="49"/>
      <c r="C8789" s="44"/>
    </row>
    <row r="8790" spans="2:3" s="45" customFormat="1">
      <c r="B8790" s="49"/>
      <c r="C8790" s="44"/>
    </row>
    <row r="8791" spans="2:3" s="45" customFormat="1">
      <c r="B8791" s="49"/>
      <c r="C8791" s="44"/>
    </row>
    <row r="8792" spans="2:3" s="45" customFormat="1">
      <c r="B8792" s="49"/>
      <c r="C8792" s="44"/>
    </row>
    <row r="8793" spans="2:3" s="45" customFormat="1">
      <c r="B8793" s="49"/>
      <c r="C8793" s="44"/>
    </row>
    <row r="8794" spans="2:3" s="45" customFormat="1">
      <c r="B8794" s="49"/>
      <c r="C8794" s="44"/>
    </row>
    <row r="8795" spans="2:3" s="45" customFormat="1">
      <c r="B8795" s="49"/>
      <c r="C8795" s="44"/>
    </row>
    <row r="8796" spans="2:3" s="45" customFormat="1">
      <c r="B8796" s="49"/>
      <c r="C8796" s="44"/>
    </row>
    <row r="8797" spans="2:3" s="45" customFormat="1">
      <c r="B8797" s="49"/>
      <c r="C8797" s="44"/>
    </row>
    <row r="8798" spans="2:3" s="45" customFormat="1">
      <c r="B8798" s="49"/>
      <c r="C8798" s="44"/>
    </row>
    <row r="8799" spans="2:3" s="45" customFormat="1">
      <c r="B8799" s="49"/>
      <c r="C8799" s="44"/>
    </row>
    <row r="8800" spans="2:3" s="45" customFormat="1">
      <c r="B8800" s="49"/>
      <c r="C8800" s="44"/>
    </row>
    <row r="8801" spans="2:3" s="45" customFormat="1">
      <c r="B8801" s="49"/>
      <c r="C8801" s="44"/>
    </row>
    <row r="8802" spans="2:3" s="45" customFormat="1">
      <c r="B8802" s="49"/>
      <c r="C8802" s="44"/>
    </row>
    <row r="8803" spans="2:3" s="45" customFormat="1">
      <c r="B8803" s="49"/>
      <c r="C8803" s="44"/>
    </row>
    <row r="8804" spans="2:3" s="45" customFormat="1">
      <c r="B8804" s="49"/>
      <c r="C8804" s="44"/>
    </row>
    <row r="8805" spans="2:3" s="45" customFormat="1">
      <c r="B8805" s="49"/>
      <c r="C8805" s="44"/>
    </row>
    <row r="8806" spans="2:3" s="45" customFormat="1">
      <c r="B8806" s="49"/>
      <c r="C8806" s="44"/>
    </row>
    <row r="8807" spans="2:3" s="45" customFormat="1">
      <c r="B8807" s="49"/>
      <c r="C8807" s="44"/>
    </row>
    <row r="8808" spans="2:3" s="45" customFormat="1">
      <c r="B8808" s="49"/>
      <c r="C8808" s="44"/>
    </row>
    <row r="8809" spans="2:3" s="45" customFormat="1">
      <c r="B8809" s="49"/>
      <c r="C8809" s="44"/>
    </row>
    <row r="8810" spans="2:3" s="45" customFormat="1">
      <c r="B8810" s="49"/>
      <c r="C8810" s="44"/>
    </row>
    <row r="8811" spans="2:3" s="45" customFormat="1">
      <c r="B8811" s="49"/>
      <c r="C8811" s="44"/>
    </row>
    <row r="8812" spans="2:3" s="45" customFormat="1">
      <c r="B8812" s="49"/>
      <c r="C8812" s="44"/>
    </row>
    <row r="8813" spans="2:3" s="45" customFormat="1">
      <c r="B8813" s="49"/>
      <c r="C8813" s="44"/>
    </row>
    <row r="8814" spans="2:3" s="45" customFormat="1">
      <c r="B8814" s="49"/>
      <c r="C8814" s="44"/>
    </row>
    <row r="8815" spans="2:3" s="45" customFormat="1">
      <c r="B8815" s="49"/>
      <c r="C8815" s="44"/>
    </row>
    <row r="8816" spans="2:3" s="45" customFormat="1">
      <c r="B8816" s="49"/>
      <c r="C8816" s="44"/>
    </row>
    <row r="8817" spans="2:3" s="45" customFormat="1">
      <c r="B8817" s="49"/>
      <c r="C8817" s="44"/>
    </row>
    <row r="8818" spans="2:3" s="45" customFormat="1">
      <c r="B8818" s="49"/>
      <c r="C8818" s="44"/>
    </row>
    <row r="8819" spans="2:3" s="45" customFormat="1">
      <c r="B8819" s="49"/>
      <c r="C8819" s="44"/>
    </row>
    <row r="8820" spans="2:3" s="45" customFormat="1">
      <c r="B8820" s="49"/>
      <c r="C8820" s="44"/>
    </row>
    <row r="8821" spans="2:3" s="45" customFormat="1">
      <c r="B8821" s="49"/>
      <c r="C8821" s="44"/>
    </row>
    <row r="8822" spans="2:3" s="45" customFormat="1">
      <c r="B8822" s="49"/>
      <c r="C8822" s="44"/>
    </row>
    <row r="8823" spans="2:3" s="45" customFormat="1">
      <c r="B8823" s="49"/>
      <c r="C8823" s="44"/>
    </row>
    <row r="8824" spans="2:3" s="45" customFormat="1">
      <c r="B8824" s="49"/>
      <c r="C8824" s="44"/>
    </row>
    <row r="8825" spans="2:3" s="45" customFormat="1">
      <c r="B8825" s="49"/>
      <c r="C8825" s="44"/>
    </row>
    <row r="8826" spans="2:3" s="45" customFormat="1">
      <c r="B8826" s="49"/>
      <c r="C8826" s="44"/>
    </row>
    <row r="8827" spans="2:3" s="45" customFormat="1">
      <c r="B8827" s="49"/>
      <c r="C8827" s="44"/>
    </row>
    <row r="8828" spans="2:3" s="45" customFormat="1">
      <c r="B8828" s="49"/>
      <c r="C8828" s="44"/>
    </row>
    <row r="8829" spans="2:3" s="45" customFormat="1">
      <c r="B8829" s="49"/>
      <c r="C8829" s="44"/>
    </row>
    <row r="8830" spans="2:3" s="45" customFormat="1">
      <c r="B8830" s="49"/>
      <c r="C8830" s="44"/>
    </row>
    <row r="8831" spans="2:3" s="45" customFormat="1">
      <c r="B8831" s="49"/>
      <c r="C8831" s="44"/>
    </row>
    <row r="8832" spans="2:3" s="45" customFormat="1">
      <c r="B8832" s="49"/>
      <c r="C8832" s="44"/>
    </row>
    <row r="8833" spans="2:3" s="45" customFormat="1">
      <c r="B8833" s="49"/>
      <c r="C8833" s="44"/>
    </row>
    <row r="8834" spans="2:3" s="45" customFormat="1">
      <c r="B8834" s="49"/>
      <c r="C8834" s="44"/>
    </row>
    <row r="8835" spans="2:3" s="45" customFormat="1">
      <c r="B8835" s="49"/>
      <c r="C8835" s="44"/>
    </row>
    <row r="8836" spans="2:3" s="45" customFormat="1">
      <c r="B8836" s="49"/>
      <c r="C8836" s="44"/>
    </row>
    <row r="8837" spans="2:3" s="45" customFormat="1">
      <c r="B8837" s="49"/>
      <c r="C8837" s="44"/>
    </row>
    <row r="8838" spans="2:3" s="45" customFormat="1">
      <c r="B8838" s="49"/>
      <c r="C8838" s="44"/>
    </row>
    <row r="8839" spans="2:3" s="45" customFormat="1">
      <c r="B8839" s="49"/>
      <c r="C8839" s="44"/>
    </row>
    <row r="8840" spans="2:3" s="45" customFormat="1">
      <c r="B8840" s="49"/>
      <c r="C8840" s="44"/>
    </row>
    <row r="8841" spans="2:3" s="45" customFormat="1">
      <c r="B8841" s="49"/>
      <c r="C8841" s="44"/>
    </row>
    <row r="8842" spans="2:3" s="45" customFormat="1">
      <c r="B8842" s="49"/>
      <c r="C8842" s="44"/>
    </row>
    <row r="8843" spans="2:3" s="45" customFormat="1">
      <c r="B8843" s="49"/>
      <c r="C8843" s="44"/>
    </row>
    <row r="8844" spans="2:3" s="45" customFormat="1">
      <c r="B8844" s="49"/>
      <c r="C8844" s="44"/>
    </row>
    <row r="8845" spans="2:3" s="45" customFormat="1">
      <c r="B8845" s="49"/>
      <c r="C8845" s="44"/>
    </row>
    <row r="8846" spans="2:3" s="45" customFormat="1">
      <c r="B8846" s="49"/>
      <c r="C8846" s="44"/>
    </row>
    <row r="8847" spans="2:3" s="45" customFormat="1">
      <c r="B8847" s="49"/>
      <c r="C8847" s="44"/>
    </row>
    <row r="8848" spans="2:3" s="45" customFormat="1">
      <c r="B8848" s="49"/>
      <c r="C8848" s="44"/>
    </row>
    <row r="8849" spans="2:3" s="45" customFormat="1">
      <c r="B8849" s="49"/>
      <c r="C8849" s="44"/>
    </row>
    <row r="8850" spans="2:3" s="45" customFormat="1">
      <c r="B8850" s="49"/>
      <c r="C8850" s="44"/>
    </row>
    <row r="8851" spans="2:3" s="45" customFormat="1">
      <c r="B8851" s="49"/>
      <c r="C8851" s="44"/>
    </row>
    <row r="8852" spans="2:3" s="45" customFormat="1">
      <c r="B8852" s="49"/>
      <c r="C8852" s="44"/>
    </row>
    <row r="8853" spans="2:3" s="45" customFormat="1">
      <c r="B8853" s="49"/>
      <c r="C8853" s="44"/>
    </row>
    <row r="8854" spans="2:3" s="45" customFormat="1">
      <c r="B8854" s="49"/>
      <c r="C8854" s="44"/>
    </row>
    <row r="8855" spans="2:3" s="45" customFormat="1">
      <c r="B8855" s="49"/>
      <c r="C8855" s="44"/>
    </row>
    <row r="8856" spans="2:3" s="45" customFormat="1">
      <c r="B8856" s="49"/>
      <c r="C8856" s="44"/>
    </row>
    <row r="8857" spans="2:3" s="45" customFormat="1">
      <c r="B8857" s="49"/>
      <c r="C8857" s="44"/>
    </row>
    <row r="8858" spans="2:3" s="45" customFormat="1">
      <c r="B8858" s="49"/>
      <c r="C8858" s="44"/>
    </row>
    <row r="8859" spans="2:3" s="45" customFormat="1">
      <c r="B8859" s="49"/>
      <c r="C8859" s="44"/>
    </row>
    <row r="8860" spans="2:3" s="45" customFormat="1">
      <c r="B8860" s="49"/>
      <c r="C8860" s="44"/>
    </row>
    <row r="8861" spans="2:3" s="45" customFormat="1">
      <c r="B8861" s="49"/>
      <c r="C8861" s="44"/>
    </row>
    <row r="8862" spans="2:3" s="45" customFormat="1">
      <c r="B8862" s="49"/>
      <c r="C8862" s="44"/>
    </row>
    <row r="8863" spans="2:3" s="45" customFormat="1">
      <c r="B8863" s="49"/>
      <c r="C8863" s="44"/>
    </row>
    <row r="8864" spans="2:3" s="45" customFormat="1">
      <c r="B8864" s="49"/>
      <c r="C8864" s="44"/>
    </row>
    <row r="8865" spans="2:3" s="45" customFormat="1">
      <c r="B8865" s="49"/>
      <c r="C8865" s="44"/>
    </row>
    <row r="8866" spans="2:3" s="45" customFormat="1">
      <c r="B8866" s="49"/>
      <c r="C8866" s="44"/>
    </row>
    <row r="8867" spans="2:3" s="45" customFormat="1">
      <c r="B8867" s="49"/>
      <c r="C8867" s="44"/>
    </row>
    <row r="8868" spans="2:3" s="45" customFormat="1">
      <c r="B8868" s="49"/>
      <c r="C8868" s="44"/>
    </row>
    <row r="8869" spans="2:3" s="45" customFormat="1">
      <c r="B8869" s="49"/>
      <c r="C8869" s="44"/>
    </row>
    <row r="8870" spans="2:3" s="45" customFormat="1">
      <c r="B8870" s="49"/>
      <c r="C8870" s="44"/>
    </row>
    <row r="8871" spans="2:3" s="45" customFormat="1">
      <c r="B8871" s="49"/>
      <c r="C8871" s="44"/>
    </row>
    <row r="8872" spans="2:3" s="45" customFormat="1">
      <c r="B8872" s="49"/>
      <c r="C8872" s="44"/>
    </row>
    <row r="8873" spans="2:3" s="45" customFormat="1">
      <c r="B8873" s="49"/>
      <c r="C8873" s="44"/>
    </row>
    <row r="8874" spans="2:3" s="45" customFormat="1">
      <c r="B8874" s="49"/>
      <c r="C8874" s="44"/>
    </row>
    <row r="8875" spans="2:3" s="45" customFormat="1">
      <c r="B8875" s="49"/>
      <c r="C8875" s="44"/>
    </row>
    <row r="8876" spans="2:3" s="45" customFormat="1">
      <c r="B8876" s="49"/>
      <c r="C8876" s="44"/>
    </row>
    <row r="8877" spans="2:3" s="45" customFormat="1">
      <c r="B8877" s="49"/>
      <c r="C8877" s="44"/>
    </row>
    <row r="8878" spans="2:3" s="45" customFormat="1">
      <c r="B8878" s="49"/>
      <c r="C8878" s="44"/>
    </row>
    <row r="8879" spans="2:3" s="45" customFormat="1">
      <c r="B8879" s="49"/>
      <c r="C8879" s="44"/>
    </row>
    <row r="8880" spans="2:3" s="45" customFormat="1">
      <c r="B8880" s="49"/>
      <c r="C8880" s="44"/>
    </row>
    <row r="8881" spans="2:3" s="45" customFormat="1">
      <c r="B8881" s="49"/>
      <c r="C8881" s="44"/>
    </row>
    <row r="8882" spans="2:3" s="45" customFormat="1">
      <c r="B8882" s="49"/>
      <c r="C8882" s="44"/>
    </row>
    <row r="8883" spans="2:3" s="45" customFormat="1">
      <c r="B8883" s="49"/>
      <c r="C8883" s="44"/>
    </row>
    <row r="8884" spans="2:3" s="45" customFormat="1">
      <c r="B8884" s="49"/>
      <c r="C8884" s="44"/>
    </row>
    <row r="8885" spans="2:3" s="45" customFormat="1">
      <c r="B8885" s="49"/>
      <c r="C8885" s="44"/>
    </row>
    <row r="8886" spans="2:3" s="45" customFormat="1">
      <c r="B8886" s="49"/>
      <c r="C8886" s="44"/>
    </row>
    <row r="8887" spans="2:3" s="45" customFormat="1">
      <c r="B8887" s="49"/>
      <c r="C8887" s="44"/>
    </row>
    <row r="8888" spans="2:3" s="45" customFormat="1">
      <c r="B8888" s="49"/>
      <c r="C8888" s="44"/>
    </row>
    <row r="8889" spans="2:3" s="45" customFormat="1">
      <c r="B8889" s="49"/>
      <c r="C8889" s="44"/>
    </row>
    <row r="8890" spans="2:3" s="45" customFormat="1">
      <c r="B8890" s="49"/>
      <c r="C8890" s="44"/>
    </row>
    <row r="8891" spans="2:3" s="45" customFormat="1">
      <c r="B8891" s="49"/>
      <c r="C8891" s="44"/>
    </row>
    <row r="8892" spans="2:3" s="45" customFormat="1">
      <c r="B8892" s="49"/>
      <c r="C8892" s="44"/>
    </row>
    <row r="8893" spans="2:3" s="45" customFormat="1">
      <c r="B8893" s="49"/>
      <c r="C8893" s="44"/>
    </row>
    <row r="8894" spans="2:3" s="45" customFormat="1">
      <c r="B8894" s="49"/>
      <c r="C8894" s="44"/>
    </row>
    <row r="8895" spans="2:3" s="45" customFormat="1">
      <c r="B8895" s="49"/>
      <c r="C8895" s="44"/>
    </row>
    <row r="8896" spans="2:3" s="45" customFormat="1">
      <c r="B8896" s="49"/>
      <c r="C8896" s="44"/>
    </row>
    <row r="8897" spans="2:3" s="45" customFormat="1">
      <c r="B8897" s="49"/>
      <c r="C8897" s="44"/>
    </row>
    <row r="8898" spans="2:3" s="45" customFormat="1">
      <c r="B8898" s="49"/>
      <c r="C8898" s="44"/>
    </row>
    <row r="8899" spans="2:3" s="45" customFormat="1">
      <c r="B8899" s="49"/>
      <c r="C8899" s="44"/>
    </row>
    <row r="8900" spans="2:3" s="45" customFormat="1">
      <c r="B8900" s="49"/>
      <c r="C8900" s="44"/>
    </row>
    <row r="8901" spans="2:3" s="45" customFormat="1">
      <c r="B8901" s="49"/>
      <c r="C8901" s="44"/>
    </row>
    <row r="8902" spans="2:3" s="45" customFormat="1">
      <c r="B8902" s="49"/>
      <c r="C8902" s="44"/>
    </row>
    <row r="8903" spans="2:3" s="45" customFormat="1">
      <c r="B8903" s="49"/>
      <c r="C8903" s="44"/>
    </row>
    <row r="8904" spans="2:3" s="45" customFormat="1">
      <c r="B8904" s="49"/>
      <c r="C8904" s="44"/>
    </row>
    <row r="8905" spans="2:3" s="45" customFormat="1">
      <c r="B8905" s="49"/>
      <c r="C8905" s="44"/>
    </row>
    <row r="8906" spans="2:3" s="45" customFormat="1">
      <c r="B8906" s="49"/>
      <c r="C8906" s="44"/>
    </row>
    <row r="8907" spans="2:3" s="45" customFormat="1">
      <c r="B8907" s="49"/>
      <c r="C8907" s="44"/>
    </row>
    <row r="8908" spans="2:3" s="45" customFormat="1">
      <c r="B8908" s="49"/>
      <c r="C8908" s="44"/>
    </row>
    <row r="8909" spans="2:3" s="45" customFormat="1">
      <c r="B8909" s="49"/>
      <c r="C8909" s="44"/>
    </row>
    <row r="8910" spans="2:3" s="45" customFormat="1">
      <c r="B8910" s="49"/>
      <c r="C8910" s="44"/>
    </row>
    <row r="8911" spans="2:3" s="45" customFormat="1">
      <c r="B8911" s="49"/>
      <c r="C8911" s="44"/>
    </row>
    <row r="8912" spans="2:3" s="45" customFormat="1">
      <c r="B8912" s="49"/>
      <c r="C8912" s="44"/>
    </row>
    <row r="8913" spans="2:3" s="45" customFormat="1">
      <c r="B8913" s="49"/>
      <c r="C8913" s="44"/>
    </row>
    <row r="8914" spans="2:3" s="45" customFormat="1">
      <c r="B8914" s="49"/>
      <c r="C8914" s="44"/>
    </row>
    <row r="8915" spans="2:3" s="45" customFormat="1">
      <c r="B8915" s="49"/>
      <c r="C8915" s="44"/>
    </row>
    <row r="8916" spans="2:3" s="45" customFormat="1">
      <c r="B8916" s="49"/>
      <c r="C8916" s="44"/>
    </row>
    <row r="8917" spans="2:3" s="45" customFormat="1">
      <c r="B8917" s="49"/>
      <c r="C8917" s="44"/>
    </row>
    <row r="8918" spans="2:3" s="45" customFormat="1">
      <c r="B8918" s="49"/>
      <c r="C8918" s="44"/>
    </row>
    <row r="8919" spans="2:3" s="45" customFormat="1">
      <c r="B8919" s="49"/>
      <c r="C8919" s="44"/>
    </row>
    <row r="8920" spans="2:3" s="45" customFormat="1">
      <c r="B8920" s="49"/>
      <c r="C8920" s="44"/>
    </row>
    <row r="8921" spans="2:3" s="45" customFormat="1">
      <c r="B8921" s="49"/>
      <c r="C8921" s="44"/>
    </row>
    <row r="8922" spans="2:3" s="45" customFormat="1">
      <c r="B8922" s="49"/>
      <c r="C8922" s="44"/>
    </row>
    <row r="8923" spans="2:3" s="45" customFormat="1">
      <c r="B8923" s="49"/>
      <c r="C8923" s="44"/>
    </row>
    <row r="8924" spans="2:3" s="45" customFormat="1">
      <c r="B8924" s="49"/>
      <c r="C8924" s="44"/>
    </row>
    <row r="8925" spans="2:3" s="45" customFormat="1">
      <c r="B8925" s="49"/>
      <c r="C8925" s="44"/>
    </row>
    <row r="8926" spans="2:3" s="45" customFormat="1">
      <c r="B8926" s="49"/>
      <c r="C8926" s="44"/>
    </row>
    <row r="8927" spans="2:3" s="45" customFormat="1">
      <c r="B8927" s="49"/>
      <c r="C8927" s="44"/>
    </row>
    <row r="8928" spans="2:3" s="45" customFormat="1">
      <c r="B8928" s="49"/>
      <c r="C8928" s="44"/>
    </row>
    <row r="8929" spans="2:3" s="45" customFormat="1">
      <c r="B8929" s="49"/>
      <c r="C8929" s="44"/>
    </row>
    <row r="8930" spans="2:3" s="45" customFormat="1">
      <c r="B8930" s="49"/>
      <c r="C8930" s="44"/>
    </row>
    <row r="8931" spans="2:3" s="45" customFormat="1">
      <c r="B8931" s="49"/>
      <c r="C8931" s="44"/>
    </row>
    <row r="8932" spans="2:3" s="45" customFormat="1">
      <c r="B8932" s="49"/>
      <c r="C8932" s="44"/>
    </row>
    <row r="8933" spans="2:3" s="45" customFormat="1">
      <c r="B8933" s="49"/>
      <c r="C8933" s="44"/>
    </row>
    <row r="8934" spans="2:3" s="45" customFormat="1">
      <c r="B8934" s="49"/>
      <c r="C8934" s="44"/>
    </row>
    <row r="8935" spans="2:3" s="45" customFormat="1">
      <c r="B8935" s="49"/>
      <c r="C8935" s="44"/>
    </row>
    <row r="8936" spans="2:3" s="45" customFormat="1">
      <c r="B8936" s="49"/>
      <c r="C8936" s="44"/>
    </row>
    <row r="8937" spans="2:3" s="45" customFormat="1">
      <c r="B8937" s="49"/>
      <c r="C8937" s="44"/>
    </row>
    <row r="8938" spans="2:3" s="45" customFormat="1">
      <c r="B8938" s="49"/>
      <c r="C8938" s="44"/>
    </row>
    <row r="8939" spans="2:3" s="45" customFormat="1">
      <c r="B8939" s="49"/>
      <c r="C8939" s="44"/>
    </row>
    <row r="8940" spans="2:3" s="45" customFormat="1">
      <c r="B8940" s="49"/>
      <c r="C8940" s="44"/>
    </row>
    <row r="8941" spans="2:3" s="45" customFormat="1">
      <c r="B8941" s="49"/>
      <c r="C8941" s="44"/>
    </row>
    <row r="8942" spans="2:3" s="45" customFormat="1">
      <c r="B8942" s="49"/>
      <c r="C8942" s="44"/>
    </row>
    <row r="8943" spans="2:3" s="45" customFormat="1">
      <c r="B8943" s="49"/>
      <c r="C8943" s="44"/>
    </row>
    <row r="8944" spans="2:3" s="45" customFormat="1">
      <c r="B8944" s="49"/>
      <c r="C8944" s="44"/>
    </row>
    <row r="8945" spans="2:3" s="45" customFormat="1">
      <c r="B8945" s="49"/>
      <c r="C8945" s="44"/>
    </row>
    <row r="8946" spans="2:3" s="45" customFormat="1">
      <c r="B8946" s="49"/>
      <c r="C8946" s="44"/>
    </row>
    <row r="8947" spans="2:3" s="45" customFormat="1">
      <c r="B8947" s="49"/>
      <c r="C8947" s="44"/>
    </row>
    <row r="8948" spans="2:3" s="45" customFormat="1">
      <c r="B8948" s="49"/>
      <c r="C8948" s="44"/>
    </row>
    <row r="8949" spans="2:3" s="45" customFormat="1">
      <c r="B8949" s="49"/>
      <c r="C8949" s="44"/>
    </row>
    <row r="8950" spans="2:3" s="45" customFormat="1">
      <c r="B8950" s="49"/>
      <c r="C8950" s="44"/>
    </row>
    <row r="8951" spans="2:3" s="45" customFormat="1">
      <c r="B8951" s="49"/>
      <c r="C8951" s="44"/>
    </row>
    <row r="8952" spans="2:3" s="45" customFormat="1">
      <c r="B8952" s="49"/>
      <c r="C8952" s="44"/>
    </row>
    <row r="8953" spans="2:3" s="45" customFormat="1">
      <c r="B8953" s="49"/>
      <c r="C8953" s="44"/>
    </row>
    <row r="8954" spans="2:3" s="45" customFormat="1">
      <c r="B8954" s="49"/>
      <c r="C8954" s="44"/>
    </row>
    <row r="8955" spans="2:3" s="45" customFormat="1">
      <c r="B8955" s="49"/>
      <c r="C8955" s="44"/>
    </row>
    <row r="8956" spans="2:3" s="45" customFormat="1">
      <c r="B8956" s="49"/>
      <c r="C8956" s="44"/>
    </row>
    <row r="8957" spans="2:3" s="45" customFormat="1">
      <c r="B8957" s="49"/>
      <c r="C8957" s="44"/>
    </row>
    <row r="8958" spans="2:3" s="45" customFormat="1">
      <c r="B8958" s="49"/>
      <c r="C8958" s="44"/>
    </row>
    <row r="8959" spans="2:3" s="45" customFormat="1">
      <c r="B8959" s="49"/>
      <c r="C8959" s="44"/>
    </row>
    <row r="8960" spans="2:3" s="45" customFormat="1">
      <c r="B8960" s="49"/>
      <c r="C8960" s="44"/>
    </row>
    <row r="8961" spans="2:3" s="45" customFormat="1">
      <c r="B8961" s="49"/>
      <c r="C8961" s="44"/>
    </row>
    <row r="8962" spans="2:3" s="45" customFormat="1">
      <c r="B8962" s="49"/>
      <c r="C8962" s="44"/>
    </row>
    <row r="8963" spans="2:3" s="45" customFormat="1">
      <c r="B8963" s="49"/>
      <c r="C8963" s="44"/>
    </row>
    <row r="8964" spans="2:3" s="45" customFormat="1">
      <c r="B8964" s="49"/>
      <c r="C8964" s="44"/>
    </row>
    <row r="8965" spans="2:3" s="45" customFormat="1">
      <c r="B8965" s="49"/>
      <c r="C8965" s="44"/>
    </row>
    <row r="8966" spans="2:3" s="45" customFormat="1">
      <c r="B8966" s="49"/>
      <c r="C8966" s="44"/>
    </row>
    <row r="8967" spans="2:3" s="45" customFormat="1">
      <c r="B8967" s="49"/>
      <c r="C8967" s="44"/>
    </row>
    <row r="8968" spans="2:3" s="45" customFormat="1">
      <c r="B8968" s="49"/>
      <c r="C8968" s="44"/>
    </row>
    <row r="8969" spans="2:3" s="45" customFormat="1">
      <c r="B8969" s="49"/>
      <c r="C8969" s="44"/>
    </row>
    <row r="8970" spans="2:3" s="45" customFormat="1">
      <c r="B8970" s="49"/>
      <c r="C8970" s="44"/>
    </row>
    <row r="8971" spans="2:3" s="45" customFormat="1">
      <c r="B8971" s="49"/>
      <c r="C8971" s="44"/>
    </row>
    <row r="8972" spans="2:3" s="45" customFormat="1">
      <c r="B8972" s="49"/>
      <c r="C8972" s="44"/>
    </row>
    <row r="8973" spans="2:3" s="45" customFormat="1">
      <c r="B8973" s="49"/>
      <c r="C8973" s="44"/>
    </row>
    <row r="8974" spans="2:3" s="45" customFormat="1">
      <c r="B8974" s="49"/>
      <c r="C8974" s="44"/>
    </row>
    <row r="8975" spans="2:3" s="45" customFormat="1">
      <c r="B8975" s="49"/>
      <c r="C8975" s="44"/>
    </row>
    <row r="8976" spans="2:3" s="45" customFormat="1">
      <c r="B8976" s="49"/>
      <c r="C8976" s="44"/>
    </row>
    <row r="8977" spans="2:3" s="45" customFormat="1">
      <c r="B8977" s="49"/>
      <c r="C8977" s="44"/>
    </row>
    <row r="8978" spans="2:3" s="45" customFormat="1">
      <c r="B8978" s="49"/>
      <c r="C8978" s="44"/>
    </row>
    <row r="8979" spans="2:3" s="45" customFormat="1">
      <c r="B8979" s="49"/>
      <c r="C8979" s="44"/>
    </row>
    <row r="8980" spans="2:3" s="45" customFormat="1">
      <c r="B8980" s="49"/>
      <c r="C8980" s="44"/>
    </row>
    <row r="8981" spans="2:3" s="45" customFormat="1">
      <c r="B8981" s="49"/>
      <c r="C8981" s="44"/>
    </row>
    <row r="8982" spans="2:3" s="45" customFormat="1">
      <c r="B8982" s="49"/>
      <c r="C8982" s="44"/>
    </row>
    <row r="8983" spans="2:3" s="45" customFormat="1">
      <c r="B8983" s="49"/>
      <c r="C8983" s="44"/>
    </row>
    <row r="8984" spans="2:3" s="45" customFormat="1">
      <c r="B8984" s="49"/>
      <c r="C8984" s="44"/>
    </row>
    <row r="8985" spans="2:3" s="45" customFormat="1">
      <c r="B8985" s="49"/>
      <c r="C8985" s="44"/>
    </row>
    <row r="8986" spans="2:3" s="45" customFormat="1">
      <c r="B8986" s="49"/>
      <c r="C8986" s="44"/>
    </row>
    <row r="8987" spans="2:3" s="45" customFormat="1">
      <c r="B8987" s="49"/>
      <c r="C8987" s="44"/>
    </row>
    <row r="8988" spans="2:3" s="45" customFormat="1">
      <c r="B8988" s="49"/>
      <c r="C8988" s="44"/>
    </row>
    <row r="8989" spans="2:3" s="45" customFormat="1">
      <c r="B8989" s="49"/>
      <c r="C8989" s="44"/>
    </row>
    <row r="8990" spans="2:3" s="45" customFormat="1">
      <c r="B8990" s="49"/>
      <c r="C8990" s="44"/>
    </row>
    <row r="8991" spans="2:3" s="45" customFormat="1">
      <c r="B8991" s="49"/>
      <c r="C8991" s="44"/>
    </row>
    <row r="8992" spans="2:3" s="45" customFormat="1">
      <c r="B8992" s="49"/>
      <c r="C8992" s="44"/>
    </row>
    <row r="8993" spans="2:3" s="45" customFormat="1">
      <c r="B8993" s="49"/>
      <c r="C8993" s="44"/>
    </row>
    <row r="8994" spans="2:3" s="45" customFormat="1">
      <c r="B8994" s="49"/>
      <c r="C8994" s="44"/>
    </row>
    <row r="8995" spans="2:3" s="45" customFormat="1">
      <c r="B8995" s="49"/>
      <c r="C8995" s="44"/>
    </row>
    <row r="8996" spans="2:3" s="45" customFormat="1">
      <c r="B8996" s="49"/>
      <c r="C8996" s="44"/>
    </row>
    <row r="8997" spans="2:3" s="45" customFormat="1">
      <c r="B8997" s="49"/>
      <c r="C8997" s="44"/>
    </row>
    <row r="8998" spans="2:3" s="45" customFormat="1">
      <c r="B8998" s="49"/>
      <c r="C8998" s="44"/>
    </row>
    <row r="8999" spans="2:3" s="45" customFormat="1">
      <c r="B8999" s="49"/>
      <c r="C8999" s="44"/>
    </row>
    <row r="9000" spans="2:3" s="45" customFormat="1">
      <c r="B9000" s="49"/>
      <c r="C9000" s="44"/>
    </row>
    <row r="9001" spans="2:3" s="45" customFormat="1">
      <c r="B9001" s="49"/>
      <c r="C9001" s="44"/>
    </row>
    <row r="9002" spans="2:3" s="45" customFormat="1">
      <c r="B9002" s="49"/>
      <c r="C9002" s="44"/>
    </row>
    <row r="9003" spans="2:3" s="45" customFormat="1">
      <c r="B9003" s="49"/>
      <c r="C9003" s="44"/>
    </row>
    <row r="9004" spans="2:3" s="45" customFormat="1">
      <c r="B9004" s="49"/>
      <c r="C9004" s="44"/>
    </row>
    <row r="9005" spans="2:3" s="45" customFormat="1">
      <c r="B9005" s="49"/>
      <c r="C9005" s="44"/>
    </row>
    <row r="9006" spans="2:3" s="45" customFormat="1">
      <c r="B9006" s="49"/>
      <c r="C9006" s="44"/>
    </row>
    <row r="9007" spans="2:3" s="45" customFormat="1">
      <c r="B9007" s="49"/>
      <c r="C9007" s="44"/>
    </row>
    <row r="9008" spans="2:3" s="45" customFormat="1">
      <c r="B9008" s="49"/>
      <c r="C9008" s="44"/>
    </row>
    <row r="9009" spans="2:3" s="45" customFormat="1">
      <c r="B9009" s="49"/>
      <c r="C9009" s="44"/>
    </row>
    <row r="9010" spans="2:3" s="45" customFormat="1">
      <c r="B9010" s="49"/>
      <c r="C9010" s="44"/>
    </row>
    <row r="9011" spans="2:3" s="45" customFormat="1">
      <c r="B9011" s="49"/>
      <c r="C9011" s="44"/>
    </row>
    <row r="9012" spans="2:3" s="45" customFormat="1">
      <c r="B9012" s="49"/>
      <c r="C9012" s="44"/>
    </row>
    <row r="9013" spans="2:3" s="45" customFormat="1">
      <c r="B9013" s="49"/>
      <c r="C9013" s="44"/>
    </row>
    <row r="9014" spans="2:3" s="45" customFormat="1">
      <c r="B9014" s="49"/>
      <c r="C9014" s="44"/>
    </row>
    <row r="9015" spans="2:3" s="45" customFormat="1">
      <c r="B9015" s="49"/>
      <c r="C9015" s="44"/>
    </row>
    <row r="9016" spans="2:3" s="45" customFormat="1">
      <c r="B9016" s="49"/>
      <c r="C9016" s="44"/>
    </row>
    <row r="9017" spans="2:3" s="45" customFormat="1">
      <c r="B9017" s="49"/>
      <c r="C9017" s="44"/>
    </row>
    <row r="9018" spans="2:3" s="45" customFormat="1">
      <c r="B9018" s="49"/>
      <c r="C9018" s="44"/>
    </row>
    <row r="9019" spans="2:3" s="45" customFormat="1">
      <c r="B9019" s="49"/>
      <c r="C9019" s="44"/>
    </row>
    <row r="9020" spans="2:3" s="45" customFormat="1">
      <c r="B9020" s="49"/>
      <c r="C9020" s="44"/>
    </row>
    <row r="9021" spans="2:3" s="45" customFormat="1">
      <c r="B9021" s="49"/>
      <c r="C9021" s="44"/>
    </row>
    <row r="9022" spans="2:3" s="45" customFormat="1">
      <c r="B9022" s="49"/>
      <c r="C9022" s="44"/>
    </row>
    <row r="9023" spans="2:3" s="45" customFormat="1">
      <c r="B9023" s="49"/>
      <c r="C9023" s="44"/>
    </row>
    <row r="9024" spans="2:3" s="45" customFormat="1">
      <c r="B9024" s="49"/>
      <c r="C9024" s="44"/>
    </row>
    <row r="9025" spans="2:3" s="45" customFormat="1">
      <c r="B9025" s="49"/>
      <c r="C9025" s="44"/>
    </row>
    <row r="9026" spans="2:3" s="45" customFormat="1">
      <c r="B9026" s="49"/>
      <c r="C9026" s="44"/>
    </row>
    <row r="9027" spans="2:3" s="45" customFormat="1">
      <c r="B9027" s="49"/>
      <c r="C9027" s="44"/>
    </row>
    <row r="9028" spans="2:3" s="45" customFormat="1">
      <c r="B9028" s="49"/>
      <c r="C9028" s="44"/>
    </row>
    <row r="9029" spans="2:3" s="45" customFormat="1">
      <c r="B9029" s="49"/>
      <c r="C9029" s="44"/>
    </row>
    <row r="9030" spans="2:3" s="45" customFormat="1">
      <c r="B9030" s="49"/>
      <c r="C9030" s="44"/>
    </row>
    <row r="9031" spans="2:3" s="45" customFormat="1">
      <c r="B9031" s="49"/>
      <c r="C9031" s="44"/>
    </row>
    <row r="9032" spans="2:3" s="45" customFormat="1">
      <c r="B9032" s="49"/>
      <c r="C9032" s="44"/>
    </row>
    <row r="9033" spans="2:3" s="45" customFormat="1">
      <c r="B9033" s="49"/>
      <c r="C9033" s="44"/>
    </row>
    <row r="9034" spans="2:3" s="45" customFormat="1">
      <c r="B9034" s="49"/>
      <c r="C9034" s="44"/>
    </row>
    <row r="9035" spans="2:3" s="45" customFormat="1">
      <c r="B9035" s="49"/>
      <c r="C9035" s="44"/>
    </row>
    <row r="9036" spans="2:3" s="45" customFormat="1">
      <c r="B9036" s="49"/>
      <c r="C9036" s="44"/>
    </row>
    <row r="9037" spans="2:3" s="45" customFormat="1">
      <c r="B9037" s="49"/>
      <c r="C9037" s="44"/>
    </row>
    <row r="9038" spans="2:3" s="45" customFormat="1">
      <c r="B9038" s="49"/>
      <c r="C9038" s="44"/>
    </row>
    <row r="9039" spans="2:3" s="45" customFormat="1">
      <c r="B9039" s="49"/>
      <c r="C9039" s="44"/>
    </row>
    <row r="9040" spans="2:3" s="45" customFormat="1">
      <c r="B9040" s="49"/>
      <c r="C9040" s="44"/>
    </row>
    <row r="9041" spans="2:3" s="45" customFormat="1">
      <c r="B9041" s="49"/>
      <c r="C9041" s="44"/>
    </row>
    <row r="9042" spans="2:3" s="45" customFormat="1">
      <c r="B9042" s="49"/>
      <c r="C9042" s="44"/>
    </row>
    <row r="9043" spans="2:3" s="45" customFormat="1">
      <c r="B9043" s="49"/>
      <c r="C9043" s="44"/>
    </row>
    <row r="9044" spans="2:3" s="45" customFormat="1">
      <c r="B9044" s="49"/>
      <c r="C9044" s="44"/>
    </row>
    <row r="9045" spans="2:3" s="45" customFormat="1">
      <c r="B9045" s="49"/>
      <c r="C9045" s="44"/>
    </row>
    <row r="9046" spans="2:3" s="45" customFormat="1">
      <c r="B9046" s="49"/>
      <c r="C9046" s="44"/>
    </row>
    <row r="9047" spans="2:3" s="45" customFormat="1">
      <c r="B9047" s="49"/>
      <c r="C9047" s="44"/>
    </row>
    <row r="9048" spans="2:3" s="45" customFormat="1">
      <c r="B9048" s="49"/>
      <c r="C9048" s="44"/>
    </row>
    <row r="9049" spans="2:3" s="45" customFormat="1">
      <c r="B9049" s="49"/>
      <c r="C9049" s="44"/>
    </row>
    <row r="9050" spans="2:3" s="45" customFormat="1">
      <c r="B9050" s="49"/>
      <c r="C9050" s="44"/>
    </row>
    <row r="9051" spans="2:3" s="45" customFormat="1">
      <c r="B9051" s="49"/>
      <c r="C9051" s="44"/>
    </row>
    <row r="9052" spans="2:3" s="45" customFormat="1">
      <c r="B9052" s="49"/>
      <c r="C9052" s="44"/>
    </row>
    <row r="9053" spans="2:3" s="45" customFormat="1">
      <c r="B9053" s="49"/>
      <c r="C9053" s="44"/>
    </row>
    <row r="9054" spans="2:3" s="45" customFormat="1">
      <c r="B9054" s="49"/>
      <c r="C9054" s="44"/>
    </row>
    <row r="9055" spans="2:3" s="45" customFormat="1">
      <c r="B9055" s="49"/>
      <c r="C9055" s="44"/>
    </row>
    <row r="9056" spans="2:3" s="45" customFormat="1">
      <c r="B9056" s="49"/>
      <c r="C9056" s="44"/>
    </row>
    <row r="9057" spans="2:3" s="45" customFormat="1">
      <c r="B9057" s="49"/>
      <c r="C9057" s="44"/>
    </row>
    <row r="9058" spans="2:3" s="45" customFormat="1">
      <c r="B9058" s="49"/>
      <c r="C9058" s="44"/>
    </row>
    <row r="9059" spans="2:3" s="45" customFormat="1">
      <c r="B9059" s="49"/>
      <c r="C9059" s="44"/>
    </row>
    <row r="9060" spans="2:3" s="45" customFormat="1">
      <c r="B9060" s="49"/>
      <c r="C9060" s="44"/>
    </row>
    <row r="9061" spans="2:3" s="45" customFormat="1">
      <c r="B9061" s="49"/>
      <c r="C9061" s="44"/>
    </row>
    <row r="9062" spans="2:3" s="45" customFormat="1">
      <c r="B9062" s="49"/>
      <c r="C9062" s="44"/>
    </row>
    <row r="9063" spans="2:3" s="45" customFormat="1">
      <c r="B9063" s="49"/>
      <c r="C9063" s="44"/>
    </row>
    <row r="9064" spans="2:3" s="45" customFormat="1">
      <c r="B9064" s="49"/>
      <c r="C9064" s="44"/>
    </row>
    <row r="9065" spans="2:3" s="45" customFormat="1">
      <c r="B9065" s="49"/>
      <c r="C9065" s="44"/>
    </row>
    <row r="9066" spans="2:3" s="45" customFormat="1">
      <c r="B9066" s="49"/>
      <c r="C9066" s="44"/>
    </row>
    <row r="9067" spans="2:3" s="45" customFormat="1">
      <c r="B9067" s="49"/>
      <c r="C9067" s="44"/>
    </row>
    <row r="9068" spans="2:3" s="45" customFormat="1">
      <c r="B9068" s="49"/>
      <c r="C9068" s="44"/>
    </row>
    <row r="9069" spans="2:3" s="45" customFormat="1">
      <c r="B9069" s="49"/>
      <c r="C9069" s="44"/>
    </row>
    <row r="9070" spans="2:3" s="45" customFormat="1">
      <c r="B9070" s="49"/>
      <c r="C9070" s="44"/>
    </row>
    <row r="9071" spans="2:3" s="45" customFormat="1">
      <c r="B9071" s="49"/>
      <c r="C9071" s="44"/>
    </row>
    <row r="9072" spans="2:3" s="45" customFormat="1">
      <c r="B9072" s="49"/>
      <c r="C9072" s="44"/>
    </row>
    <row r="9073" spans="2:3" s="45" customFormat="1">
      <c r="B9073" s="49"/>
      <c r="C9073" s="44"/>
    </row>
    <row r="9074" spans="2:3" s="45" customFormat="1">
      <c r="B9074" s="49"/>
      <c r="C9074" s="44"/>
    </row>
    <row r="9075" spans="2:3" s="45" customFormat="1">
      <c r="B9075" s="49"/>
      <c r="C9075" s="44"/>
    </row>
    <row r="9076" spans="2:3" s="45" customFormat="1">
      <c r="B9076" s="49"/>
      <c r="C9076" s="44"/>
    </row>
    <row r="9077" spans="2:3" s="45" customFormat="1">
      <c r="B9077" s="49"/>
      <c r="C9077" s="44"/>
    </row>
    <row r="9078" spans="2:3" s="45" customFormat="1">
      <c r="B9078" s="49"/>
      <c r="C9078" s="44"/>
    </row>
    <row r="9079" spans="2:3" s="45" customFormat="1">
      <c r="B9079" s="49"/>
      <c r="C9079" s="44"/>
    </row>
    <row r="9080" spans="2:3" s="45" customFormat="1">
      <c r="B9080" s="49"/>
      <c r="C9080" s="44"/>
    </row>
    <row r="9081" spans="2:3" s="45" customFormat="1">
      <c r="B9081" s="49"/>
      <c r="C9081" s="44"/>
    </row>
    <row r="9082" spans="2:3" s="45" customFormat="1">
      <c r="B9082" s="49"/>
      <c r="C9082" s="44"/>
    </row>
    <row r="9083" spans="2:3" s="45" customFormat="1">
      <c r="B9083" s="49"/>
      <c r="C9083" s="44"/>
    </row>
    <row r="9084" spans="2:3" s="45" customFormat="1">
      <c r="B9084" s="49"/>
      <c r="C9084" s="44"/>
    </row>
    <row r="9085" spans="2:3" s="45" customFormat="1">
      <c r="B9085" s="49"/>
      <c r="C9085" s="44"/>
    </row>
    <row r="9086" spans="2:3" s="45" customFormat="1">
      <c r="B9086" s="49"/>
      <c r="C9086" s="44"/>
    </row>
    <row r="9087" spans="2:3" s="45" customFormat="1">
      <c r="B9087" s="49"/>
      <c r="C9087" s="44"/>
    </row>
    <row r="9088" spans="2:3" s="45" customFormat="1">
      <c r="B9088" s="49"/>
      <c r="C9088" s="44"/>
    </row>
    <row r="9089" spans="2:3" s="45" customFormat="1">
      <c r="B9089" s="49"/>
      <c r="C9089" s="44"/>
    </row>
    <row r="9090" spans="2:3" s="45" customFormat="1">
      <c r="B9090" s="49"/>
      <c r="C9090" s="44"/>
    </row>
    <row r="9091" spans="2:3" s="45" customFormat="1">
      <c r="B9091" s="49"/>
      <c r="C9091" s="44"/>
    </row>
    <row r="9092" spans="2:3" s="45" customFormat="1">
      <c r="B9092" s="49"/>
      <c r="C9092" s="44"/>
    </row>
    <row r="9093" spans="2:3" s="45" customFormat="1">
      <c r="B9093" s="49"/>
      <c r="C9093" s="44"/>
    </row>
    <row r="9094" spans="2:3" s="45" customFormat="1">
      <c r="B9094" s="49"/>
      <c r="C9094" s="44"/>
    </row>
    <row r="9095" spans="2:3" s="45" customFormat="1">
      <c r="B9095" s="49"/>
      <c r="C9095" s="44"/>
    </row>
    <row r="9096" spans="2:3" s="45" customFormat="1">
      <c r="B9096" s="49"/>
      <c r="C9096" s="44"/>
    </row>
    <row r="9097" spans="2:3" s="45" customFormat="1">
      <c r="B9097" s="49"/>
      <c r="C9097" s="44"/>
    </row>
    <row r="9098" spans="2:3" s="45" customFormat="1">
      <c r="B9098" s="49"/>
      <c r="C9098" s="44"/>
    </row>
    <row r="9099" spans="2:3" s="45" customFormat="1">
      <c r="B9099" s="49"/>
      <c r="C9099" s="44"/>
    </row>
    <row r="9100" spans="2:3" s="45" customFormat="1">
      <c r="B9100" s="49"/>
      <c r="C9100" s="44"/>
    </row>
    <row r="9101" spans="2:3" s="45" customFormat="1">
      <c r="B9101" s="49"/>
      <c r="C9101" s="44"/>
    </row>
    <row r="9102" spans="2:3" s="45" customFormat="1">
      <c r="B9102" s="49"/>
      <c r="C9102" s="44"/>
    </row>
    <row r="9103" spans="2:3" s="45" customFormat="1">
      <c r="B9103" s="49"/>
      <c r="C9103" s="44"/>
    </row>
    <row r="9104" spans="2:3" s="45" customFormat="1">
      <c r="B9104" s="49"/>
      <c r="C9104" s="44"/>
    </row>
    <row r="9105" spans="2:3" s="45" customFormat="1">
      <c r="B9105" s="49"/>
      <c r="C9105" s="44"/>
    </row>
    <row r="9106" spans="2:3" s="45" customFormat="1">
      <c r="B9106" s="49"/>
      <c r="C9106" s="44"/>
    </row>
    <row r="9107" spans="2:3" s="45" customFormat="1">
      <c r="B9107" s="49"/>
      <c r="C9107" s="44"/>
    </row>
    <row r="9108" spans="2:3" s="45" customFormat="1">
      <c r="B9108" s="49"/>
      <c r="C9108" s="44"/>
    </row>
    <row r="9109" spans="2:3" s="45" customFormat="1">
      <c r="B9109" s="49"/>
      <c r="C9109" s="44"/>
    </row>
    <row r="9110" spans="2:3" s="45" customFormat="1">
      <c r="B9110" s="49"/>
      <c r="C9110" s="44"/>
    </row>
    <row r="9111" spans="2:3" s="45" customFormat="1">
      <c r="B9111" s="49"/>
      <c r="C9111" s="44"/>
    </row>
    <row r="9112" spans="2:3" s="45" customFormat="1">
      <c r="B9112" s="49"/>
      <c r="C9112" s="44"/>
    </row>
    <row r="9113" spans="2:3" s="45" customFormat="1">
      <c r="B9113" s="49"/>
      <c r="C9113" s="44"/>
    </row>
    <row r="9114" spans="2:3" s="45" customFormat="1">
      <c r="B9114" s="49"/>
      <c r="C9114" s="44"/>
    </row>
    <row r="9115" spans="2:3" s="45" customFormat="1">
      <c r="B9115" s="49"/>
      <c r="C9115" s="44"/>
    </row>
    <row r="9116" spans="2:3" s="45" customFormat="1">
      <c r="B9116" s="49"/>
      <c r="C9116" s="44"/>
    </row>
    <row r="9117" spans="2:3" s="45" customFormat="1">
      <c r="B9117" s="49"/>
      <c r="C9117" s="44"/>
    </row>
    <row r="9118" spans="2:3" s="45" customFormat="1">
      <c r="B9118" s="49"/>
      <c r="C9118" s="44"/>
    </row>
    <row r="9119" spans="2:3" s="45" customFormat="1">
      <c r="B9119" s="49"/>
      <c r="C9119" s="44"/>
    </row>
    <row r="9120" spans="2:3" s="45" customFormat="1">
      <c r="B9120" s="49"/>
      <c r="C9120" s="44"/>
    </row>
    <row r="9121" spans="2:3" s="45" customFormat="1">
      <c r="B9121" s="49"/>
      <c r="C9121" s="44"/>
    </row>
    <row r="9122" spans="2:3" s="45" customFormat="1">
      <c r="B9122" s="49"/>
      <c r="C9122" s="44"/>
    </row>
    <row r="9123" spans="2:3" s="45" customFormat="1">
      <c r="B9123" s="49"/>
      <c r="C9123" s="44"/>
    </row>
    <row r="9124" spans="2:3" s="45" customFormat="1">
      <c r="B9124" s="49"/>
      <c r="C9124" s="44"/>
    </row>
    <row r="9125" spans="2:3" s="45" customFormat="1">
      <c r="B9125" s="49"/>
      <c r="C9125" s="44"/>
    </row>
    <row r="9126" spans="2:3" s="45" customFormat="1">
      <c r="B9126" s="49"/>
      <c r="C9126" s="44"/>
    </row>
    <row r="9127" spans="2:3" s="45" customFormat="1">
      <c r="B9127" s="49"/>
      <c r="C9127" s="44"/>
    </row>
    <row r="9128" spans="2:3" s="45" customFormat="1">
      <c r="B9128" s="49"/>
      <c r="C9128" s="44"/>
    </row>
    <row r="9129" spans="2:3" s="45" customFormat="1">
      <c r="B9129" s="49"/>
      <c r="C9129" s="44"/>
    </row>
    <row r="9130" spans="2:3" s="45" customFormat="1">
      <c r="B9130" s="49"/>
      <c r="C9130" s="44"/>
    </row>
    <row r="9131" spans="2:3" s="45" customFormat="1">
      <c r="B9131" s="49"/>
      <c r="C9131" s="44"/>
    </row>
    <row r="9132" spans="2:3" s="45" customFormat="1">
      <c r="B9132" s="49"/>
      <c r="C9132" s="44"/>
    </row>
    <row r="9133" spans="2:3" s="45" customFormat="1">
      <c r="B9133" s="49"/>
      <c r="C9133" s="44"/>
    </row>
    <row r="9134" spans="2:3" s="45" customFormat="1">
      <c r="B9134" s="49"/>
      <c r="C9134" s="44"/>
    </row>
    <row r="9135" spans="2:3" s="45" customFormat="1">
      <c r="B9135" s="49"/>
      <c r="C9135" s="44"/>
    </row>
    <row r="9136" spans="2:3" s="45" customFormat="1">
      <c r="B9136" s="49"/>
      <c r="C9136" s="44"/>
    </row>
    <row r="9137" spans="2:3" s="45" customFormat="1">
      <c r="B9137" s="49"/>
      <c r="C9137" s="44"/>
    </row>
    <row r="9138" spans="2:3" s="45" customFormat="1">
      <c r="B9138" s="49"/>
      <c r="C9138" s="44"/>
    </row>
    <row r="9139" spans="2:3" s="45" customFormat="1">
      <c r="B9139" s="49"/>
      <c r="C9139" s="44"/>
    </row>
    <row r="9140" spans="2:3" s="45" customFormat="1">
      <c r="B9140" s="49"/>
      <c r="C9140" s="44"/>
    </row>
    <row r="9141" spans="2:3" s="45" customFormat="1">
      <c r="B9141" s="49"/>
      <c r="C9141" s="44"/>
    </row>
    <row r="9142" spans="2:3" s="45" customFormat="1">
      <c r="B9142" s="49"/>
      <c r="C9142" s="44"/>
    </row>
    <row r="9143" spans="2:3" s="45" customFormat="1">
      <c r="B9143" s="49"/>
      <c r="C9143" s="44"/>
    </row>
    <row r="9144" spans="2:3" s="45" customFormat="1">
      <c r="B9144" s="49"/>
      <c r="C9144" s="44"/>
    </row>
    <row r="9145" spans="2:3" s="45" customFormat="1">
      <c r="B9145" s="49"/>
      <c r="C9145" s="44"/>
    </row>
    <row r="9146" spans="2:3" s="45" customFormat="1">
      <c r="B9146" s="49"/>
      <c r="C9146" s="44"/>
    </row>
    <row r="9147" spans="2:3" s="45" customFormat="1">
      <c r="B9147" s="49"/>
      <c r="C9147" s="44"/>
    </row>
    <row r="9148" spans="2:3" s="45" customFormat="1">
      <c r="B9148" s="49"/>
      <c r="C9148" s="44"/>
    </row>
    <row r="9149" spans="2:3" s="45" customFormat="1">
      <c r="B9149" s="49"/>
      <c r="C9149" s="44"/>
    </row>
    <row r="9150" spans="2:3" s="45" customFormat="1">
      <c r="B9150" s="49"/>
      <c r="C9150" s="44"/>
    </row>
    <row r="9151" spans="2:3" s="45" customFormat="1">
      <c r="B9151" s="49"/>
      <c r="C9151" s="44"/>
    </row>
    <row r="9152" spans="2:3" s="45" customFormat="1">
      <c r="B9152" s="49"/>
      <c r="C9152" s="44"/>
    </row>
    <row r="9153" spans="2:3" s="45" customFormat="1">
      <c r="B9153" s="49"/>
      <c r="C9153" s="44"/>
    </row>
    <row r="9154" spans="2:3" s="45" customFormat="1">
      <c r="B9154" s="49"/>
      <c r="C9154" s="44"/>
    </row>
    <row r="9155" spans="2:3" s="45" customFormat="1">
      <c r="B9155" s="49"/>
      <c r="C9155" s="44"/>
    </row>
    <row r="9156" spans="2:3" s="45" customFormat="1">
      <c r="B9156" s="49"/>
      <c r="C9156" s="44"/>
    </row>
    <row r="9157" spans="2:3" s="45" customFormat="1">
      <c r="B9157" s="49"/>
      <c r="C9157" s="44"/>
    </row>
    <row r="9158" spans="2:3" s="45" customFormat="1">
      <c r="B9158" s="49"/>
      <c r="C9158" s="44"/>
    </row>
    <row r="9159" spans="2:3" s="45" customFormat="1">
      <c r="B9159" s="49"/>
      <c r="C9159" s="44"/>
    </row>
    <row r="9160" spans="2:3" s="45" customFormat="1">
      <c r="B9160" s="49"/>
      <c r="C9160" s="44"/>
    </row>
    <row r="9161" spans="2:3" s="45" customFormat="1">
      <c r="B9161" s="49"/>
      <c r="C9161" s="44"/>
    </row>
    <row r="9162" spans="2:3" s="45" customFormat="1">
      <c r="B9162" s="49"/>
      <c r="C9162" s="44"/>
    </row>
    <row r="9163" spans="2:3" s="45" customFormat="1">
      <c r="B9163" s="49"/>
      <c r="C9163" s="44"/>
    </row>
    <row r="9164" spans="2:3" s="45" customFormat="1">
      <c r="B9164" s="49"/>
      <c r="C9164" s="44"/>
    </row>
    <row r="9165" spans="2:3" s="45" customFormat="1">
      <c r="B9165" s="49"/>
      <c r="C9165" s="44"/>
    </row>
    <row r="9166" spans="2:3" s="45" customFormat="1">
      <c r="B9166" s="49"/>
      <c r="C9166" s="44"/>
    </row>
    <row r="9167" spans="2:3" s="45" customFormat="1">
      <c r="B9167" s="49"/>
      <c r="C9167" s="44"/>
    </row>
    <row r="9168" spans="2:3" s="45" customFormat="1">
      <c r="B9168" s="49"/>
      <c r="C9168" s="44"/>
    </row>
    <row r="9169" spans="2:3" s="45" customFormat="1">
      <c r="B9169" s="49"/>
      <c r="C9169" s="44"/>
    </row>
    <row r="9170" spans="2:3" s="45" customFormat="1">
      <c r="B9170" s="49"/>
      <c r="C9170" s="44"/>
    </row>
    <row r="9171" spans="2:3" s="45" customFormat="1">
      <c r="B9171" s="49"/>
      <c r="C9171" s="44"/>
    </row>
    <row r="9172" spans="2:3" s="45" customFormat="1">
      <c r="B9172" s="49"/>
      <c r="C9172" s="44"/>
    </row>
    <row r="9173" spans="2:3" s="45" customFormat="1">
      <c r="B9173" s="49"/>
      <c r="C9173" s="44"/>
    </row>
    <row r="9174" spans="2:3" s="45" customFormat="1">
      <c r="B9174" s="49"/>
      <c r="C9174" s="44"/>
    </row>
    <row r="9175" spans="2:3" s="45" customFormat="1">
      <c r="B9175" s="49"/>
      <c r="C9175" s="44"/>
    </row>
    <row r="9176" spans="2:3" s="45" customFormat="1">
      <c r="B9176" s="49"/>
      <c r="C9176" s="44"/>
    </row>
    <row r="9177" spans="2:3" s="45" customFormat="1">
      <c r="B9177" s="49"/>
      <c r="C9177" s="44"/>
    </row>
    <row r="9178" spans="2:3" s="45" customFormat="1">
      <c r="B9178" s="49"/>
      <c r="C9178" s="44"/>
    </row>
    <row r="9179" spans="2:3" s="45" customFormat="1">
      <c r="B9179" s="49"/>
      <c r="C9179" s="44"/>
    </row>
    <row r="9180" spans="2:3" s="45" customFormat="1">
      <c r="B9180" s="49"/>
      <c r="C9180" s="44"/>
    </row>
    <row r="9181" spans="2:3" s="45" customFormat="1">
      <c r="B9181" s="49"/>
      <c r="C9181" s="44"/>
    </row>
    <row r="9182" spans="2:3" s="45" customFormat="1">
      <c r="B9182" s="49"/>
      <c r="C9182" s="44"/>
    </row>
    <row r="9183" spans="2:3" s="45" customFormat="1">
      <c r="B9183" s="49"/>
      <c r="C9183" s="44"/>
    </row>
    <row r="9184" spans="2:3" s="45" customFormat="1">
      <c r="B9184" s="49"/>
      <c r="C9184" s="44"/>
    </row>
    <row r="9185" spans="2:3" s="45" customFormat="1">
      <c r="B9185" s="49"/>
      <c r="C9185" s="44"/>
    </row>
    <row r="9186" spans="2:3" s="45" customFormat="1">
      <c r="B9186" s="49"/>
      <c r="C9186" s="44"/>
    </row>
    <row r="9187" spans="2:3" s="45" customFormat="1">
      <c r="B9187" s="49"/>
      <c r="C9187" s="44"/>
    </row>
    <row r="9188" spans="2:3" s="45" customFormat="1">
      <c r="B9188" s="49"/>
      <c r="C9188" s="44"/>
    </row>
    <row r="9189" spans="2:3" s="45" customFormat="1">
      <c r="B9189" s="49"/>
      <c r="C9189" s="44"/>
    </row>
    <row r="9190" spans="2:3" s="45" customFormat="1">
      <c r="B9190" s="49"/>
      <c r="C9190" s="44"/>
    </row>
    <row r="9191" spans="2:3" s="45" customFormat="1">
      <c r="B9191" s="49"/>
      <c r="C9191" s="44"/>
    </row>
    <row r="9192" spans="2:3" s="45" customFormat="1">
      <c r="B9192" s="49"/>
      <c r="C9192" s="44"/>
    </row>
    <row r="9193" spans="2:3" s="45" customFormat="1">
      <c r="B9193" s="49"/>
      <c r="C9193" s="44"/>
    </row>
    <row r="9194" spans="2:3" s="45" customFormat="1">
      <c r="B9194" s="49"/>
      <c r="C9194" s="44"/>
    </row>
    <row r="9195" spans="2:3" s="45" customFormat="1">
      <c r="B9195" s="49"/>
      <c r="C9195" s="44"/>
    </row>
    <row r="9196" spans="2:3" s="45" customFormat="1">
      <c r="B9196" s="49"/>
      <c r="C9196" s="44"/>
    </row>
    <row r="9197" spans="2:3" s="45" customFormat="1">
      <c r="B9197" s="49"/>
      <c r="C9197" s="44"/>
    </row>
    <row r="9198" spans="2:3" s="45" customFormat="1">
      <c r="B9198" s="49"/>
      <c r="C9198" s="44"/>
    </row>
    <row r="9199" spans="2:3" s="45" customFormat="1">
      <c r="B9199" s="49"/>
      <c r="C9199" s="44"/>
    </row>
    <row r="9200" spans="2:3" s="45" customFormat="1">
      <c r="B9200" s="49"/>
      <c r="C9200" s="44"/>
    </row>
    <row r="9201" spans="2:3" s="45" customFormat="1">
      <c r="B9201" s="49"/>
      <c r="C9201" s="44"/>
    </row>
    <row r="9202" spans="2:3" s="45" customFormat="1">
      <c r="B9202" s="49"/>
      <c r="C9202" s="44"/>
    </row>
    <row r="9203" spans="2:3" s="45" customFormat="1">
      <c r="B9203" s="49"/>
      <c r="C9203" s="44"/>
    </row>
    <row r="9204" spans="2:3" s="45" customFormat="1">
      <c r="B9204" s="49"/>
      <c r="C9204" s="44"/>
    </row>
    <row r="9205" spans="2:3" s="45" customFormat="1">
      <c r="B9205" s="49"/>
      <c r="C9205" s="44"/>
    </row>
    <row r="9206" spans="2:3" s="45" customFormat="1">
      <c r="B9206" s="49"/>
      <c r="C9206" s="44"/>
    </row>
    <row r="9207" spans="2:3" s="45" customFormat="1">
      <c r="B9207" s="49"/>
      <c r="C9207" s="44"/>
    </row>
    <row r="9208" spans="2:3" s="45" customFormat="1">
      <c r="B9208" s="49"/>
      <c r="C9208" s="44"/>
    </row>
    <row r="9209" spans="2:3" s="45" customFormat="1">
      <c r="B9209" s="49"/>
      <c r="C9209" s="44"/>
    </row>
    <row r="9210" spans="2:3" s="45" customFormat="1">
      <c r="B9210" s="49"/>
      <c r="C9210" s="44"/>
    </row>
    <row r="9211" spans="2:3" s="45" customFormat="1">
      <c r="B9211" s="49"/>
      <c r="C9211" s="44"/>
    </row>
    <row r="9212" spans="2:3" s="45" customFormat="1">
      <c r="B9212" s="49"/>
      <c r="C9212" s="44"/>
    </row>
    <row r="9213" spans="2:3" s="45" customFormat="1">
      <c r="B9213" s="49"/>
      <c r="C9213" s="44"/>
    </row>
    <row r="9214" spans="2:3" s="45" customFormat="1">
      <c r="B9214" s="49"/>
      <c r="C9214" s="44"/>
    </row>
    <row r="9215" spans="2:3" s="45" customFormat="1">
      <c r="B9215" s="49"/>
      <c r="C9215" s="44"/>
    </row>
    <row r="9216" spans="2:3" s="45" customFormat="1">
      <c r="B9216" s="49"/>
      <c r="C9216" s="44"/>
    </row>
    <row r="9217" spans="2:3" s="45" customFormat="1">
      <c r="B9217" s="49"/>
      <c r="C9217" s="44"/>
    </row>
    <row r="9218" spans="2:3" s="45" customFormat="1">
      <c r="B9218" s="49"/>
      <c r="C9218" s="44"/>
    </row>
    <row r="9219" spans="2:3" s="45" customFormat="1">
      <c r="B9219" s="49"/>
      <c r="C9219" s="44"/>
    </row>
    <row r="9220" spans="2:3" s="45" customFormat="1">
      <c r="B9220" s="49"/>
      <c r="C9220" s="44"/>
    </row>
    <row r="9221" spans="2:3" s="45" customFormat="1">
      <c r="B9221" s="49"/>
      <c r="C9221" s="44"/>
    </row>
    <row r="9222" spans="2:3" s="45" customFormat="1">
      <c r="B9222" s="49"/>
      <c r="C9222" s="44"/>
    </row>
    <row r="9223" spans="2:3" s="45" customFormat="1">
      <c r="B9223" s="49"/>
      <c r="C9223" s="44"/>
    </row>
    <row r="9224" spans="2:3" s="45" customFormat="1">
      <c r="B9224" s="49"/>
      <c r="C9224" s="44"/>
    </row>
    <row r="9225" spans="2:3" s="45" customFormat="1">
      <c r="B9225" s="49"/>
      <c r="C9225" s="44"/>
    </row>
    <row r="9226" spans="2:3" s="45" customFormat="1">
      <c r="B9226" s="49"/>
      <c r="C9226" s="44"/>
    </row>
    <row r="9227" spans="2:3" s="45" customFormat="1">
      <c r="B9227" s="49"/>
      <c r="C9227" s="44"/>
    </row>
    <row r="9228" spans="2:3" s="45" customFormat="1">
      <c r="B9228" s="49"/>
      <c r="C9228" s="44"/>
    </row>
    <row r="9229" spans="2:3" s="45" customFormat="1">
      <c r="B9229" s="49"/>
      <c r="C9229" s="44"/>
    </row>
    <row r="9230" spans="2:3" s="45" customFormat="1">
      <c r="B9230" s="49"/>
      <c r="C9230" s="44"/>
    </row>
    <row r="9231" spans="2:3" s="45" customFormat="1">
      <c r="B9231" s="49"/>
      <c r="C9231" s="44"/>
    </row>
    <row r="9232" spans="2:3" s="45" customFormat="1">
      <c r="B9232" s="49"/>
      <c r="C9232" s="44"/>
    </row>
    <row r="9233" spans="2:3" s="45" customFormat="1">
      <c r="B9233" s="49"/>
      <c r="C9233" s="44"/>
    </row>
    <row r="9234" spans="2:3" s="45" customFormat="1">
      <c r="B9234" s="49"/>
      <c r="C9234" s="44"/>
    </row>
    <row r="9235" spans="2:3" s="45" customFormat="1">
      <c r="B9235" s="49"/>
      <c r="C9235" s="44"/>
    </row>
    <row r="9236" spans="2:3" s="45" customFormat="1">
      <c r="B9236" s="49"/>
      <c r="C9236" s="44"/>
    </row>
    <row r="9237" spans="2:3" s="45" customFormat="1">
      <c r="B9237" s="49"/>
      <c r="C9237" s="44"/>
    </row>
    <row r="9238" spans="2:3" s="45" customFormat="1">
      <c r="B9238" s="49"/>
      <c r="C9238" s="44"/>
    </row>
    <row r="9239" spans="2:3" s="45" customFormat="1">
      <c r="B9239" s="49"/>
      <c r="C9239" s="44"/>
    </row>
    <row r="9240" spans="2:3" s="45" customFormat="1">
      <c r="B9240" s="49"/>
      <c r="C9240" s="44"/>
    </row>
    <row r="9241" spans="2:3" s="45" customFormat="1">
      <c r="B9241" s="49"/>
      <c r="C9241" s="44"/>
    </row>
    <row r="9242" spans="2:3" s="45" customFormat="1">
      <c r="B9242" s="49"/>
      <c r="C9242" s="44"/>
    </row>
    <row r="9243" spans="2:3" s="45" customFormat="1">
      <c r="B9243" s="49"/>
      <c r="C9243" s="44"/>
    </row>
    <row r="9244" spans="2:3" s="45" customFormat="1">
      <c r="B9244" s="49"/>
      <c r="C9244" s="44"/>
    </row>
    <row r="9245" spans="2:3" s="45" customFormat="1">
      <c r="B9245" s="49"/>
      <c r="C9245" s="44"/>
    </row>
    <row r="9246" spans="2:3" s="45" customFormat="1">
      <c r="B9246" s="49"/>
      <c r="C9246" s="44"/>
    </row>
    <row r="9247" spans="2:3" s="45" customFormat="1">
      <c r="B9247" s="49"/>
      <c r="C9247" s="44"/>
    </row>
    <row r="9248" spans="2:3" s="45" customFormat="1">
      <c r="B9248" s="49"/>
      <c r="C9248" s="44"/>
    </row>
    <row r="9249" spans="2:3" s="45" customFormat="1">
      <c r="B9249" s="49"/>
      <c r="C9249" s="44"/>
    </row>
    <row r="9250" spans="2:3" s="45" customFormat="1">
      <c r="B9250" s="49"/>
      <c r="C9250" s="44"/>
    </row>
    <row r="9251" spans="2:3" s="45" customFormat="1">
      <c r="B9251" s="49"/>
      <c r="C9251" s="44"/>
    </row>
    <row r="9252" spans="2:3" s="45" customFormat="1">
      <c r="B9252" s="49"/>
      <c r="C9252" s="44"/>
    </row>
    <row r="9253" spans="2:3" s="45" customFormat="1">
      <c r="B9253" s="49"/>
      <c r="C9253" s="44"/>
    </row>
    <row r="9254" spans="2:3" s="45" customFormat="1">
      <c r="B9254" s="49"/>
      <c r="C9254" s="44"/>
    </row>
    <row r="9255" spans="2:3" s="45" customFormat="1">
      <c r="B9255" s="49"/>
      <c r="C9255" s="44"/>
    </row>
    <row r="9256" spans="2:3" s="45" customFormat="1">
      <c r="B9256" s="49"/>
      <c r="C9256" s="44"/>
    </row>
    <row r="9257" spans="2:3" s="45" customFormat="1">
      <c r="B9257" s="49"/>
      <c r="C9257" s="44"/>
    </row>
    <row r="9258" spans="2:3" s="45" customFormat="1">
      <c r="B9258" s="49"/>
      <c r="C9258" s="44"/>
    </row>
    <row r="9259" spans="2:3" s="45" customFormat="1">
      <c r="B9259" s="49"/>
      <c r="C9259" s="44"/>
    </row>
    <row r="9260" spans="2:3" s="45" customFormat="1">
      <c r="B9260" s="49"/>
      <c r="C9260" s="44"/>
    </row>
    <row r="9261" spans="2:3" s="45" customFormat="1">
      <c r="B9261" s="49"/>
      <c r="C9261" s="44"/>
    </row>
    <row r="9262" spans="2:3" s="45" customFormat="1">
      <c r="B9262" s="49"/>
      <c r="C9262" s="44"/>
    </row>
    <row r="9263" spans="2:3" s="45" customFormat="1">
      <c r="B9263" s="49"/>
      <c r="C9263" s="44"/>
    </row>
    <row r="9264" spans="2:3" s="45" customFormat="1">
      <c r="B9264" s="49"/>
      <c r="C9264" s="44"/>
    </row>
    <row r="9265" spans="2:3" s="45" customFormat="1">
      <c r="B9265" s="49"/>
      <c r="C9265" s="44"/>
    </row>
    <row r="9266" spans="2:3" s="45" customFormat="1">
      <c r="B9266" s="49"/>
      <c r="C9266" s="44"/>
    </row>
    <row r="9267" spans="2:3" s="45" customFormat="1">
      <c r="B9267" s="49"/>
      <c r="C9267" s="44"/>
    </row>
    <row r="9268" spans="2:3" s="45" customFormat="1">
      <c r="B9268" s="49"/>
      <c r="C9268" s="44"/>
    </row>
    <row r="9269" spans="2:3" s="45" customFormat="1">
      <c r="B9269" s="49"/>
      <c r="C9269" s="44"/>
    </row>
    <row r="9270" spans="2:3" s="45" customFormat="1">
      <c r="B9270" s="49"/>
      <c r="C9270" s="44"/>
    </row>
    <row r="9271" spans="2:3" s="45" customFormat="1">
      <c r="B9271" s="49"/>
      <c r="C9271" s="44"/>
    </row>
    <row r="9272" spans="2:3" s="45" customFormat="1">
      <c r="B9272" s="49"/>
      <c r="C9272" s="44"/>
    </row>
    <row r="9273" spans="2:3" s="45" customFormat="1">
      <c r="B9273" s="49"/>
      <c r="C9273" s="44"/>
    </row>
    <row r="9274" spans="2:3" s="45" customFormat="1">
      <c r="B9274" s="49"/>
      <c r="C9274" s="44"/>
    </row>
    <row r="9275" spans="2:3" s="45" customFormat="1">
      <c r="B9275" s="49"/>
      <c r="C9275" s="44"/>
    </row>
    <row r="9276" spans="2:3" s="45" customFormat="1">
      <c r="B9276" s="49"/>
      <c r="C9276" s="44"/>
    </row>
    <row r="9277" spans="2:3" s="45" customFormat="1">
      <c r="B9277" s="49"/>
      <c r="C9277" s="44"/>
    </row>
    <row r="9278" spans="2:3" s="45" customFormat="1">
      <c r="B9278" s="49"/>
      <c r="C9278" s="44"/>
    </row>
    <row r="9279" spans="2:3" s="45" customFormat="1">
      <c r="B9279" s="49"/>
      <c r="C9279" s="44"/>
    </row>
    <row r="9280" spans="2:3" s="45" customFormat="1">
      <c r="B9280" s="49"/>
      <c r="C9280" s="44"/>
    </row>
    <row r="9281" spans="2:3" s="45" customFormat="1">
      <c r="B9281" s="49"/>
      <c r="C9281" s="44"/>
    </row>
    <row r="9282" spans="2:3" s="45" customFormat="1">
      <c r="B9282" s="49"/>
      <c r="C9282" s="44"/>
    </row>
    <row r="9283" spans="2:3" s="45" customFormat="1">
      <c r="B9283" s="49"/>
      <c r="C9283" s="44"/>
    </row>
    <row r="9284" spans="2:3" s="45" customFormat="1">
      <c r="B9284" s="49"/>
      <c r="C9284" s="44"/>
    </row>
    <row r="9285" spans="2:3" s="45" customFormat="1">
      <c r="B9285" s="49"/>
      <c r="C9285" s="44"/>
    </row>
    <row r="9286" spans="2:3" s="45" customFormat="1">
      <c r="B9286" s="49"/>
      <c r="C9286" s="44"/>
    </row>
    <row r="9287" spans="2:3" s="45" customFormat="1">
      <c r="B9287" s="49"/>
      <c r="C9287" s="44"/>
    </row>
    <row r="9288" spans="2:3" s="45" customFormat="1">
      <c r="B9288" s="49"/>
      <c r="C9288" s="44"/>
    </row>
    <row r="9289" spans="2:3" s="45" customFormat="1">
      <c r="B9289" s="49"/>
      <c r="C9289" s="44"/>
    </row>
    <row r="9290" spans="2:3" s="45" customFormat="1">
      <c r="B9290" s="49"/>
      <c r="C9290" s="44"/>
    </row>
    <row r="9291" spans="2:3" s="45" customFormat="1">
      <c r="B9291" s="49"/>
      <c r="C9291" s="44"/>
    </row>
    <row r="9292" spans="2:3" s="45" customFormat="1">
      <c r="B9292" s="49"/>
      <c r="C9292" s="44"/>
    </row>
    <row r="9293" spans="2:3" s="45" customFormat="1">
      <c r="B9293" s="49"/>
      <c r="C9293" s="44"/>
    </row>
    <row r="9294" spans="2:3" s="45" customFormat="1">
      <c r="B9294" s="49"/>
      <c r="C9294" s="44"/>
    </row>
    <row r="9295" spans="2:3" s="45" customFormat="1">
      <c r="B9295" s="49"/>
      <c r="C9295" s="44"/>
    </row>
    <row r="9296" spans="2:3" s="45" customFormat="1">
      <c r="B9296" s="49"/>
      <c r="C9296" s="44"/>
    </row>
    <row r="9297" spans="2:3" s="45" customFormat="1">
      <c r="B9297" s="49"/>
      <c r="C9297" s="44"/>
    </row>
    <row r="9298" spans="2:3" s="45" customFormat="1">
      <c r="B9298" s="49"/>
      <c r="C9298" s="44"/>
    </row>
    <row r="9299" spans="2:3" s="45" customFormat="1">
      <c r="B9299" s="49"/>
      <c r="C9299" s="44"/>
    </row>
    <row r="9300" spans="2:3" s="45" customFormat="1">
      <c r="B9300" s="49"/>
      <c r="C9300" s="44"/>
    </row>
    <row r="9301" spans="2:3" s="45" customFormat="1">
      <c r="B9301" s="49"/>
      <c r="C9301" s="44"/>
    </row>
    <row r="9302" spans="2:3" s="45" customFormat="1">
      <c r="B9302" s="49"/>
      <c r="C9302" s="44"/>
    </row>
    <row r="9303" spans="2:3" s="45" customFormat="1">
      <c r="B9303" s="49"/>
      <c r="C9303" s="44"/>
    </row>
    <row r="9304" spans="2:3" s="45" customFormat="1">
      <c r="B9304" s="49"/>
      <c r="C9304" s="44"/>
    </row>
    <row r="9305" spans="2:3" s="45" customFormat="1">
      <c r="B9305" s="49"/>
      <c r="C9305" s="44"/>
    </row>
    <row r="9306" spans="2:3" s="45" customFormat="1">
      <c r="B9306" s="49"/>
      <c r="C9306" s="44"/>
    </row>
    <row r="9307" spans="2:3" s="45" customFormat="1">
      <c r="B9307" s="49"/>
      <c r="C9307" s="44"/>
    </row>
    <row r="9308" spans="2:3" s="45" customFormat="1">
      <c r="B9308" s="49"/>
      <c r="C9308" s="44"/>
    </row>
    <row r="9309" spans="2:3" s="45" customFormat="1">
      <c r="B9309" s="49"/>
      <c r="C9309" s="44"/>
    </row>
    <row r="9310" spans="2:3" s="45" customFormat="1">
      <c r="B9310" s="49"/>
      <c r="C9310" s="44"/>
    </row>
    <row r="9311" spans="2:3" s="45" customFormat="1">
      <c r="B9311" s="49"/>
      <c r="C9311" s="44"/>
    </row>
    <row r="9312" spans="2:3" s="45" customFormat="1">
      <c r="B9312" s="49"/>
      <c r="C9312" s="44"/>
    </row>
    <row r="9313" spans="2:3" s="45" customFormat="1">
      <c r="B9313" s="49"/>
      <c r="C9313" s="44"/>
    </row>
    <row r="9314" spans="2:3" s="45" customFormat="1">
      <c r="B9314" s="49"/>
      <c r="C9314" s="44"/>
    </row>
    <row r="9315" spans="2:3" s="45" customFormat="1">
      <c r="B9315" s="49"/>
      <c r="C9315" s="44"/>
    </row>
    <row r="9316" spans="2:3" s="45" customFormat="1">
      <c r="B9316" s="49"/>
      <c r="C9316" s="44"/>
    </row>
    <row r="9317" spans="2:3" s="45" customFormat="1">
      <c r="B9317" s="49"/>
      <c r="C9317" s="44"/>
    </row>
    <row r="9318" spans="2:3" s="45" customFormat="1">
      <c r="B9318" s="49"/>
      <c r="C9318" s="44"/>
    </row>
    <row r="9319" spans="2:3" s="45" customFormat="1">
      <c r="B9319" s="49"/>
      <c r="C9319" s="44"/>
    </row>
    <row r="9320" spans="2:3" s="45" customFormat="1">
      <c r="B9320" s="49"/>
      <c r="C9320" s="44"/>
    </row>
    <row r="9321" spans="2:3" s="45" customFormat="1">
      <c r="B9321" s="49"/>
      <c r="C9321" s="44"/>
    </row>
    <row r="9322" spans="2:3" s="45" customFormat="1">
      <c r="B9322" s="49"/>
      <c r="C9322" s="44"/>
    </row>
    <row r="9323" spans="2:3" s="45" customFormat="1">
      <c r="B9323" s="49"/>
      <c r="C9323" s="44"/>
    </row>
    <row r="9324" spans="2:3" s="45" customFormat="1">
      <c r="B9324" s="49"/>
      <c r="C9324" s="44"/>
    </row>
    <row r="9325" spans="2:3" s="45" customFormat="1">
      <c r="B9325" s="49"/>
      <c r="C9325" s="44"/>
    </row>
    <row r="9326" spans="2:3" s="45" customFormat="1">
      <c r="B9326" s="49"/>
      <c r="C9326" s="44"/>
    </row>
    <row r="9327" spans="2:3" s="45" customFormat="1">
      <c r="B9327" s="49"/>
      <c r="C9327" s="44"/>
    </row>
    <row r="9328" spans="2:3" s="45" customFormat="1">
      <c r="B9328" s="49"/>
      <c r="C9328" s="44"/>
    </row>
    <row r="9329" spans="2:3" s="45" customFormat="1">
      <c r="B9329" s="49"/>
      <c r="C9329" s="44"/>
    </row>
    <row r="9330" spans="2:3" s="45" customFormat="1">
      <c r="B9330" s="49"/>
      <c r="C9330" s="44"/>
    </row>
    <row r="9331" spans="2:3" s="45" customFormat="1">
      <c r="B9331" s="49"/>
      <c r="C9331" s="44"/>
    </row>
    <row r="9332" spans="2:3" s="45" customFormat="1">
      <c r="B9332" s="49"/>
      <c r="C9332" s="44"/>
    </row>
    <row r="9333" spans="2:3" s="45" customFormat="1">
      <c r="B9333" s="49"/>
      <c r="C9333" s="44"/>
    </row>
    <row r="9334" spans="2:3" s="45" customFormat="1">
      <c r="B9334" s="49"/>
      <c r="C9334" s="44"/>
    </row>
    <row r="9335" spans="2:3" s="45" customFormat="1">
      <c r="B9335" s="49"/>
      <c r="C9335" s="44"/>
    </row>
    <row r="9336" spans="2:3" s="45" customFormat="1">
      <c r="B9336" s="49"/>
      <c r="C9336" s="44"/>
    </row>
    <row r="9337" spans="2:3" s="45" customFormat="1">
      <c r="B9337" s="49"/>
      <c r="C9337" s="44"/>
    </row>
    <row r="9338" spans="2:3" s="45" customFormat="1">
      <c r="B9338" s="49"/>
      <c r="C9338" s="44"/>
    </row>
    <row r="9339" spans="2:3" s="45" customFormat="1">
      <c r="B9339" s="49"/>
      <c r="C9339" s="44"/>
    </row>
    <row r="9340" spans="2:3" s="45" customFormat="1">
      <c r="B9340" s="49"/>
      <c r="C9340" s="44"/>
    </row>
    <row r="9341" spans="2:3" s="45" customFormat="1">
      <c r="B9341" s="49"/>
      <c r="C9341" s="44"/>
    </row>
    <row r="9342" spans="2:3" s="45" customFormat="1">
      <c r="B9342" s="49"/>
      <c r="C9342" s="44"/>
    </row>
    <row r="9343" spans="2:3" s="45" customFormat="1">
      <c r="B9343" s="49"/>
      <c r="C9343" s="44"/>
    </row>
    <row r="9344" spans="2:3" s="45" customFormat="1">
      <c r="B9344" s="49"/>
      <c r="C9344" s="44"/>
    </row>
    <row r="9345" spans="2:3" s="45" customFormat="1">
      <c r="B9345" s="49"/>
      <c r="C9345" s="44"/>
    </row>
    <row r="9346" spans="2:3" s="45" customFormat="1">
      <c r="B9346" s="49"/>
      <c r="C9346" s="44"/>
    </row>
    <row r="9347" spans="2:3" s="45" customFormat="1">
      <c r="B9347" s="49"/>
      <c r="C9347" s="44"/>
    </row>
    <row r="9348" spans="2:3" s="45" customFormat="1">
      <c r="B9348" s="49"/>
      <c r="C9348" s="44"/>
    </row>
    <row r="9349" spans="2:3" s="45" customFormat="1">
      <c r="B9349" s="49"/>
      <c r="C9349" s="44"/>
    </row>
    <row r="9350" spans="2:3" s="45" customFormat="1">
      <c r="B9350" s="49"/>
      <c r="C9350" s="44"/>
    </row>
    <row r="9351" spans="2:3" s="45" customFormat="1">
      <c r="B9351" s="49"/>
      <c r="C9351" s="44"/>
    </row>
    <row r="9352" spans="2:3" s="45" customFormat="1">
      <c r="B9352" s="49"/>
      <c r="C9352" s="44"/>
    </row>
    <row r="9353" spans="2:3" s="45" customFormat="1">
      <c r="B9353" s="49"/>
      <c r="C9353" s="44"/>
    </row>
    <row r="9354" spans="2:3" s="45" customFormat="1">
      <c r="B9354" s="49"/>
      <c r="C9354" s="44"/>
    </row>
    <row r="9355" spans="2:3" s="45" customFormat="1">
      <c r="B9355" s="49"/>
      <c r="C9355" s="44"/>
    </row>
    <row r="9356" spans="2:3" s="45" customFormat="1">
      <c r="B9356" s="49"/>
      <c r="C9356" s="44"/>
    </row>
    <row r="9357" spans="2:3" s="45" customFormat="1">
      <c r="B9357" s="49"/>
      <c r="C9357" s="44"/>
    </row>
    <row r="9358" spans="2:3" s="45" customFormat="1">
      <c r="B9358" s="49"/>
      <c r="C9358" s="44"/>
    </row>
    <row r="9359" spans="2:3" s="45" customFormat="1">
      <c r="B9359" s="49"/>
      <c r="C9359" s="44"/>
    </row>
    <row r="9360" spans="2:3" s="45" customFormat="1">
      <c r="B9360" s="49"/>
      <c r="C9360" s="44"/>
    </row>
  </sheetData>
  <sortState ref="A105:O107">
    <sortCondition ref="A105:A107"/>
  </sortState>
  <mergeCells count="7">
    <mergeCell ref="D7:AB7"/>
    <mergeCell ref="A1:C1"/>
    <mergeCell ref="A2:C2"/>
    <mergeCell ref="A4:C4"/>
    <mergeCell ref="D1:F1"/>
    <mergeCell ref="D2:F2"/>
    <mergeCell ref="A6:C6"/>
  </mergeCells>
  <pageMargins left="1.6929133858267718" right="0.70866141732283472" top="0.27559055118110237" bottom="0.52" header="0.31496062992125984" footer="0.31496062992125984"/>
  <pageSetup paperSize="9" orientation="portrait" r:id="rId1"/>
  <headerFooter>
    <oddFooter>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6"/>
  <sheetViews>
    <sheetView topLeftCell="A16" workbookViewId="0">
      <selection activeCell="AD38" sqref="AD38"/>
    </sheetView>
  </sheetViews>
  <sheetFormatPr baseColWidth="10" defaultRowHeight="15"/>
  <cols>
    <col min="1" max="1" width="39.42578125" bestFit="1" customWidth="1"/>
    <col min="2" max="2" width="14" bestFit="1" customWidth="1"/>
    <col min="3" max="3" width="10.140625" customWidth="1"/>
    <col min="4" max="4" width="9.42578125" customWidth="1"/>
    <col min="5" max="5" width="3.28515625" style="50" customWidth="1"/>
    <col min="6" max="6" width="3" style="50" bestFit="1" customWidth="1"/>
    <col min="7" max="7" width="4" style="50" bestFit="1" customWidth="1"/>
    <col min="8" max="8" width="3.5703125" style="50" customWidth="1"/>
    <col min="9" max="12" width="3" style="50" bestFit="1" customWidth="1"/>
    <col min="13" max="14" width="2.7109375" style="50" customWidth="1"/>
    <col min="15" max="15" width="3.28515625" style="50" customWidth="1"/>
    <col min="16" max="16" width="2.5703125" hidden="1" customWidth="1"/>
    <col min="17" max="18" width="2.7109375" hidden="1" customWidth="1"/>
    <col min="19" max="19" width="2.5703125" hidden="1" customWidth="1"/>
    <col min="20" max="20" width="2.85546875" hidden="1" customWidth="1"/>
    <col min="21" max="21" width="3" hidden="1" customWidth="1"/>
    <col min="22" max="28" width="2.7109375" hidden="1" customWidth="1"/>
    <col min="29" max="29" width="14.42578125" customWidth="1"/>
    <col min="30" max="30" width="9.5703125" customWidth="1"/>
  </cols>
  <sheetData>
    <row r="1" spans="1:32" s="17" customFormat="1" ht="27.75" customHeight="1">
      <c r="A1" s="364" t="s">
        <v>222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</row>
    <row r="2" spans="1:32" s="17" customFormat="1" ht="27.75" customHeight="1">
      <c r="A2" s="363" t="s">
        <v>239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</row>
    <row r="3" spans="1:32" s="17" customFormat="1">
      <c r="C3" s="34"/>
      <c r="D3" s="34"/>
      <c r="E3"/>
    </row>
    <row r="4" spans="1:32" s="54" customFormat="1">
      <c r="A4" s="17"/>
      <c r="B4" s="34"/>
      <c r="C4" s="17"/>
      <c r="D4" s="34"/>
      <c r="E4" s="362" t="s">
        <v>173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100"/>
      <c r="AD4"/>
      <c r="AE4"/>
      <c r="AF4"/>
    </row>
    <row r="5" spans="1:32" s="54" customFormat="1" ht="51">
      <c r="A5" s="55" t="s">
        <v>136</v>
      </c>
      <c r="B5" s="55" t="s">
        <v>137</v>
      </c>
      <c r="C5" s="60" t="s">
        <v>174</v>
      </c>
      <c r="D5" s="56" t="s">
        <v>184</v>
      </c>
      <c r="E5" s="61">
        <v>3</v>
      </c>
      <c r="F5" s="61">
        <v>5</v>
      </c>
      <c r="G5" s="61">
        <v>12</v>
      </c>
      <c r="H5" s="61">
        <v>15</v>
      </c>
      <c r="I5" s="61">
        <v>16</v>
      </c>
      <c r="J5" s="61">
        <v>17</v>
      </c>
      <c r="K5" s="61">
        <v>18</v>
      </c>
      <c r="L5" s="61">
        <v>19</v>
      </c>
      <c r="M5" s="62">
        <v>24</v>
      </c>
      <c r="N5" s="62">
        <v>26</v>
      </c>
      <c r="O5" s="62">
        <v>31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18" t="s">
        <v>175</v>
      </c>
      <c r="AD5" s="62" t="s">
        <v>157</v>
      </c>
      <c r="AE5"/>
      <c r="AF5"/>
    </row>
    <row r="6" spans="1:32" s="54" customFormat="1">
      <c r="A6" s="52" t="s">
        <v>161</v>
      </c>
      <c r="B6" s="52" t="s">
        <v>162</v>
      </c>
      <c r="C6" s="63">
        <v>0</v>
      </c>
      <c r="D6" s="5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7"/>
      <c r="AC6" s="52">
        <f>SUM(E6:O6)</f>
        <v>0</v>
      </c>
      <c r="AD6" s="52">
        <f>SUM(C6+D6-AC6)</f>
        <v>0</v>
      </c>
      <c r="AE6"/>
      <c r="AF6"/>
    </row>
    <row r="7" spans="1:32" s="54" customFormat="1">
      <c r="A7" s="52" t="s">
        <v>163</v>
      </c>
      <c r="B7" s="52" t="s">
        <v>152</v>
      </c>
      <c r="C7" s="63">
        <v>13</v>
      </c>
      <c r="D7" s="52"/>
      <c r="E7" s="172">
        <v>1</v>
      </c>
      <c r="F7" s="172">
        <v>1</v>
      </c>
      <c r="G7" s="172">
        <v>1</v>
      </c>
      <c r="H7" s="172"/>
      <c r="I7" s="172">
        <v>1</v>
      </c>
      <c r="J7" s="172"/>
      <c r="K7" s="172"/>
      <c r="L7" s="172">
        <f>1+2</f>
        <v>3</v>
      </c>
      <c r="M7" s="172"/>
      <c r="N7" s="172">
        <f>1+1</f>
        <v>2</v>
      </c>
      <c r="O7" s="172">
        <v>1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7"/>
      <c r="AC7" s="52">
        <f t="shared" ref="AC7:AC33" si="0">SUM(E7:O7)</f>
        <v>10</v>
      </c>
      <c r="AD7" s="52">
        <f t="shared" ref="AD7:AD33" si="1">SUM(C7+D7-AC7)</f>
        <v>3</v>
      </c>
      <c r="AE7"/>
      <c r="AF7"/>
    </row>
    <row r="8" spans="1:32" s="54" customFormat="1">
      <c r="A8" s="53" t="s">
        <v>218</v>
      </c>
      <c r="B8" s="52" t="s">
        <v>155</v>
      </c>
      <c r="C8" s="63">
        <v>4</v>
      </c>
      <c r="D8" s="5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7"/>
      <c r="AC8" s="52">
        <f t="shared" si="0"/>
        <v>0</v>
      </c>
      <c r="AD8" s="52">
        <f t="shared" si="1"/>
        <v>4</v>
      </c>
      <c r="AE8"/>
      <c r="AF8"/>
    </row>
    <row r="9" spans="1:32" s="54" customFormat="1">
      <c r="A9" s="52" t="s">
        <v>214</v>
      </c>
      <c r="B9" s="99" t="s">
        <v>176</v>
      </c>
      <c r="C9" s="52">
        <v>9</v>
      </c>
      <c r="D9" s="5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>
        <f t="shared" si="0"/>
        <v>0</v>
      </c>
      <c r="AD9" s="52">
        <f t="shared" si="1"/>
        <v>9</v>
      </c>
    </row>
    <row r="10" spans="1:32" s="54" customFormat="1">
      <c r="A10" s="52" t="s">
        <v>151</v>
      </c>
      <c r="B10" s="52" t="s">
        <v>176</v>
      </c>
      <c r="C10" s="63">
        <v>27</v>
      </c>
      <c r="D10" s="5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7"/>
      <c r="AC10" s="52">
        <f t="shared" si="0"/>
        <v>0</v>
      </c>
      <c r="AD10" s="52">
        <f t="shared" si="1"/>
        <v>27</v>
      </c>
    </row>
    <row r="11" spans="1:32">
      <c r="A11" s="52" t="s">
        <v>148</v>
      </c>
      <c r="B11" s="52" t="s">
        <v>177</v>
      </c>
      <c r="C11" s="63">
        <v>97</v>
      </c>
      <c r="D11" s="52"/>
      <c r="E11" s="172">
        <v>2</v>
      </c>
      <c r="F11" s="172">
        <v>1</v>
      </c>
      <c r="G11" s="172">
        <v>1</v>
      </c>
      <c r="H11" s="172"/>
      <c r="I11" s="172">
        <v>2</v>
      </c>
      <c r="J11" s="172"/>
      <c r="K11" s="172"/>
      <c r="L11" s="172">
        <f>1+3</f>
        <v>4</v>
      </c>
      <c r="M11" s="172"/>
      <c r="N11" s="172">
        <f>2+2</f>
        <v>4</v>
      </c>
      <c r="O11" s="172">
        <f>1+1</f>
        <v>2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7"/>
      <c r="AC11" s="52">
        <f t="shared" si="0"/>
        <v>16</v>
      </c>
      <c r="AD11" s="52">
        <f t="shared" si="1"/>
        <v>81</v>
      </c>
    </row>
    <row r="12" spans="1:32">
      <c r="A12" s="52" t="s">
        <v>219</v>
      </c>
      <c r="B12" s="52" t="s">
        <v>155</v>
      </c>
      <c r="C12" s="63">
        <v>3</v>
      </c>
      <c r="D12" s="5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>
        <v>1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7"/>
      <c r="AC12" s="52">
        <f t="shared" si="0"/>
        <v>1</v>
      </c>
      <c r="AD12" s="52">
        <f t="shared" si="1"/>
        <v>2</v>
      </c>
    </row>
    <row r="13" spans="1:32">
      <c r="A13" s="53" t="s">
        <v>158</v>
      </c>
      <c r="B13" s="52" t="s">
        <v>178</v>
      </c>
      <c r="C13" s="63">
        <v>4</v>
      </c>
      <c r="D13" s="52"/>
      <c r="E13" s="172"/>
      <c r="F13" s="172"/>
      <c r="G13" s="172"/>
      <c r="H13" s="172"/>
      <c r="I13" s="172">
        <v>1</v>
      </c>
      <c r="J13" s="172"/>
      <c r="K13" s="172"/>
      <c r="L13" s="172"/>
      <c r="M13" s="172"/>
      <c r="N13" s="172"/>
      <c r="O13" s="172">
        <v>1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7"/>
      <c r="AC13" s="52">
        <f t="shared" si="0"/>
        <v>2</v>
      </c>
      <c r="AD13" s="52">
        <f t="shared" si="1"/>
        <v>2</v>
      </c>
    </row>
    <row r="14" spans="1:32">
      <c r="A14" s="52" t="s">
        <v>150</v>
      </c>
      <c r="B14" s="52" t="s">
        <v>153</v>
      </c>
      <c r="C14" s="63">
        <v>10</v>
      </c>
      <c r="D14" s="52"/>
      <c r="E14" s="172"/>
      <c r="F14" s="172">
        <v>1</v>
      </c>
      <c r="G14" s="172">
        <v>1</v>
      </c>
      <c r="H14" s="172"/>
      <c r="I14" s="172">
        <v>1</v>
      </c>
      <c r="J14" s="172"/>
      <c r="K14" s="172"/>
      <c r="L14" s="172"/>
      <c r="M14" s="172"/>
      <c r="N14" s="172"/>
      <c r="O14" s="172">
        <v>1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7"/>
      <c r="AC14" s="52">
        <f t="shared" si="0"/>
        <v>4</v>
      </c>
      <c r="AD14" s="52">
        <f t="shared" si="1"/>
        <v>6</v>
      </c>
    </row>
    <row r="15" spans="1:32">
      <c r="A15" s="53" t="s">
        <v>179</v>
      </c>
      <c r="B15" s="52" t="s">
        <v>180</v>
      </c>
      <c r="C15" s="63">
        <v>3</v>
      </c>
      <c r="D15" s="5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7"/>
      <c r="AC15" s="52">
        <f t="shared" si="0"/>
        <v>0</v>
      </c>
      <c r="AD15" s="52">
        <f t="shared" si="1"/>
        <v>3</v>
      </c>
    </row>
    <row r="16" spans="1:32">
      <c r="A16" s="52" t="s">
        <v>197</v>
      </c>
      <c r="B16" s="52" t="s">
        <v>178</v>
      </c>
      <c r="C16" s="63">
        <v>7</v>
      </c>
      <c r="D16" s="52"/>
      <c r="E16" s="172"/>
      <c r="F16" s="172">
        <v>1</v>
      </c>
      <c r="G16" s="172"/>
      <c r="H16" s="172"/>
      <c r="I16" s="172">
        <v>1</v>
      </c>
      <c r="J16" s="172"/>
      <c r="K16" s="172"/>
      <c r="L16" s="172">
        <v>1</v>
      </c>
      <c r="M16" s="172"/>
      <c r="N16" s="172"/>
      <c r="O16" s="172">
        <v>1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7"/>
      <c r="AC16" s="52">
        <f t="shared" si="0"/>
        <v>4</v>
      </c>
      <c r="AD16" s="52">
        <f t="shared" si="1"/>
        <v>3</v>
      </c>
    </row>
    <row r="17" spans="1:30">
      <c r="A17" s="53" t="s">
        <v>226</v>
      </c>
      <c r="B17" s="53" t="s">
        <v>152</v>
      </c>
      <c r="C17" s="63">
        <v>1</v>
      </c>
      <c r="D17" s="52"/>
      <c r="E17" s="172"/>
      <c r="F17" s="172"/>
      <c r="G17" s="172">
        <v>1</v>
      </c>
      <c r="H17" s="172"/>
      <c r="I17" s="172"/>
      <c r="J17" s="172"/>
      <c r="K17" s="172"/>
      <c r="L17" s="172"/>
      <c r="M17" s="172"/>
      <c r="N17" s="172"/>
      <c r="O17" s="17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7"/>
      <c r="AC17" s="52">
        <f t="shared" si="0"/>
        <v>1</v>
      </c>
      <c r="AD17" s="52">
        <f t="shared" si="1"/>
        <v>0</v>
      </c>
    </row>
    <row r="18" spans="1:30" s="50" customFormat="1">
      <c r="A18" s="53" t="s">
        <v>225</v>
      </c>
      <c r="B18" s="53" t="s">
        <v>152</v>
      </c>
      <c r="C18" s="67">
        <v>8</v>
      </c>
      <c r="D18" s="53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8"/>
      <c r="AC18" s="52">
        <f t="shared" si="0"/>
        <v>0</v>
      </c>
      <c r="AD18" s="53">
        <f t="shared" si="1"/>
        <v>8</v>
      </c>
    </row>
    <row r="19" spans="1:30">
      <c r="A19" s="53" t="s">
        <v>159</v>
      </c>
      <c r="B19" s="52" t="s">
        <v>176</v>
      </c>
      <c r="C19" s="63">
        <v>10</v>
      </c>
      <c r="D19" s="5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7"/>
      <c r="AC19" s="52">
        <f t="shared" si="0"/>
        <v>0</v>
      </c>
      <c r="AD19" s="52">
        <f t="shared" si="1"/>
        <v>10</v>
      </c>
    </row>
    <row r="20" spans="1:30">
      <c r="A20" s="53" t="s">
        <v>181</v>
      </c>
      <c r="B20" s="52" t="s">
        <v>176</v>
      </c>
      <c r="C20" s="67">
        <v>23</v>
      </c>
      <c r="D20" s="52"/>
      <c r="E20" s="172"/>
      <c r="F20" s="172"/>
      <c r="G20" s="172"/>
      <c r="H20" s="172"/>
      <c r="I20" s="172"/>
      <c r="J20" s="172"/>
      <c r="K20" s="172"/>
      <c r="L20" s="172"/>
      <c r="M20" s="172"/>
      <c r="N20" s="172">
        <v>1</v>
      </c>
      <c r="O20" s="17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7"/>
      <c r="AC20" s="52">
        <f t="shared" si="0"/>
        <v>1</v>
      </c>
      <c r="AD20" s="52">
        <f t="shared" si="1"/>
        <v>22</v>
      </c>
    </row>
    <row r="21" spans="1:30">
      <c r="A21" s="53" t="s">
        <v>170</v>
      </c>
      <c r="B21" s="52" t="s">
        <v>152</v>
      </c>
      <c r="C21" s="63">
        <v>2</v>
      </c>
      <c r="D21" s="52"/>
      <c r="E21" s="172"/>
      <c r="F21" s="172"/>
      <c r="G21" s="172">
        <f>1+1</f>
        <v>2</v>
      </c>
      <c r="H21" s="172"/>
      <c r="I21" s="172"/>
      <c r="J21" s="172"/>
      <c r="K21" s="172"/>
      <c r="L21" s="172"/>
      <c r="M21" s="172"/>
      <c r="N21" s="172"/>
      <c r="O21" s="17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7"/>
      <c r="AC21" s="52">
        <f t="shared" si="0"/>
        <v>2</v>
      </c>
      <c r="AD21" s="52">
        <f t="shared" si="1"/>
        <v>0</v>
      </c>
    </row>
    <row r="22" spans="1:30">
      <c r="A22" s="52" t="s">
        <v>164</v>
      </c>
      <c r="B22" s="52" t="s">
        <v>178</v>
      </c>
      <c r="C22" s="63">
        <v>6</v>
      </c>
      <c r="D22" s="52"/>
      <c r="E22" s="172"/>
      <c r="F22" s="172">
        <f>1+1</f>
        <v>2</v>
      </c>
      <c r="G22" s="172"/>
      <c r="H22" s="172"/>
      <c r="I22" s="172">
        <v>1</v>
      </c>
      <c r="J22" s="172"/>
      <c r="K22" s="172"/>
      <c r="L22" s="172"/>
      <c r="M22" s="172"/>
      <c r="N22" s="172"/>
      <c r="O22" s="17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7"/>
      <c r="AC22" s="52">
        <f t="shared" si="0"/>
        <v>3</v>
      </c>
      <c r="AD22" s="52">
        <f t="shared" si="1"/>
        <v>3</v>
      </c>
    </row>
    <row r="23" spans="1:30">
      <c r="A23" s="53" t="s">
        <v>217</v>
      </c>
      <c r="B23" s="53" t="s">
        <v>154</v>
      </c>
      <c r="C23" s="63">
        <v>616</v>
      </c>
      <c r="D23" s="52"/>
      <c r="E23" s="172">
        <f>4+1+3+2+1</f>
        <v>11</v>
      </c>
      <c r="F23" s="172">
        <f>1+2+3+2+2+3+1</f>
        <v>14</v>
      </c>
      <c r="G23" s="172">
        <f>1+3+2+2</f>
        <v>8</v>
      </c>
      <c r="H23" s="172">
        <f>4+6+4+5+6+1+2+4+3+2+2+2+1+2</f>
        <v>44</v>
      </c>
      <c r="I23" s="172">
        <f>30+4</f>
        <v>34</v>
      </c>
      <c r="J23" s="172">
        <v>2</v>
      </c>
      <c r="K23" s="172">
        <v>3</v>
      </c>
      <c r="L23" s="172"/>
      <c r="M23" s="172">
        <f>2+4+1+4+5</f>
        <v>16</v>
      </c>
      <c r="N23" s="172">
        <f>4+2</f>
        <v>6</v>
      </c>
      <c r="O23" s="172">
        <f>1+4+4+1</f>
        <v>10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8"/>
      <c r="AC23" s="52">
        <f t="shared" si="0"/>
        <v>148</v>
      </c>
      <c r="AD23" s="52">
        <f t="shared" si="1"/>
        <v>468</v>
      </c>
    </row>
    <row r="24" spans="1:30">
      <c r="A24" s="53" t="s">
        <v>182</v>
      </c>
      <c r="B24" s="53" t="s">
        <v>154</v>
      </c>
      <c r="C24" s="67">
        <v>4</v>
      </c>
      <c r="D24" s="5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8"/>
      <c r="AC24" s="52">
        <f t="shared" si="0"/>
        <v>0</v>
      </c>
      <c r="AD24" s="52">
        <f t="shared" si="1"/>
        <v>4</v>
      </c>
    </row>
    <row r="25" spans="1:30">
      <c r="A25" s="52" t="s">
        <v>149</v>
      </c>
      <c r="B25" s="52" t="s">
        <v>162</v>
      </c>
      <c r="C25" s="63">
        <v>25</v>
      </c>
      <c r="D25" s="52"/>
      <c r="E25" s="172">
        <v>1</v>
      </c>
      <c r="F25" s="172"/>
      <c r="G25" s="172">
        <v>1</v>
      </c>
      <c r="H25" s="172">
        <f>1+1+1</f>
        <v>3</v>
      </c>
      <c r="I25" s="172">
        <v>1</v>
      </c>
      <c r="J25" s="172"/>
      <c r="K25" s="172"/>
      <c r="L25" s="172">
        <v>1</v>
      </c>
      <c r="M25" s="172">
        <f>1+1</f>
        <v>2</v>
      </c>
      <c r="N25" s="172"/>
      <c r="O25" s="172">
        <f>1+1</f>
        <v>2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7"/>
      <c r="AC25" s="52">
        <f t="shared" si="0"/>
        <v>11</v>
      </c>
      <c r="AD25" s="52">
        <f t="shared" si="1"/>
        <v>14</v>
      </c>
    </row>
    <row r="26" spans="1:30">
      <c r="A26" s="52" t="s">
        <v>216</v>
      </c>
      <c r="B26" s="52" t="s">
        <v>152</v>
      </c>
      <c r="C26" s="63">
        <v>8</v>
      </c>
      <c r="D26" s="52"/>
      <c r="E26" s="172">
        <v>1</v>
      </c>
      <c r="F26" s="172">
        <v>1</v>
      </c>
      <c r="G26" s="172"/>
      <c r="H26" s="172"/>
      <c r="I26" s="172"/>
      <c r="J26" s="172"/>
      <c r="K26" s="172"/>
      <c r="L26" s="172">
        <v>1</v>
      </c>
      <c r="M26" s="172"/>
      <c r="N26" s="172">
        <f>1+1</f>
        <v>2</v>
      </c>
      <c r="O26" s="172">
        <f>1+1</f>
        <v>2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7"/>
      <c r="AC26" s="52">
        <f t="shared" si="0"/>
        <v>7</v>
      </c>
      <c r="AD26" s="52">
        <f t="shared" si="1"/>
        <v>1</v>
      </c>
    </row>
    <row r="27" spans="1:30">
      <c r="A27" s="53" t="s">
        <v>160</v>
      </c>
      <c r="B27" s="52" t="s">
        <v>176</v>
      </c>
      <c r="C27" s="63">
        <v>4</v>
      </c>
      <c r="D27" s="5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7"/>
      <c r="AC27" s="52">
        <f t="shared" si="0"/>
        <v>0</v>
      </c>
      <c r="AD27" s="52">
        <f t="shared" si="1"/>
        <v>4</v>
      </c>
    </row>
    <row r="28" spans="1:30">
      <c r="A28" s="52" t="s">
        <v>167</v>
      </c>
      <c r="B28" s="52" t="s">
        <v>155</v>
      </c>
      <c r="C28" s="63">
        <v>6</v>
      </c>
      <c r="D28" s="52"/>
      <c r="E28" s="172"/>
      <c r="F28" s="172"/>
      <c r="G28" s="172">
        <v>1</v>
      </c>
      <c r="H28" s="172"/>
      <c r="I28" s="172"/>
      <c r="J28" s="172"/>
      <c r="K28" s="172"/>
      <c r="L28" s="172">
        <v>1</v>
      </c>
      <c r="M28" s="172"/>
      <c r="N28" s="172"/>
      <c r="O28" s="17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7"/>
      <c r="AC28" s="52">
        <f t="shared" si="0"/>
        <v>2</v>
      </c>
      <c r="AD28" s="52">
        <f t="shared" si="1"/>
        <v>4</v>
      </c>
    </row>
    <row r="29" spans="1:30">
      <c r="A29" s="52" t="s">
        <v>165</v>
      </c>
      <c r="B29" s="52" t="s">
        <v>155</v>
      </c>
      <c r="C29" s="63">
        <v>0</v>
      </c>
      <c r="D29" s="5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7"/>
      <c r="AC29" s="52">
        <f t="shared" si="0"/>
        <v>0</v>
      </c>
      <c r="AD29" s="52">
        <f t="shared" si="1"/>
        <v>0</v>
      </c>
    </row>
    <row r="30" spans="1:30">
      <c r="A30" s="52" t="s">
        <v>169</v>
      </c>
      <c r="B30" s="52" t="s">
        <v>156</v>
      </c>
      <c r="C30" s="63">
        <v>1</v>
      </c>
      <c r="D30" s="52"/>
      <c r="E30" s="172"/>
      <c r="F30" s="172">
        <v>1</v>
      </c>
      <c r="G30" s="172"/>
      <c r="H30" s="172"/>
      <c r="I30" s="172"/>
      <c r="J30" s="172"/>
      <c r="K30" s="172"/>
      <c r="L30" s="172"/>
      <c r="M30" s="172"/>
      <c r="N30" s="172"/>
      <c r="O30" s="17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7"/>
      <c r="AC30" s="52">
        <f t="shared" si="0"/>
        <v>1</v>
      </c>
      <c r="AD30" s="52">
        <f t="shared" si="1"/>
        <v>0</v>
      </c>
    </row>
    <row r="31" spans="1:30">
      <c r="A31" s="52" t="s">
        <v>168</v>
      </c>
      <c r="B31" s="52" t="s">
        <v>155</v>
      </c>
      <c r="C31" s="63">
        <v>6</v>
      </c>
      <c r="D31" s="52"/>
      <c r="E31" s="172"/>
      <c r="F31" s="172"/>
      <c r="G31" s="172">
        <v>1</v>
      </c>
      <c r="H31" s="172"/>
      <c r="I31" s="172"/>
      <c r="J31" s="172"/>
      <c r="K31" s="172"/>
      <c r="L31" s="172">
        <v>1</v>
      </c>
      <c r="M31" s="172"/>
      <c r="N31" s="172"/>
      <c r="O31" s="17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7"/>
      <c r="AC31" s="52">
        <f t="shared" si="0"/>
        <v>2</v>
      </c>
      <c r="AD31" s="52">
        <f t="shared" si="1"/>
        <v>4</v>
      </c>
    </row>
    <row r="32" spans="1:30">
      <c r="A32" s="53" t="s">
        <v>183</v>
      </c>
      <c r="B32" s="52" t="s">
        <v>152</v>
      </c>
      <c r="C32" s="63">
        <v>22</v>
      </c>
      <c r="D32" s="52"/>
      <c r="E32" s="172">
        <v>1</v>
      </c>
      <c r="F32" s="172">
        <f>3+2</f>
        <v>5</v>
      </c>
      <c r="G32" s="172"/>
      <c r="H32" s="172"/>
      <c r="I32" s="172">
        <v>1</v>
      </c>
      <c r="J32" s="172"/>
      <c r="K32" s="172"/>
      <c r="L32" s="172">
        <v>2</v>
      </c>
      <c r="M32" s="172"/>
      <c r="N32" s="172">
        <v>2</v>
      </c>
      <c r="O32" s="172">
        <f>1+1</f>
        <v>2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7"/>
      <c r="AC32" s="52">
        <f t="shared" si="0"/>
        <v>13</v>
      </c>
      <c r="AD32" s="52">
        <f t="shared" si="1"/>
        <v>9</v>
      </c>
    </row>
    <row r="33" spans="1:30">
      <c r="A33" s="53" t="s">
        <v>166</v>
      </c>
      <c r="B33" s="52" t="s">
        <v>152</v>
      </c>
      <c r="C33" s="63">
        <v>95</v>
      </c>
      <c r="D33" s="52"/>
      <c r="E33" s="172">
        <f>1+2+3</f>
        <v>6</v>
      </c>
      <c r="F33" s="172">
        <f>1+5+4</f>
        <v>10</v>
      </c>
      <c r="G33" s="172"/>
      <c r="H33" s="172">
        <f>1+1</f>
        <v>2</v>
      </c>
      <c r="I33" s="172">
        <v>1</v>
      </c>
      <c r="J33" s="172"/>
      <c r="K33" s="172"/>
      <c r="L33" s="172">
        <f>1+5</f>
        <v>6</v>
      </c>
      <c r="M33" s="172">
        <v>1</v>
      </c>
      <c r="N33" s="172">
        <f>3+2+1</f>
        <v>6</v>
      </c>
      <c r="O33" s="172">
        <f>2+4+1</f>
        <v>7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7"/>
      <c r="AC33" s="52">
        <f t="shared" si="0"/>
        <v>39</v>
      </c>
      <c r="AD33" s="52">
        <f t="shared" si="1"/>
        <v>56</v>
      </c>
    </row>
    <row r="34" spans="1:30">
      <c r="A34" s="64" t="s">
        <v>171</v>
      </c>
      <c r="B34" s="64"/>
      <c r="C34" s="65">
        <f t="shared" ref="C34:AD34" si="2">SUM(C6:C31)</f>
        <v>897</v>
      </c>
      <c r="D34" s="64">
        <f>SUM(D6:D33)</f>
        <v>0</v>
      </c>
      <c r="E34" s="64">
        <f t="shared" si="2"/>
        <v>16</v>
      </c>
      <c r="F34" s="64">
        <f>SUM(F6:F33)</f>
        <v>37</v>
      </c>
      <c r="G34" s="64">
        <f t="shared" si="2"/>
        <v>17</v>
      </c>
      <c r="H34" s="64">
        <f>SUM(H6:H33)</f>
        <v>49</v>
      </c>
      <c r="I34" s="64">
        <f>SUM(I6:I33)</f>
        <v>44</v>
      </c>
      <c r="J34" s="64">
        <f t="shared" ref="J34:O34" si="3">SUM(J6:J33)</f>
        <v>2</v>
      </c>
      <c r="K34" s="64">
        <f t="shared" si="3"/>
        <v>3</v>
      </c>
      <c r="L34" s="64">
        <f t="shared" si="3"/>
        <v>20</v>
      </c>
      <c r="M34" s="64">
        <f t="shared" si="3"/>
        <v>19</v>
      </c>
      <c r="N34" s="64">
        <f t="shared" si="3"/>
        <v>23</v>
      </c>
      <c r="O34" s="64">
        <f t="shared" si="3"/>
        <v>30</v>
      </c>
      <c r="P34" s="64">
        <f t="shared" si="2"/>
        <v>0</v>
      </c>
      <c r="Q34" s="64">
        <f t="shared" si="2"/>
        <v>0</v>
      </c>
      <c r="R34" s="64">
        <f t="shared" si="2"/>
        <v>0</v>
      </c>
      <c r="S34" s="64">
        <f t="shared" si="2"/>
        <v>0</v>
      </c>
      <c r="T34" s="64">
        <f t="shared" si="2"/>
        <v>0</v>
      </c>
      <c r="U34" s="64">
        <f t="shared" si="2"/>
        <v>0</v>
      </c>
      <c r="V34" s="64">
        <f t="shared" si="2"/>
        <v>0</v>
      </c>
      <c r="W34" s="64">
        <f t="shared" si="2"/>
        <v>0</v>
      </c>
      <c r="X34" s="64">
        <f t="shared" si="2"/>
        <v>0</v>
      </c>
      <c r="Y34" s="64">
        <f t="shared" si="2"/>
        <v>0</v>
      </c>
      <c r="Z34" s="64">
        <f t="shared" si="2"/>
        <v>0</v>
      </c>
      <c r="AA34" s="64">
        <f t="shared" si="2"/>
        <v>0</v>
      </c>
      <c r="AB34" s="66">
        <f t="shared" si="2"/>
        <v>0</v>
      </c>
      <c r="AC34" s="64">
        <f>SUM(AC6:AC33)</f>
        <v>267</v>
      </c>
      <c r="AD34" s="64">
        <f t="shared" si="2"/>
        <v>682</v>
      </c>
    </row>
    <row r="35" spans="1:30">
      <c r="E35"/>
      <c r="F35"/>
      <c r="G35"/>
      <c r="H35"/>
      <c r="I35"/>
      <c r="J35"/>
      <c r="K35"/>
      <c r="L35"/>
      <c r="M35"/>
      <c r="N35"/>
      <c r="O35"/>
    </row>
    <row r="36" spans="1:30">
      <c r="E36"/>
      <c r="F36"/>
      <c r="G36"/>
      <c r="H36"/>
      <c r="I36"/>
      <c r="J36"/>
      <c r="K36"/>
      <c r="L36"/>
      <c r="M36"/>
      <c r="N36"/>
      <c r="O36"/>
    </row>
  </sheetData>
  <sortState ref="B5:B15">
    <sortCondition ref="B5"/>
  </sortState>
  <mergeCells count="3">
    <mergeCell ref="E4:AB4"/>
    <mergeCell ref="A2:AD2"/>
    <mergeCell ref="A1:AD1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34 D34" formula="1"/>
    <ignoredError sqref="C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G52"/>
  <sheetViews>
    <sheetView topLeftCell="A7" workbookViewId="0">
      <selection activeCell="L38" sqref="L38:L39"/>
    </sheetView>
  </sheetViews>
  <sheetFormatPr baseColWidth="10" defaultRowHeight="15"/>
  <cols>
    <col min="1" max="1" width="10.28515625" customWidth="1"/>
    <col min="2" max="2" width="10" bestFit="1" customWidth="1"/>
    <col min="3" max="3" width="10.85546875" bestFit="1" customWidth="1"/>
    <col min="4" max="4" width="25.7109375" customWidth="1"/>
    <col min="5" max="5" width="12.140625" bestFit="1" customWidth="1"/>
    <col min="6" max="6" width="11.42578125" customWidth="1"/>
    <col min="7" max="7" width="12" customWidth="1"/>
    <col min="8" max="8" width="12.85546875" customWidth="1"/>
    <col min="9" max="9" width="9.140625"/>
    <col min="11" max="11" width="11.42578125" style="117"/>
    <col min="12" max="12" width="9.140625"/>
    <col min="14" max="14" width="10.5703125" customWidth="1"/>
    <col min="15" max="15" width="12.7109375" bestFit="1" customWidth="1"/>
    <col min="16" max="85" width="11.42578125" style="50"/>
  </cols>
  <sheetData>
    <row r="1" spans="1:16" ht="15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6" ht="15.7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6" ht="15.75">
      <c r="A3" s="104"/>
      <c r="B3" s="104"/>
      <c r="C3" s="104"/>
      <c r="D3" s="104"/>
      <c r="E3" s="104"/>
      <c r="F3" s="104"/>
      <c r="G3" s="104"/>
      <c r="H3" s="104"/>
      <c r="I3" s="2"/>
      <c r="J3" s="2"/>
      <c r="K3" s="108"/>
      <c r="L3" s="2"/>
      <c r="M3" s="2"/>
      <c r="N3" s="1"/>
      <c r="O3" s="1"/>
    </row>
    <row r="4" spans="1:16">
      <c r="A4" s="119" t="s">
        <v>185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6">
      <c r="A5" s="120" t="s">
        <v>139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6">
      <c r="A6" s="121" t="s">
        <v>172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6">
      <c r="A7" s="1"/>
      <c r="B7" s="1"/>
      <c r="C7" s="1"/>
      <c r="D7" s="1"/>
      <c r="E7" s="1"/>
      <c r="F7" s="1"/>
      <c r="G7" s="1"/>
      <c r="H7" s="1"/>
      <c r="I7" s="2"/>
      <c r="J7" s="2"/>
      <c r="K7" s="108"/>
      <c r="L7" s="2"/>
      <c r="M7" s="2"/>
      <c r="N7" s="1"/>
      <c r="O7" s="1"/>
    </row>
    <row r="8" spans="1:16" ht="48">
      <c r="A8" s="92" t="s">
        <v>3</v>
      </c>
      <c r="B8" s="93" t="s">
        <v>4</v>
      </c>
      <c r="C8" s="93" t="s">
        <v>5</v>
      </c>
      <c r="D8" s="93" t="s">
        <v>140</v>
      </c>
      <c r="E8" s="93" t="s">
        <v>6</v>
      </c>
      <c r="F8" s="37" t="s">
        <v>8</v>
      </c>
      <c r="G8" s="93" t="s">
        <v>7</v>
      </c>
      <c r="H8" s="73" t="s">
        <v>186</v>
      </c>
      <c r="I8" s="94" t="s">
        <v>9</v>
      </c>
      <c r="J8" s="94" t="s">
        <v>227</v>
      </c>
      <c r="K8" s="109" t="s">
        <v>228</v>
      </c>
      <c r="L8" s="37" t="s">
        <v>10</v>
      </c>
      <c r="M8" s="109" t="s">
        <v>230</v>
      </c>
      <c r="N8" s="37" t="s">
        <v>187</v>
      </c>
      <c r="O8" s="95" t="s">
        <v>188</v>
      </c>
    </row>
    <row r="9" spans="1:16" s="50" customFormat="1">
      <c r="A9" s="96">
        <v>43098</v>
      </c>
      <c r="B9" s="16" t="s">
        <v>12</v>
      </c>
      <c r="C9" s="16" t="s">
        <v>12</v>
      </c>
      <c r="D9" s="15" t="s">
        <v>189</v>
      </c>
      <c r="E9" s="16" t="s">
        <v>190</v>
      </c>
      <c r="F9" s="12">
        <v>0</v>
      </c>
      <c r="G9" s="97"/>
      <c r="H9" s="74">
        <f t="shared" ref="H9:H35" si="0">SUM(G9*F9)</f>
        <v>0</v>
      </c>
      <c r="I9" s="102">
        <f>+'[1]MATERIAL DE LIMPIEZA'!D6</f>
        <v>0</v>
      </c>
      <c r="J9" s="102"/>
      <c r="K9" s="110">
        <f>+I9*J9</f>
        <v>0</v>
      </c>
      <c r="L9" s="103">
        <f>+'[1]MATERIAL DE LIMPIEZA'!AC6</f>
        <v>0</v>
      </c>
      <c r="M9" s="103"/>
      <c r="N9" s="103">
        <f t="shared" ref="N9:N35" si="1">SUM(F9+I9-L9)</f>
        <v>0</v>
      </c>
      <c r="O9" s="75">
        <f t="shared" ref="O9:O25" si="2">SUM(G9*N9)</f>
        <v>0</v>
      </c>
    </row>
    <row r="10" spans="1:16" s="50" customFormat="1">
      <c r="A10" s="96">
        <v>43098</v>
      </c>
      <c r="B10" s="16" t="s">
        <v>12</v>
      </c>
      <c r="C10" s="16" t="s">
        <v>12</v>
      </c>
      <c r="D10" s="15" t="s">
        <v>191</v>
      </c>
      <c r="E10" s="16" t="s">
        <v>152</v>
      </c>
      <c r="F10" s="12">
        <v>21</v>
      </c>
      <c r="G10" s="97">
        <v>148.47999999999999</v>
      </c>
      <c r="H10" s="74">
        <f t="shared" si="0"/>
        <v>3118.08</v>
      </c>
      <c r="I10" s="102">
        <f>+'[1]MATERIAL DE LIMPIEZA'!D7</f>
        <v>0</v>
      </c>
      <c r="J10" s="102"/>
      <c r="K10" s="110">
        <f t="shared" ref="K10:K18" si="3">+I10*J10</f>
        <v>0</v>
      </c>
      <c r="L10" s="103">
        <f>+'[1]MATERIAL DE LIMPIEZA'!AC7</f>
        <v>8</v>
      </c>
      <c r="M10" s="103"/>
      <c r="N10" s="103">
        <f t="shared" si="1"/>
        <v>13</v>
      </c>
      <c r="O10" s="75">
        <f>SUM(G10*N10)</f>
        <v>1930.2399999999998</v>
      </c>
    </row>
    <row r="11" spans="1:16" s="50" customFormat="1">
      <c r="A11" s="96">
        <v>43098</v>
      </c>
      <c r="B11" s="16" t="s">
        <v>12</v>
      </c>
      <c r="C11" s="16" t="s">
        <v>12</v>
      </c>
      <c r="D11" s="15" t="s">
        <v>192</v>
      </c>
      <c r="E11" s="16" t="s">
        <v>155</v>
      </c>
      <c r="F11" s="12">
        <v>5</v>
      </c>
      <c r="G11" s="97">
        <v>1174.0999999999999</v>
      </c>
      <c r="H11" s="74">
        <f t="shared" si="0"/>
        <v>5870.5</v>
      </c>
      <c r="I11" s="102">
        <f>+'[1]MATERIAL DE LIMPIEZA'!D8</f>
        <v>0</v>
      </c>
      <c r="J11" s="102"/>
      <c r="K11" s="110">
        <f t="shared" si="3"/>
        <v>0</v>
      </c>
      <c r="L11" s="103">
        <f>+'[1]MATERIAL DE LIMPIEZA'!AC8</f>
        <v>1</v>
      </c>
      <c r="M11" s="103"/>
      <c r="N11" s="103">
        <f t="shared" si="1"/>
        <v>4</v>
      </c>
      <c r="O11" s="75">
        <f t="shared" si="2"/>
        <v>4696.3999999999996</v>
      </c>
    </row>
    <row r="12" spans="1:16" s="50" customFormat="1">
      <c r="A12" s="96">
        <v>43098</v>
      </c>
      <c r="B12" s="16" t="s">
        <v>12</v>
      </c>
      <c r="C12" s="16" t="s">
        <v>12</v>
      </c>
      <c r="D12" s="15" t="s">
        <v>214</v>
      </c>
      <c r="E12" s="16" t="s">
        <v>176</v>
      </c>
      <c r="F12" s="122">
        <v>0</v>
      </c>
      <c r="G12" s="123"/>
      <c r="H12" s="74">
        <f t="shared" si="0"/>
        <v>0</v>
      </c>
      <c r="I12" s="102">
        <f>+'[1]MATERIAL DE LIMPIEZA'!D9</f>
        <v>9</v>
      </c>
      <c r="J12" s="124">
        <f>+(25*1.18)</f>
        <v>29.5</v>
      </c>
      <c r="K12" s="110">
        <f>+I12*J12</f>
        <v>265.5</v>
      </c>
      <c r="L12" s="103">
        <f>+'[1]MATERIAL DE LIMPIEZA'!AC9</f>
        <v>0</v>
      </c>
      <c r="M12" s="103"/>
      <c r="N12" s="103">
        <f t="shared" si="1"/>
        <v>9</v>
      </c>
      <c r="O12" s="75">
        <f t="shared" si="2"/>
        <v>0</v>
      </c>
      <c r="P12" s="106"/>
    </row>
    <row r="13" spans="1:16" s="50" customFormat="1">
      <c r="A13" s="96">
        <v>43098</v>
      </c>
      <c r="B13" s="16" t="s">
        <v>12</v>
      </c>
      <c r="C13" s="16" t="s">
        <v>12</v>
      </c>
      <c r="D13" s="15" t="s">
        <v>151</v>
      </c>
      <c r="E13" s="16" t="s">
        <v>176</v>
      </c>
      <c r="F13" s="12">
        <v>27</v>
      </c>
      <c r="G13" s="97">
        <v>3.54</v>
      </c>
      <c r="H13" s="74">
        <f t="shared" si="0"/>
        <v>95.58</v>
      </c>
      <c r="I13" s="102">
        <f>+'[1]MATERIAL DE LIMPIEZA'!D10</f>
        <v>0</v>
      </c>
      <c r="J13" s="102"/>
      <c r="K13" s="110">
        <f t="shared" si="3"/>
        <v>0</v>
      </c>
      <c r="L13" s="103">
        <f>+'[1]MATERIAL DE LIMPIEZA'!AC10</f>
        <v>0</v>
      </c>
      <c r="M13" s="103"/>
      <c r="N13" s="103">
        <f t="shared" si="1"/>
        <v>27</v>
      </c>
      <c r="O13" s="75">
        <f t="shared" si="2"/>
        <v>95.58</v>
      </c>
    </row>
    <row r="14" spans="1:16" s="50" customFormat="1">
      <c r="A14" s="96">
        <v>43098</v>
      </c>
      <c r="B14" s="16" t="s">
        <v>12</v>
      </c>
      <c r="C14" s="16" t="s">
        <v>12</v>
      </c>
      <c r="D14" s="15" t="s">
        <v>193</v>
      </c>
      <c r="E14" s="16" t="s">
        <v>152</v>
      </c>
      <c r="F14" s="12">
        <v>109</v>
      </c>
      <c r="G14" s="97">
        <v>272.60000000000002</v>
      </c>
      <c r="H14" s="74">
        <f t="shared" si="0"/>
        <v>29713.4</v>
      </c>
      <c r="I14" s="102">
        <f>+'[1]MATERIAL DE LIMPIEZA'!D11</f>
        <v>0</v>
      </c>
      <c r="J14" s="102"/>
      <c r="K14" s="110">
        <f t="shared" si="3"/>
        <v>0</v>
      </c>
      <c r="L14" s="103">
        <f>+'[1]MATERIAL DE LIMPIEZA'!AC11</f>
        <v>12</v>
      </c>
      <c r="M14" s="103"/>
      <c r="N14" s="103">
        <f t="shared" si="1"/>
        <v>97</v>
      </c>
      <c r="O14" s="75">
        <f t="shared" si="2"/>
        <v>26442.2</v>
      </c>
    </row>
    <row r="15" spans="1:16" s="50" customFormat="1">
      <c r="A15" s="96">
        <v>43098</v>
      </c>
      <c r="B15" s="16" t="s">
        <v>12</v>
      </c>
      <c r="C15" s="16" t="s">
        <v>12</v>
      </c>
      <c r="D15" s="15" t="s">
        <v>194</v>
      </c>
      <c r="E15" s="16" t="s">
        <v>155</v>
      </c>
      <c r="F15" s="12">
        <v>3</v>
      </c>
      <c r="G15" s="97">
        <v>283.2</v>
      </c>
      <c r="H15" s="74">
        <f t="shared" si="0"/>
        <v>849.59999999999991</v>
      </c>
      <c r="I15" s="102">
        <f>+'[1]MATERIAL DE LIMPIEZA'!D12</f>
        <v>0</v>
      </c>
      <c r="J15" s="102"/>
      <c r="K15" s="110">
        <f t="shared" si="3"/>
        <v>0</v>
      </c>
      <c r="L15" s="103">
        <f>+'[1]MATERIAL DE LIMPIEZA'!AC12</f>
        <v>0</v>
      </c>
      <c r="M15" s="103"/>
      <c r="N15" s="103">
        <f t="shared" si="1"/>
        <v>3</v>
      </c>
      <c r="O15" s="75">
        <f t="shared" si="2"/>
        <v>849.59999999999991</v>
      </c>
    </row>
    <row r="16" spans="1:16" s="50" customFormat="1">
      <c r="A16" s="96">
        <v>43098</v>
      </c>
      <c r="B16" s="16" t="s">
        <v>12</v>
      </c>
      <c r="C16" s="16" t="s">
        <v>12</v>
      </c>
      <c r="D16" s="15" t="s">
        <v>158</v>
      </c>
      <c r="E16" s="16" t="s">
        <v>178</v>
      </c>
      <c r="F16" s="12">
        <v>6</v>
      </c>
      <c r="G16" s="97">
        <v>58.94</v>
      </c>
      <c r="H16" s="74">
        <f t="shared" si="0"/>
        <v>353.64</v>
      </c>
      <c r="I16" s="102">
        <f>+'[1]MATERIAL DE LIMPIEZA'!D13</f>
        <v>0</v>
      </c>
      <c r="J16" s="102"/>
      <c r="K16" s="110">
        <f t="shared" si="3"/>
        <v>0</v>
      </c>
      <c r="L16" s="103">
        <f>+'[1]MATERIAL DE LIMPIEZA'!AC13</f>
        <v>2</v>
      </c>
      <c r="M16" s="103"/>
      <c r="N16" s="103">
        <f t="shared" si="1"/>
        <v>4</v>
      </c>
      <c r="O16" s="75">
        <f t="shared" si="2"/>
        <v>235.76</v>
      </c>
    </row>
    <row r="17" spans="1:16" s="50" customFormat="1">
      <c r="A17" s="96">
        <v>43098</v>
      </c>
      <c r="B17" s="16" t="s">
        <v>12</v>
      </c>
      <c r="C17" s="16" t="s">
        <v>12</v>
      </c>
      <c r="D17" s="15" t="s">
        <v>195</v>
      </c>
      <c r="E17" s="16" t="s">
        <v>176</v>
      </c>
      <c r="F17" s="12">
        <v>12</v>
      </c>
      <c r="G17" s="97">
        <v>224.2</v>
      </c>
      <c r="H17" s="74">
        <f t="shared" si="0"/>
        <v>2690.3999999999996</v>
      </c>
      <c r="I17" s="102">
        <f>+'[1]MATERIAL DE LIMPIEZA'!D14</f>
        <v>0</v>
      </c>
      <c r="J17" s="102"/>
      <c r="K17" s="110">
        <f t="shared" si="3"/>
        <v>0</v>
      </c>
      <c r="L17" s="103">
        <f>+'[1]MATERIAL DE LIMPIEZA'!AC14</f>
        <v>2</v>
      </c>
      <c r="M17" s="103"/>
      <c r="N17" s="103">
        <f t="shared" si="1"/>
        <v>10</v>
      </c>
      <c r="O17" s="75">
        <f t="shared" si="2"/>
        <v>2242</v>
      </c>
    </row>
    <row r="18" spans="1:16" s="50" customFormat="1">
      <c r="A18" s="96">
        <v>43098</v>
      </c>
      <c r="B18" s="16" t="s">
        <v>12</v>
      </c>
      <c r="C18" s="16" t="s">
        <v>12</v>
      </c>
      <c r="D18" s="15" t="s">
        <v>196</v>
      </c>
      <c r="E18" s="101" t="s">
        <v>180</v>
      </c>
      <c r="F18" s="12">
        <v>3</v>
      </c>
      <c r="G18" s="97">
        <v>177</v>
      </c>
      <c r="H18" s="74">
        <f t="shared" si="0"/>
        <v>531</v>
      </c>
      <c r="I18" s="102">
        <f>+'[1]MATERIAL DE LIMPIEZA'!D15</f>
        <v>0</v>
      </c>
      <c r="J18" s="102"/>
      <c r="K18" s="110">
        <f t="shared" si="3"/>
        <v>0</v>
      </c>
      <c r="L18" s="103">
        <f>+'[1]MATERIAL DE LIMPIEZA'!AC15</f>
        <v>0</v>
      </c>
      <c r="M18" s="103"/>
      <c r="N18" s="103">
        <f t="shared" si="1"/>
        <v>3</v>
      </c>
      <c r="O18" s="75">
        <f t="shared" si="2"/>
        <v>531</v>
      </c>
    </row>
    <row r="19" spans="1:16" s="50" customFormat="1">
      <c r="A19" s="96">
        <v>43098</v>
      </c>
      <c r="B19" s="16" t="s">
        <v>12</v>
      </c>
      <c r="C19" s="16" t="s">
        <v>12</v>
      </c>
      <c r="D19" s="15" t="s">
        <v>197</v>
      </c>
      <c r="E19" s="16" t="s">
        <v>178</v>
      </c>
      <c r="F19" s="12">
        <v>0</v>
      </c>
      <c r="G19" s="97"/>
      <c r="H19" s="74">
        <f t="shared" si="0"/>
        <v>0</v>
      </c>
      <c r="I19" s="102">
        <f>+'[1]MATERIAL DE LIMPIEZA'!D16</f>
        <v>9</v>
      </c>
      <c r="J19" s="124">
        <f>+(125*1.18)</f>
        <v>147.5</v>
      </c>
      <c r="K19" s="110">
        <f t="shared" ref="K19:K28" si="4">+I19*J19</f>
        <v>1327.5</v>
      </c>
      <c r="L19" s="103">
        <f>+'[1]MATERIAL DE LIMPIEZA'!AC16</f>
        <v>2</v>
      </c>
      <c r="M19" s="103"/>
      <c r="N19" s="103">
        <f t="shared" si="1"/>
        <v>7</v>
      </c>
      <c r="O19" s="75">
        <f t="shared" si="2"/>
        <v>0</v>
      </c>
      <c r="P19" s="106"/>
    </row>
    <row r="20" spans="1:16" s="50" customFormat="1">
      <c r="A20" s="96">
        <v>43098</v>
      </c>
      <c r="B20" s="16" t="s">
        <v>12</v>
      </c>
      <c r="C20" s="16" t="s">
        <v>12</v>
      </c>
      <c r="D20" s="15" t="s">
        <v>229</v>
      </c>
      <c r="E20" s="16" t="s">
        <v>220</v>
      </c>
      <c r="F20" s="12">
        <v>0</v>
      </c>
      <c r="G20" s="97"/>
      <c r="H20" s="74">
        <f t="shared" si="0"/>
        <v>0</v>
      </c>
      <c r="I20" s="102">
        <v>30</v>
      </c>
      <c r="J20" s="124">
        <f>+(775*1.18)/(30)</f>
        <v>30.483333333333334</v>
      </c>
      <c r="K20" s="110">
        <f t="shared" si="4"/>
        <v>914.5</v>
      </c>
      <c r="L20" s="103">
        <f>+'[1]MATERIAL DE LIMPIEZA'!AC17</f>
        <v>0</v>
      </c>
      <c r="M20" s="103"/>
      <c r="N20" s="103">
        <f t="shared" si="1"/>
        <v>30</v>
      </c>
      <c r="O20" s="75">
        <f t="shared" si="2"/>
        <v>0</v>
      </c>
      <c r="P20" s="106"/>
    </row>
    <row r="21" spans="1:16" s="50" customFormat="1">
      <c r="A21" s="96">
        <v>43098</v>
      </c>
      <c r="B21" s="16" t="s">
        <v>12</v>
      </c>
      <c r="C21" s="16" t="s">
        <v>12</v>
      </c>
      <c r="D21" s="15" t="s">
        <v>159</v>
      </c>
      <c r="E21" s="16" t="s">
        <v>176</v>
      </c>
      <c r="F21" s="12">
        <v>10</v>
      </c>
      <c r="G21" s="97">
        <v>92.04</v>
      </c>
      <c r="H21" s="74">
        <f t="shared" si="0"/>
        <v>920.40000000000009</v>
      </c>
      <c r="I21" s="102">
        <f>+'[1]MATERIAL DE LIMPIEZA'!D18</f>
        <v>0</v>
      </c>
      <c r="J21" s="102"/>
      <c r="K21" s="110">
        <f t="shared" si="4"/>
        <v>0</v>
      </c>
      <c r="L21" s="103">
        <f>+'[1]MATERIAL DE LIMPIEZA'!AC18</f>
        <v>0</v>
      </c>
      <c r="M21" s="103"/>
      <c r="N21" s="103">
        <f t="shared" si="1"/>
        <v>10</v>
      </c>
      <c r="O21" s="75">
        <f t="shared" si="2"/>
        <v>920.40000000000009</v>
      </c>
    </row>
    <row r="22" spans="1:16" s="50" customFormat="1">
      <c r="A22" s="96">
        <v>43099</v>
      </c>
      <c r="B22" s="16" t="s">
        <v>12</v>
      </c>
      <c r="C22" s="16" t="s">
        <v>12</v>
      </c>
      <c r="D22" s="15" t="s">
        <v>181</v>
      </c>
      <c r="E22" s="16" t="s">
        <v>176</v>
      </c>
      <c r="F22" s="2">
        <v>0</v>
      </c>
      <c r="G22" s="128"/>
      <c r="H22" s="74">
        <f t="shared" si="0"/>
        <v>0</v>
      </c>
      <c r="I22" s="102">
        <f>+'[1]MATERIAL DE LIMPIEZA'!D19</f>
        <v>25</v>
      </c>
      <c r="J22" s="124">
        <f>+(30*1.18)</f>
        <v>35.4</v>
      </c>
      <c r="K22" s="110">
        <f t="shared" si="4"/>
        <v>885</v>
      </c>
      <c r="L22" s="103">
        <f>+'[1]MATERIAL DE LIMPIEZA'!AC19</f>
        <v>2</v>
      </c>
      <c r="M22" s="103"/>
      <c r="N22" s="103">
        <f t="shared" si="1"/>
        <v>23</v>
      </c>
      <c r="O22" s="75">
        <f t="shared" si="2"/>
        <v>0</v>
      </c>
      <c r="P22" s="106"/>
    </row>
    <row r="23" spans="1:16" s="50" customFormat="1">
      <c r="A23" s="96">
        <v>43098</v>
      </c>
      <c r="B23" s="16" t="s">
        <v>12</v>
      </c>
      <c r="C23" s="16" t="s">
        <v>12</v>
      </c>
      <c r="D23" s="15" t="s">
        <v>198</v>
      </c>
      <c r="E23" s="16" t="s">
        <v>199</v>
      </c>
      <c r="F23" s="12">
        <v>4</v>
      </c>
      <c r="G23" s="97">
        <v>761.1</v>
      </c>
      <c r="H23" s="74">
        <f t="shared" si="0"/>
        <v>3044.4</v>
      </c>
      <c r="I23" s="102">
        <f>+'[1]MATERIAL DE LIMPIEZA'!D20</f>
        <v>0</v>
      </c>
      <c r="J23" s="102"/>
      <c r="K23" s="110">
        <f t="shared" si="4"/>
        <v>0</v>
      </c>
      <c r="L23" s="103">
        <f>+'[1]MATERIAL DE LIMPIEZA'!AC20</f>
        <v>2</v>
      </c>
      <c r="M23" s="103"/>
      <c r="N23" s="103">
        <f t="shared" si="1"/>
        <v>2</v>
      </c>
      <c r="O23" s="75">
        <f t="shared" si="2"/>
        <v>1522.2</v>
      </c>
    </row>
    <row r="24" spans="1:16" s="50" customFormat="1">
      <c r="A24" s="96">
        <v>43098</v>
      </c>
      <c r="B24" s="16" t="s">
        <v>12</v>
      </c>
      <c r="C24" s="16" t="s">
        <v>12</v>
      </c>
      <c r="D24" s="13" t="s">
        <v>200</v>
      </c>
      <c r="E24" s="14" t="s">
        <v>178</v>
      </c>
      <c r="F24" s="12">
        <v>8</v>
      </c>
      <c r="G24" s="98">
        <v>139.24</v>
      </c>
      <c r="H24" s="74">
        <f t="shared" si="0"/>
        <v>1113.92</v>
      </c>
      <c r="I24" s="102">
        <f>+'[1]MATERIAL DE LIMPIEZA'!D21</f>
        <v>0</v>
      </c>
      <c r="J24" s="102"/>
      <c r="K24" s="110">
        <f t="shared" si="4"/>
        <v>0</v>
      </c>
      <c r="L24" s="103">
        <f>+'[1]MATERIAL DE LIMPIEZA'!AC21</f>
        <v>2</v>
      </c>
      <c r="M24" s="103"/>
      <c r="N24" s="103">
        <f t="shared" si="1"/>
        <v>6</v>
      </c>
      <c r="O24" s="75">
        <f t="shared" si="2"/>
        <v>835.44</v>
      </c>
    </row>
    <row r="25" spans="1:16" s="50" customFormat="1">
      <c r="A25" s="96">
        <v>43098</v>
      </c>
      <c r="B25" s="16" t="s">
        <v>12</v>
      </c>
      <c r="C25" s="16" t="s">
        <v>12</v>
      </c>
      <c r="D25" s="13" t="s">
        <v>201</v>
      </c>
      <c r="E25" s="14" t="s">
        <v>154</v>
      </c>
      <c r="F25" s="12">
        <v>485</v>
      </c>
      <c r="G25" s="129"/>
      <c r="H25" s="74">
        <f t="shared" si="0"/>
        <v>0</v>
      </c>
      <c r="I25" s="102">
        <f>+'[1]MATERIAL DE LIMPIEZA'!D22</f>
        <v>192</v>
      </c>
      <c r="J25" s="124">
        <f>+(1195*1.18)/(48)</f>
        <v>29.377083333333331</v>
      </c>
      <c r="K25" s="110">
        <f t="shared" si="4"/>
        <v>5640.4</v>
      </c>
      <c r="L25" s="103">
        <f>+'[1]MATERIAL DE LIMPIEZA'!AC22</f>
        <v>61</v>
      </c>
      <c r="M25" s="125">
        <f>+L25*G25</f>
        <v>0</v>
      </c>
      <c r="N25" s="103">
        <f t="shared" si="1"/>
        <v>616</v>
      </c>
      <c r="O25" s="75">
        <f t="shared" si="2"/>
        <v>0</v>
      </c>
      <c r="P25" s="106"/>
    </row>
    <row r="26" spans="1:16" s="50" customFormat="1">
      <c r="A26" s="96">
        <v>43099</v>
      </c>
      <c r="B26" s="16" t="s">
        <v>12</v>
      </c>
      <c r="C26" s="16" t="s">
        <v>12</v>
      </c>
      <c r="D26" s="13" t="s">
        <v>221</v>
      </c>
      <c r="E26" s="14" t="s">
        <v>154</v>
      </c>
      <c r="F26" s="12">
        <v>0</v>
      </c>
      <c r="G26" s="98"/>
      <c r="H26" s="74">
        <f t="shared" si="0"/>
        <v>0</v>
      </c>
      <c r="I26" s="102">
        <f>+'[1]MATERIAL DE LIMPIEZA'!D23</f>
        <v>6</v>
      </c>
      <c r="J26" s="124">
        <f>+(109*1.18)</f>
        <v>128.62</v>
      </c>
      <c r="K26" s="110">
        <f t="shared" si="4"/>
        <v>771.72</v>
      </c>
      <c r="L26" s="103">
        <f>+'[1]MATERIAL DE LIMPIEZA'!AC23</f>
        <v>2</v>
      </c>
      <c r="M26" s="103"/>
      <c r="N26" s="103">
        <f t="shared" si="1"/>
        <v>4</v>
      </c>
      <c r="O26" s="75">
        <f>SUM(G26*I26)</f>
        <v>0</v>
      </c>
      <c r="P26" s="106"/>
    </row>
    <row r="27" spans="1:16" s="50" customFormat="1" ht="22.5">
      <c r="A27" s="96">
        <v>43098</v>
      </c>
      <c r="B27" s="16" t="s">
        <v>12</v>
      </c>
      <c r="C27" s="16" t="s">
        <v>12</v>
      </c>
      <c r="D27" s="126" t="s">
        <v>202</v>
      </c>
      <c r="E27" s="16" t="s">
        <v>176</v>
      </c>
      <c r="F27" s="12">
        <v>5</v>
      </c>
      <c r="G27" s="97">
        <v>348.1</v>
      </c>
      <c r="H27" s="74">
        <f t="shared" si="0"/>
        <v>1740.5</v>
      </c>
      <c r="I27" s="102">
        <f>+'[1]MATERIAL DE LIMPIEZA'!D24</f>
        <v>25</v>
      </c>
      <c r="J27" s="102">
        <f>+(385*1.18)</f>
        <v>454.29999999999995</v>
      </c>
      <c r="K27" s="110">
        <f t="shared" si="4"/>
        <v>11357.499999999998</v>
      </c>
      <c r="L27" s="103">
        <f>+'[1]MATERIAL DE LIMPIEZA'!AC24</f>
        <v>5</v>
      </c>
      <c r="M27" s="103"/>
      <c r="N27" s="103">
        <f t="shared" si="1"/>
        <v>25</v>
      </c>
      <c r="O27" s="75">
        <f t="shared" ref="O27:O35" si="5">SUM(G27*N27)</f>
        <v>8702.5</v>
      </c>
      <c r="P27" s="106"/>
    </row>
    <row r="28" spans="1:16" s="50" customFormat="1">
      <c r="A28" s="96">
        <v>43098</v>
      </c>
      <c r="B28" s="16" t="s">
        <v>12</v>
      </c>
      <c r="C28" s="16" t="s">
        <v>12</v>
      </c>
      <c r="D28" s="15" t="s">
        <v>203</v>
      </c>
      <c r="E28" s="16" t="s">
        <v>152</v>
      </c>
      <c r="F28" s="12">
        <v>0</v>
      </c>
      <c r="G28" s="97"/>
      <c r="H28" s="74">
        <f t="shared" si="0"/>
        <v>0</v>
      </c>
      <c r="I28" s="102">
        <f>+'[1]MATERIAL DE LIMPIEZA'!D25</f>
        <v>10</v>
      </c>
      <c r="J28" s="102"/>
      <c r="K28" s="110">
        <f t="shared" si="4"/>
        <v>0</v>
      </c>
      <c r="L28" s="103">
        <f>+'[1]MATERIAL DE LIMPIEZA'!AC25</f>
        <v>2</v>
      </c>
      <c r="M28" s="103"/>
      <c r="N28" s="103">
        <f t="shared" si="1"/>
        <v>8</v>
      </c>
      <c r="O28" s="75">
        <f t="shared" si="5"/>
        <v>0</v>
      </c>
      <c r="P28" s="106"/>
    </row>
    <row r="29" spans="1:16" s="50" customFormat="1">
      <c r="A29" s="96">
        <v>43098</v>
      </c>
      <c r="B29" s="16" t="s">
        <v>12</v>
      </c>
      <c r="C29" s="16" t="s">
        <v>12</v>
      </c>
      <c r="D29" s="15" t="s">
        <v>204</v>
      </c>
      <c r="E29" s="16" t="s">
        <v>176</v>
      </c>
      <c r="F29" s="12">
        <v>5</v>
      </c>
      <c r="G29" s="97">
        <v>121.54</v>
      </c>
      <c r="H29" s="74">
        <f t="shared" si="0"/>
        <v>607.70000000000005</v>
      </c>
      <c r="I29" s="102">
        <f>+'[1]MATERIAL DE LIMPIEZA'!D26</f>
        <v>0</v>
      </c>
      <c r="J29" s="102"/>
      <c r="K29" s="110">
        <f t="shared" ref="K29:K34" si="6">+I29*J29</f>
        <v>0</v>
      </c>
      <c r="L29" s="103">
        <f>+'[1]MATERIAL DE LIMPIEZA'!AC26</f>
        <v>1</v>
      </c>
      <c r="M29" s="103"/>
      <c r="N29" s="103">
        <f t="shared" si="1"/>
        <v>4</v>
      </c>
      <c r="O29" s="75">
        <f t="shared" si="5"/>
        <v>486.16</v>
      </c>
    </row>
    <row r="30" spans="1:16" s="50" customFormat="1">
      <c r="A30" s="96">
        <v>43098</v>
      </c>
      <c r="B30" s="16" t="s">
        <v>12</v>
      </c>
      <c r="C30" s="16" t="s">
        <v>12</v>
      </c>
      <c r="D30" s="15" t="s">
        <v>205</v>
      </c>
      <c r="E30" s="16" t="s">
        <v>155</v>
      </c>
      <c r="F30" s="12">
        <v>8</v>
      </c>
      <c r="G30" s="97">
        <v>224.2</v>
      </c>
      <c r="H30" s="74">
        <f t="shared" si="0"/>
        <v>1793.6</v>
      </c>
      <c r="I30" s="102">
        <f>+'[1]MATERIAL DE LIMPIEZA'!D27</f>
        <v>0</v>
      </c>
      <c r="J30" s="102"/>
      <c r="K30" s="110">
        <f t="shared" si="6"/>
        <v>0</v>
      </c>
      <c r="L30" s="103">
        <f>+'[1]MATERIAL DE LIMPIEZA'!AC27</f>
        <v>2</v>
      </c>
      <c r="M30" s="103"/>
      <c r="N30" s="103">
        <f t="shared" si="1"/>
        <v>6</v>
      </c>
      <c r="O30" s="75">
        <f t="shared" si="5"/>
        <v>1345.1999999999998</v>
      </c>
    </row>
    <row r="31" spans="1:16" s="50" customFormat="1">
      <c r="A31" s="96">
        <v>43098</v>
      </c>
      <c r="B31" s="16" t="s">
        <v>12</v>
      </c>
      <c r="C31" s="16" t="s">
        <v>12</v>
      </c>
      <c r="D31" s="15" t="s">
        <v>206</v>
      </c>
      <c r="E31" s="16" t="s">
        <v>155</v>
      </c>
      <c r="F31" s="12">
        <v>0</v>
      </c>
      <c r="G31" s="130"/>
      <c r="H31" s="74">
        <f t="shared" si="0"/>
        <v>0</v>
      </c>
      <c r="I31" s="102">
        <f>+'[1]MATERIAL DE LIMPIEZA'!D28</f>
        <v>0</v>
      </c>
      <c r="J31" s="102"/>
      <c r="K31" s="110">
        <f t="shared" si="6"/>
        <v>0</v>
      </c>
      <c r="L31" s="103">
        <f>+'[1]MATERIAL DE LIMPIEZA'!AC28</f>
        <v>0</v>
      </c>
      <c r="M31" s="103"/>
      <c r="N31" s="103">
        <f t="shared" si="1"/>
        <v>0</v>
      </c>
      <c r="O31" s="75">
        <f t="shared" si="5"/>
        <v>0</v>
      </c>
    </row>
    <row r="32" spans="1:16" s="50" customFormat="1">
      <c r="A32" s="96">
        <v>43098</v>
      </c>
      <c r="B32" s="16" t="s">
        <v>12</v>
      </c>
      <c r="C32" s="16" t="s">
        <v>12</v>
      </c>
      <c r="D32" s="15" t="s">
        <v>207</v>
      </c>
      <c r="E32" s="16" t="s">
        <v>156</v>
      </c>
      <c r="F32" s="12">
        <v>2</v>
      </c>
      <c r="G32" s="97">
        <v>584.1</v>
      </c>
      <c r="H32" s="74">
        <f t="shared" si="0"/>
        <v>1168.2</v>
      </c>
      <c r="I32" s="102">
        <f>+'[1]MATERIAL DE LIMPIEZA'!D29</f>
        <v>0</v>
      </c>
      <c r="J32" s="102"/>
      <c r="K32" s="110">
        <f t="shared" si="6"/>
        <v>0</v>
      </c>
      <c r="L32" s="103">
        <f>+'[1]MATERIAL DE LIMPIEZA'!AC29</f>
        <v>1</v>
      </c>
      <c r="M32" s="103"/>
      <c r="N32" s="103">
        <f t="shared" si="1"/>
        <v>1</v>
      </c>
      <c r="O32" s="75">
        <f t="shared" si="5"/>
        <v>584.1</v>
      </c>
    </row>
    <row r="33" spans="1:16" s="50" customFormat="1">
      <c r="A33" s="96">
        <v>43098</v>
      </c>
      <c r="B33" s="16" t="s">
        <v>12</v>
      </c>
      <c r="C33" s="16" t="s">
        <v>12</v>
      </c>
      <c r="D33" s="15" t="s">
        <v>208</v>
      </c>
      <c r="E33" s="16" t="s">
        <v>155</v>
      </c>
      <c r="F33" s="12">
        <v>7</v>
      </c>
      <c r="G33" s="97">
        <v>224.2</v>
      </c>
      <c r="H33" s="74">
        <f t="shared" si="0"/>
        <v>1569.3999999999999</v>
      </c>
      <c r="I33" s="102">
        <f>+'[1]MATERIAL DE LIMPIEZA'!D30</f>
        <v>0</v>
      </c>
      <c r="J33" s="102"/>
      <c r="K33" s="110">
        <f t="shared" si="6"/>
        <v>0</v>
      </c>
      <c r="L33" s="103">
        <f>+'[1]MATERIAL DE LIMPIEZA'!AC30</f>
        <v>1</v>
      </c>
      <c r="M33" s="103"/>
      <c r="N33" s="103">
        <f t="shared" si="1"/>
        <v>6</v>
      </c>
      <c r="O33" s="75">
        <f t="shared" si="5"/>
        <v>1345.1999999999998</v>
      </c>
    </row>
    <row r="34" spans="1:16" s="50" customFormat="1">
      <c r="A34" s="96">
        <v>43098</v>
      </c>
      <c r="B34" s="16" t="s">
        <v>12</v>
      </c>
      <c r="C34" s="16" t="s">
        <v>12</v>
      </c>
      <c r="D34" s="127" t="s">
        <v>215</v>
      </c>
      <c r="E34" s="16" t="s">
        <v>152</v>
      </c>
      <c r="F34" s="12">
        <v>0</v>
      </c>
      <c r="G34" s="97"/>
      <c r="H34" s="74">
        <f t="shared" si="0"/>
        <v>0</v>
      </c>
      <c r="I34" s="102">
        <f>+'[1]MATERIAL DE LIMPIEZA'!D31</f>
        <v>24</v>
      </c>
      <c r="J34" s="124">
        <f>+(2950*1.18)/(24)</f>
        <v>145.04166666666666</v>
      </c>
      <c r="K34" s="110">
        <f t="shared" si="6"/>
        <v>3481</v>
      </c>
      <c r="L34" s="103">
        <f>+'[1]MATERIAL DE LIMPIEZA'!AC31</f>
        <v>2</v>
      </c>
      <c r="M34" s="103"/>
      <c r="N34" s="103">
        <f t="shared" si="1"/>
        <v>22</v>
      </c>
      <c r="O34" s="75">
        <f t="shared" si="5"/>
        <v>0</v>
      </c>
      <c r="P34" s="106"/>
    </row>
    <row r="35" spans="1:16" s="50" customFormat="1">
      <c r="A35" s="96">
        <v>43098</v>
      </c>
      <c r="B35" s="16" t="s">
        <v>12</v>
      </c>
      <c r="C35" s="16" t="s">
        <v>12</v>
      </c>
      <c r="D35" s="127" t="s">
        <v>209</v>
      </c>
      <c r="E35" s="16" t="s">
        <v>152</v>
      </c>
      <c r="F35" s="12">
        <v>0</v>
      </c>
      <c r="G35" s="97"/>
      <c r="H35" s="74">
        <f t="shared" si="0"/>
        <v>0</v>
      </c>
      <c r="I35" s="102">
        <v>100</v>
      </c>
      <c r="J35" s="102">
        <f>+(1950*1.18)/(50)</f>
        <v>46.02</v>
      </c>
      <c r="K35" s="110">
        <f>+I35*J35</f>
        <v>4602</v>
      </c>
      <c r="L35" s="103">
        <f>+'[1]MATERIAL DE LIMPIEZA'!AC32</f>
        <v>5</v>
      </c>
      <c r="M35" s="103"/>
      <c r="N35" s="103">
        <f t="shared" si="1"/>
        <v>95</v>
      </c>
      <c r="O35" s="75">
        <f t="shared" si="5"/>
        <v>0</v>
      </c>
      <c r="P35" s="106"/>
    </row>
    <row r="36" spans="1:16" ht="15.75" thickBot="1">
      <c r="A36" s="1"/>
      <c r="B36" s="1"/>
      <c r="C36" s="1"/>
      <c r="D36" s="1"/>
      <c r="E36" s="76" t="s">
        <v>23</v>
      </c>
      <c r="F36" s="79">
        <f>SUM(F9:F35)</f>
        <v>720</v>
      </c>
      <c r="G36" s="77">
        <f>SUM(G9:G35)</f>
        <v>4836.579999999999</v>
      </c>
      <c r="H36" s="78">
        <f>SUM(H9:H35)</f>
        <v>55180.319999999992</v>
      </c>
      <c r="I36" s="2"/>
      <c r="J36" s="2"/>
      <c r="K36" s="108">
        <f>SUM(K9:K35)</f>
        <v>29245.119999999995</v>
      </c>
      <c r="L36" s="80">
        <f>SUM(L9:L35)</f>
        <v>115</v>
      </c>
      <c r="M36" s="80"/>
      <c r="N36" s="79">
        <f>SUM(N9:N35)</f>
        <v>1035</v>
      </c>
      <c r="O36" s="81">
        <f>SUM(O9:O35)</f>
        <v>52763.979999999996</v>
      </c>
      <c r="P36" s="107"/>
    </row>
    <row r="37" spans="1:16" ht="15.75" thickTop="1">
      <c r="A37" s="1"/>
      <c r="B37" s="1"/>
      <c r="C37" s="1"/>
      <c r="D37" s="1"/>
      <c r="E37" s="1"/>
      <c r="F37" s="1"/>
      <c r="G37" s="1"/>
      <c r="H37" s="4"/>
      <c r="I37" s="2"/>
      <c r="J37" s="2"/>
      <c r="K37" s="108"/>
      <c r="L37" s="2"/>
      <c r="M37" s="2"/>
      <c r="N37" s="1"/>
      <c r="O37" s="1"/>
    </row>
    <row r="38" spans="1:16">
      <c r="A38" s="1"/>
      <c r="B38" s="1"/>
      <c r="C38" s="1"/>
      <c r="D38" s="1"/>
      <c r="E38" s="1"/>
      <c r="F38" s="1"/>
      <c r="G38" s="1"/>
      <c r="H38" s="4"/>
      <c r="I38" s="2"/>
      <c r="J38" s="2"/>
      <c r="K38" s="108"/>
      <c r="L38" s="2"/>
      <c r="M38" s="2"/>
      <c r="N38" s="1"/>
      <c r="O38" s="1"/>
    </row>
    <row r="39" spans="1:16">
      <c r="A39" s="82" t="s">
        <v>24</v>
      </c>
      <c r="B39" s="83"/>
      <c r="C39" s="82"/>
      <c r="D39" s="83"/>
      <c r="E39" s="82" t="s">
        <v>25</v>
      </c>
      <c r="F39" s="83"/>
      <c r="G39" s="84"/>
      <c r="H39" s="85"/>
      <c r="I39" s="82" t="s">
        <v>26</v>
      </c>
      <c r="J39" s="82"/>
      <c r="K39" s="111"/>
      <c r="L39" s="86"/>
      <c r="M39" s="86"/>
      <c r="N39" s="86"/>
      <c r="O39" s="1"/>
    </row>
    <row r="40" spans="1:16">
      <c r="A40" s="82"/>
      <c r="B40" s="83"/>
      <c r="C40" s="82"/>
      <c r="D40" s="82"/>
      <c r="E40" s="83"/>
      <c r="F40" s="83"/>
      <c r="G40" s="86"/>
      <c r="H40" s="85"/>
      <c r="I40" s="83"/>
      <c r="J40" s="83"/>
      <c r="K40" s="112"/>
      <c r="L40" s="86"/>
      <c r="M40" s="86"/>
      <c r="N40" s="86"/>
      <c r="O40" s="3"/>
    </row>
    <row r="41" spans="1:16">
      <c r="A41" s="82"/>
      <c r="B41" s="83"/>
      <c r="C41" s="82"/>
      <c r="D41" s="82"/>
      <c r="E41" s="83"/>
      <c r="F41" s="83"/>
      <c r="G41" s="86"/>
      <c r="H41" s="85"/>
      <c r="I41" s="86"/>
      <c r="J41" s="86"/>
      <c r="K41" s="113"/>
      <c r="L41" s="86"/>
      <c r="M41" s="86"/>
      <c r="N41" s="86"/>
      <c r="O41" s="3"/>
    </row>
    <row r="42" spans="1:16">
      <c r="A42" s="82"/>
      <c r="B42" s="83"/>
      <c r="C42" s="82"/>
      <c r="D42" s="82"/>
      <c r="E42" s="83"/>
      <c r="F42" s="83"/>
      <c r="G42" s="86"/>
      <c r="H42" s="85"/>
      <c r="I42" s="86"/>
      <c r="J42" s="86"/>
      <c r="K42" s="113"/>
      <c r="L42" s="86"/>
      <c r="M42" s="86"/>
      <c r="N42" s="86"/>
      <c r="O42" s="3"/>
    </row>
    <row r="43" spans="1:16">
      <c r="A43" s="87" t="s">
        <v>210</v>
      </c>
      <c r="B43" s="88"/>
      <c r="C43" s="89"/>
      <c r="D43" s="83"/>
      <c r="E43" s="89" t="s">
        <v>28</v>
      </c>
      <c r="F43" s="83"/>
      <c r="G43" s="83"/>
      <c r="H43" s="85"/>
      <c r="I43" s="89" t="s">
        <v>211</v>
      </c>
      <c r="J43" s="89"/>
      <c r="K43" s="114"/>
      <c r="L43" s="86"/>
      <c r="M43" s="86"/>
      <c r="N43" s="86"/>
      <c r="O43" s="1"/>
    </row>
    <row r="44" spans="1:16">
      <c r="A44" s="90" t="s">
        <v>212</v>
      </c>
      <c r="B44" s="88"/>
      <c r="C44" s="91"/>
      <c r="D44" s="83"/>
      <c r="E44" s="91" t="s">
        <v>30</v>
      </c>
      <c r="F44" s="83"/>
      <c r="G44" s="83"/>
      <c r="H44" s="85"/>
      <c r="I44" s="91" t="s">
        <v>31</v>
      </c>
      <c r="J44" s="91"/>
      <c r="K44" s="115"/>
      <c r="L44" s="86"/>
      <c r="M44" s="86"/>
      <c r="N44" s="86"/>
      <c r="O44" s="1"/>
    </row>
    <row r="45" spans="1:16">
      <c r="A45" s="90" t="s">
        <v>213</v>
      </c>
      <c r="B45" s="88"/>
      <c r="C45" s="91"/>
      <c r="D45" s="83"/>
      <c r="E45" s="90" t="s">
        <v>213</v>
      </c>
      <c r="F45" s="83"/>
      <c r="G45" s="83"/>
      <c r="H45" s="85"/>
      <c r="I45" s="90" t="s">
        <v>213</v>
      </c>
      <c r="J45" s="90"/>
      <c r="K45" s="116"/>
      <c r="L45" s="91"/>
      <c r="M45" s="91"/>
      <c r="N45" s="86"/>
      <c r="O45" s="1"/>
    </row>
    <row r="46" spans="1:16">
      <c r="A46" s="1"/>
      <c r="B46" s="1"/>
      <c r="C46" s="1"/>
      <c r="D46" s="1"/>
      <c r="E46" s="1"/>
      <c r="F46" s="1"/>
      <c r="G46" s="1"/>
      <c r="H46" s="1"/>
      <c r="I46" s="2"/>
      <c r="J46" s="2"/>
      <c r="K46" s="108"/>
      <c r="L46" s="2"/>
      <c r="M46" s="2"/>
      <c r="N46" s="1"/>
      <c r="O46" s="1"/>
    </row>
    <row r="47" spans="1:16">
      <c r="A47" s="1"/>
      <c r="B47" s="1"/>
      <c r="C47" s="1"/>
      <c r="D47" s="1"/>
      <c r="E47" s="1"/>
      <c r="F47" s="1"/>
      <c r="G47" s="1"/>
      <c r="H47" s="1"/>
      <c r="I47" s="2"/>
      <c r="J47" s="2"/>
      <c r="K47" s="108"/>
      <c r="L47" s="2"/>
      <c r="M47" s="2"/>
      <c r="N47" s="1"/>
      <c r="O47" s="1"/>
    </row>
    <row r="48" spans="1:16">
      <c r="A48" s="1"/>
      <c r="B48" s="1"/>
      <c r="C48" s="1"/>
      <c r="D48" s="1"/>
      <c r="E48" s="1"/>
      <c r="F48" s="1"/>
      <c r="G48" s="1"/>
      <c r="H48" s="1"/>
      <c r="I48" s="2"/>
      <c r="J48" s="2"/>
      <c r="K48" s="108"/>
      <c r="L48" s="2"/>
      <c r="M48" s="2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2"/>
      <c r="J49" s="2"/>
      <c r="K49" s="108"/>
      <c r="L49" s="2"/>
      <c r="M49" s="2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2"/>
      <c r="J50" s="2"/>
      <c r="K50" s="108"/>
      <c r="L50" s="2"/>
      <c r="M50" s="2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2"/>
      <c r="J51" s="2"/>
      <c r="K51" s="108"/>
      <c r="L51" s="2"/>
      <c r="M51" s="2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2"/>
      <c r="J52" s="2"/>
      <c r="K52" s="108"/>
      <c r="L52" s="2"/>
      <c r="M52" s="2"/>
      <c r="N52" s="1"/>
      <c r="O52" s="1"/>
    </row>
  </sheetData>
  <pageMargins left="0.7" right="0.7" top="0.75" bottom="0.75" header="0.3" footer="0.3"/>
  <ignoredErrors>
    <ignoredError sqref="O2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51"/>
  <sheetViews>
    <sheetView topLeftCell="A16" workbookViewId="0">
      <selection activeCell="J37" sqref="J37"/>
    </sheetView>
  </sheetViews>
  <sheetFormatPr baseColWidth="10" defaultRowHeight="15"/>
  <cols>
    <col min="1" max="1" width="10.28515625" customWidth="1"/>
    <col min="2" max="2" width="10" bestFit="1" customWidth="1"/>
    <col min="3" max="3" width="10.85546875" bestFit="1" customWidth="1"/>
    <col min="4" max="4" width="25.7109375" customWidth="1"/>
    <col min="5" max="5" width="12.140625" bestFit="1" customWidth="1"/>
    <col min="6" max="6" width="11.42578125" customWidth="1"/>
    <col min="7" max="7" width="12" customWidth="1"/>
    <col min="8" max="8" width="12.85546875" customWidth="1"/>
    <col min="14" max="14" width="10.5703125" customWidth="1"/>
    <col min="15" max="15" width="12.7109375" bestFit="1" customWidth="1"/>
  </cols>
  <sheetData>
    <row r="1" spans="1:85" ht="15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</row>
    <row r="2" spans="1:85" ht="15.7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</row>
    <row r="3" spans="1:85" ht="15.75">
      <c r="A3" s="105"/>
      <c r="B3" s="105"/>
      <c r="C3" s="105"/>
      <c r="D3" s="105"/>
      <c r="E3" s="105"/>
      <c r="F3" s="105"/>
      <c r="G3" s="105"/>
      <c r="H3" s="105"/>
      <c r="I3" s="2"/>
      <c r="J3" s="2"/>
      <c r="K3" s="108"/>
      <c r="L3" s="2"/>
      <c r="M3" s="2"/>
      <c r="N3" s="1"/>
      <c r="O3" s="1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</row>
    <row r="4" spans="1:85">
      <c r="A4" s="119" t="s">
        <v>185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</row>
    <row r="5" spans="1:85">
      <c r="A5" s="120" t="s">
        <v>139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</row>
    <row r="6" spans="1:85">
      <c r="A6" s="121" t="s">
        <v>172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</row>
    <row r="7" spans="1:85">
      <c r="A7" s="1"/>
      <c r="B7" s="1"/>
      <c r="C7" s="1"/>
      <c r="D7" s="1"/>
      <c r="E7" s="1"/>
      <c r="F7" s="1"/>
      <c r="G7" s="1"/>
      <c r="H7" s="1"/>
      <c r="I7" s="2"/>
      <c r="J7" s="2"/>
      <c r="K7" s="108"/>
      <c r="L7" s="2"/>
      <c r="M7" s="2"/>
      <c r="N7" s="1"/>
      <c r="O7" s="1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</row>
    <row r="8" spans="1:85" ht="48">
      <c r="A8" s="92" t="s">
        <v>3</v>
      </c>
      <c r="B8" s="93" t="s">
        <v>4</v>
      </c>
      <c r="C8" s="93" t="s">
        <v>5</v>
      </c>
      <c r="D8" s="93" t="s">
        <v>140</v>
      </c>
      <c r="E8" s="93" t="s">
        <v>6</v>
      </c>
      <c r="F8" s="37" t="s">
        <v>8</v>
      </c>
      <c r="G8" s="93" t="s">
        <v>7</v>
      </c>
      <c r="H8" s="73" t="s">
        <v>186</v>
      </c>
      <c r="I8" s="94" t="s">
        <v>9</v>
      </c>
      <c r="J8" s="94" t="s">
        <v>227</v>
      </c>
      <c r="K8" s="109" t="s">
        <v>228</v>
      </c>
      <c r="L8" s="37" t="s">
        <v>10</v>
      </c>
      <c r="M8" s="109" t="s">
        <v>230</v>
      </c>
      <c r="N8" s="37" t="s">
        <v>187</v>
      </c>
      <c r="O8" s="95" t="s">
        <v>188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</row>
    <row r="9" spans="1:85" s="50" customFormat="1">
      <c r="A9" s="96">
        <v>43098</v>
      </c>
      <c r="B9" s="16" t="s">
        <v>12</v>
      </c>
      <c r="C9" s="16" t="s">
        <v>12</v>
      </c>
      <c r="D9" s="15" t="s">
        <v>189</v>
      </c>
      <c r="E9" s="16" t="s">
        <v>190</v>
      </c>
      <c r="F9" s="12">
        <v>0</v>
      </c>
      <c r="G9" s="97"/>
      <c r="H9" s="74">
        <f t="shared" ref="H9:H35" si="0">SUM(G9*F9)</f>
        <v>0</v>
      </c>
      <c r="I9" s="102"/>
      <c r="J9" s="102"/>
      <c r="K9" s="110">
        <f>+I9*J9</f>
        <v>0</v>
      </c>
      <c r="L9" s="103"/>
      <c r="M9" s="103"/>
      <c r="N9" s="103">
        <f t="shared" ref="N9:N35" si="1">SUM(F9+I9-L9)</f>
        <v>0</v>
      </c>
      <c r="O9" s="75">
        <f t="shared" ref="O9:O25" si="2">SUM(G9*N9)</f>
        <v>0</v>
      </c>
    </row>
    <row r="10" spans="1:85" s="50" customFormat="1">
      <c r="A10" s="96">
        <v>43098</v>
      </c>
      <c r="B10" s="16" t="s">
        <v>12</v>
      </c>
      <c r="C10" s="16" t="s">
        <v>12</v>
      </c>
      <c r="D10" s="15" t="s">
        <v>191</v>
      </c>
      <c r="E10" s="16" t="s">
        <v>152</v>
      </c>
      <c r="F10" s="12">
        <v>13</v>
      </c>
      <c r="G10" s="97">
        <v>148.47999999999999</v>
      </c>
      <c r="H10" s="74">
        <f t="shared" si="0"/>
        <v>1930.2399999999998</v>
      </c>
      <c r="I10" s="102"/>
      <c r="J10" s="102"/>
      <c r="K10" s="110">
        <f t="shared" ref="K10:K18" si="3">+I10*J10</f>
        <v>0</v>
      </c>
      <c r="L10" s="103"/>
      <c r="M10" s="103"/>
      <c r="N10" s="103">
        <f t="shared" si="1"/>
        <v>13</v>
      </c>
      <c r="O10" s="75">
        <f t="shared" si="2"/>
        <v>1930.2399999999998</v>
      </c>
    </row>
    <row r="11" spans="1:85" s="50" customFormat="1">
      <c r="A11" s="96">
        <v>43098</v>
      </c>
      <c r="B11" s="16" t="s">
        <v>12</v>
      </c>
      <c r="C11" s="16" t="s">
        <v>12</v>
      </c>
      <c r="D11" s="15" t="s">
        <v>192</v>
      </c>
      <c r="E11" s="16" t="s">
        <v>155</v>
      </c>
      <c r="F11" s="12">
        <v>4</v>
      </c>
      <c r="G11" s="97">
        <v>1174.0999999999999</v>
      </c>
      <c r="H11" s="74">
        <f t="shared" si="0"/>
        <v>4696.3999999999996</v>
      </c>
      <c r="I11" s="102"/>
      <c r="J11" s="102"/>
      <c r="K11" s="110">
        <f t="shared" si="3"/>
        <v>0</v>
      </c>
      <c r="L11" s="103"/>
      <c r="M11" s="103"/>
      <c r="N11" s="103">
        <f t="shared" si="1"/>
        <v>4</v>
      </c>
      <c r="O11" s="75">
        <f t="shared" si="2"/>
        <v>4696.3999999999996</v>
      </c>
    </row>
    <row r="12" spans="1:85" s="50" customFormat="1">
      <c r="A12" s="96">
        <v>43098</v>
      </c>
      <c r="B12" s="16" t="s">
        <v>12</v>
      </c>
      <c r="C12" s="16" t="s">
        <v>12</v>
      </c>
      <c r="D12" s="15" t="s">
        <v>214</v>
      </c>
      <c r="E12" s="16" t="s">
        <v>176</v>
      </c>
      <c r="F12" s="122">
        <v>9</v>
      </c>
      <c r="G12" s="123"/>
      <c r="H12" s="74">
        <f t="shared" si="0"/>
        <v>0</v>
      </c>
      <c r="I12" s="102"/>
      <c r="J12" s="124">
        <f>+(25*1.18)</f>
        <v>29.5</v>
      </c>
      <c r="K12" s="110">
        <f>+I12*J12</f>
        <v>0</v>
      </c>
      <c r="L12" s="103"/>
      <c r="M12" s="103"/>
      <c r="N12" s="103">
        <f t="shared" si="1"/>
        <v>9</v>
      </c>
      <c r="O12" s="75">
        <f t="shared" si="2"/>
        <v>0</v>
      </c>
      <c r="P12" s="106"/>
    </row>
    <row r="13" spans="1:85" s="50" customFormat="1">
      <c r="A13" s="96">
        <v>43098</v>
      </c>
      <c r="B13" s="16" t="s">
        <v>12</v>
      </c>
      <c r="C13" s="16" t="s">
        <v>12</v>
      </c>
      <c r="D13" s="15" t="s">
        <v>151</v>
      </c>
      <c r="E13" s="16" t="s">
        <v>176</v>
      </c>
      <c r="F13" s="12">
        <v>27</v>
      </c>
      <c r="G13" s="97">
        <v>3.54</v>
      </c>
      <c r="H13" s="74">
        <f t="shared" si="0"/>
        <v>95.58</v>
      </c>
      <c r="I13" s="102"/>
      <c r="J13" s="102"/>
      <c r="K13" s="110">
        <f t="shared" si="3"/>
        <v>0</v>
      </c>
      <c r="L13" s="103"/>
      <c r="M13" s="103"/>
      <c r="N13" s="103">
        <f t="shared" si="1"/>
        <v>27</v>
      </c>
      <c r="O13" s="75">
        <f t="shared" si="2"/>
        <v>95.58</v>
      </c>
    </row>
    <row r="14" spans="1:85" s="50" customFormat="1">
      <c r="A14" s="96">
        <v>43098</v>
      </c>
      <c r="B14" s="16" t="s">
        <v>12</v>
      </c>
      <c r="C14" s="16" t="s">
        <v>12</v>
      </c>
      <c r="D14" s="15" t="s">
        <v>193</v>
      </c>
      <c r="E14" s="16" t="s">
        <v>152</v>
      </c>
      <c r="F14" s="12">
        <v>97</v>
      </c>
      <c r="G14" s="97">
        <v>272.60000000000002</v>
      </c>
      <c r="H14" s="74">
        <f t="shared" si="0"/>
        <v>26442.2</v>
      </c>
      <c r="I14" s="102"/>
      <c r="J14" s="102"/>
      <c r="K14" s="110">
        <f t="shared" si="3"/>
        <v>0</v>
      </c>
      <c r="L14" s="103"/>
      <c r="M14" s="103"/>
      <c r="N14" s="103">
        <f t="shared" si="1"/>
        <v>97</v>
      </c>
      <c r="O14" s="75">
        <f t="shared" si="2"/>
        <v>26442.2</v>
      </c>
    </row>
    <row r="15" spans="1:85" s="50" customFormat="1">
      <c r="A15" s="96">
        <v>43098</v>
      </c>
      <c r="B15" s="16" t="s">
        <v>12</v>
      </c>
      <c r="C15" s="16" t="s">
        <v>12</v>
      </c>
      <c r="D15" s="15" t="s">
        <v>194</v>
      </c>
      <c r="E15" s="16" t="s">
        <v>155</v>
      </c>
      <c r="F15" s="12">
        <v>3</v>
      </c>
      <c r="G15" s="97">
        <v>283.2</v>
      </c>
      <c r="H15" s="74">
        <f t="shared" si="0"/>
        <v>849.59999999999991</v>
      </c>
      <c r="I15" s="102"/>
      <c r="J15" s="102"/>
      <c r="K15" s="110">
        <f t="shared" si="3"/>
        <v>0</v>
      </c>
      <c r="L15" s="103"/>
      <c r="M15" s="103"/>
      <c r="N15" s="103">
        <f t="shared" si="1"/>
        <v>3</v>
      </c>
      <c r="O15" s="75">
        <f t="shared" si="2"/>
        <v>849.59999999999991</v>
      </c>
    </row>
    <row r="16" spans="1:85" s="50" customFormat="1">
      <c r="A16" s="96">
        <v>43098</v>
      </c>
      <c r="B16" s="16" t="s">
        <v>12</v>
      </c>
      <c r="C16" s="16" t="s">
        <v>12</v>
      </c>
      <c r="D16" s="15" t="s">
        <v>158</v>
      </c>
      <c r="E16" s="16" t="s">
        <v>178</v>
      </c>
      <c r="F16" s="12">
        <v>4</v>
      </c>
      <c r="G16" s="97">
        <v>58.94</v>
      </c>
      <c r="H16" s="74">
        <f t="shared" si="0"/>
        <v>235.76</v>
      </c>
      <c r="I16" s="102"/>
      <c r="J16" s="102"/>
      <c r="K16" s="110">
        <f t="shared" si="3"/>
        <v>0</v>
      </c>
      <c r="L16" s="103"/>
      <c r="M16" s="103"/>
      <c r="N16" s="103">
        <f t="shared" si="1"/>
        <v>4</v>
      </c>
      <c r="O16" s="75">
        <f t="shared" si="2"/>
        <v>235.76</v>
      </c>
    </row>
    <row r="17" spans="1:16" s="50" customFormat="1">
      <c r="A17" s="96">
        <v>43098</v>
      </c>
      <c r="B17" s="16" t="s">
        <v>12</v>
      </c>
      <c r="C17" s="16" t="s">
        <v>12</v>
      </c>
      <c r="D17" s="15" t="s">
        <v>195</v>
      </c>
      <c r="E17" s="16" t="s">
        <v>176</v>
      </c>
      <c r="F17" s="12">
        <v>10</v>
      </c>
      <c r="G17" s="97">
        <v>224.2</v>
      </c>
      <c r="H17" s="74">
        <f t="shared" si="0"/>
        <v>2242</v>
      </c>
      <c r="I17" s="102"/>
      <c r="J17" s="102"/>
      <c r="K17" s="110">
        <f t="shared" si="3"/>
        <v>0</v>
      </c>
      <c r="L17" s="103"/>
      <c r="M17" s="103"/>
      <c r="N17" s="103">
        <f t="shared" si="1"/>
        <v>10</v>
      </c>
      <c r="O17" s="75">
        <f t="shared" si="2"/>
        <v>2242</v>
      </c>
    </row>
    <row r="18" spans="1:16" s="50" customFormat="1">
      <c r="A18" s="96">
        <v>43098</v>
      </c>
      <c r="B18" s="16" t="s">
        <v>12</v>
      </c>
      <c r="C18" s="16" t="s">
        <v>12</v>
      </c>
      <c r="D18" s="15" t="s">
        <v>196</v>
      </c>
      <c r="E18" s="101" t="s">
        <v>180</v>
      </c>
      <c r="F18" s="12">
        <v>3</v>
      </c>
      <c r="G18" s="97">
        <v>177</v>
      </c>
      <c r="H18" s="74">
        <f t="shared" si="0"/>
        <v>531</v>
      </c>
      <c r="I18" s="102"/>
      <c r="J18" s="102"/>
      <c r="K18" s="110">
        <f t="shared" si="3"/>
        <v>0</v>
      </c>
      <c r="L18" s="103"/>
      <c r="M18" s="103"/>
      <c r="N18" s="103">
        <f t="shared" si="1"/>
        <v>3</v>
      </c>
      <c r="O18" s="75">
        <f t="shared" si="2"/>
        <v>531</v>
      </c>
    </row>
    <row r="19" spans="1:16" s="50" customFormat="1">
      <c r="A19" s="96">
        <v>43098</v>
      </c>
      <c r="B19" s="16" t="s">
        <v>12</v>
      </c>
      <c r="C19" s="16" t="s">
        <v>12</v>
      </c>
      <c r="D19" s="15" t="s">
        <v>197</v>
      </c>
      <c r="E19" s="16" t="s">
        <v>178</v>
      </c>
      <c r="F19" s="12">
        <v>7</v>
      </c>
      <c r="G19" s="97"/>
      <c r="H19" s="74">
        <f t="shared" si="0"/>
        <v>0</v>
      </c>
      <c r="I19" s="102"/>
      <c r="J19" s="124">
        <f>+(125*1.18)</f>
        <v>147.5</v>
      </c>
      <c r="K19" s="110">
        <f t="shared" ref="K19:K26" si="4">+I19*J19</f>
        <v>0</v>
      </c>
      <c r="L19" s="103"/>
      <c r="M19" s="103"/>
      <c r="N19" s="103">
        <f t="shared" si="1"/>
        <v>7</v>
      </c>
      <c r="O19" s="75">
        <f t="shared" si="2"/>
        <v>0</v>
      </c>
      <c r="P19" s="106"/>
    </row>
    <row r="20" spans="1:16" s="50" customFormat="1">
      <c r="A20" s="96">
        <v>43098</v>
      </c>
      <c r="B20" s="16" t="s">
        <v>12</v>
      </c>
      <c r="C20" s="16" t="s">
        <v>12</v>
      </c>
      <c r="D20" s="15" t="s">
        <v>229</v>
      </c>
      <c r="E20" s="16" t="s">
        <v>220</v>
      </c>
      <c r="F20" s="12">
        <v>30</v>
      </c>
      <c r="G20" s="97"/>
      <c r="H20" s="74">
        <f t="shared" si="0"/>
        <v>0</v>
      </c>
      <c r="I20" s="102"/>
      <c r="J20" s="124">
        <f>+(775*1.18)/(30)</f>
        <v>30.483333333333334</v>
      </c>
      <c r="K20" s="110">
        <f t="shared" si="4"/>
        <v>0</v>
      </c>
      <c r="L20" s="103"/>
      <c r="M20" s="103"/>
      <c r="N20" s="103">
        <f t="shared" si="1"/>
        <v>30</v>
      </c>
      <c r="O20" s="75">
        <f t="shared" si="2"/>
        <v>0</v>
      </c>
      <c r="P20" s="106"/>
    </row>
    <row r="21" spans="1:16" s="50" customFormat="1">
      <c r="A21" s="96">
        <v>43098</v>
      </c>
      <c r="B21" s="16" t="s">
        <v>12</v>
      </c>
      <c r="C21" s="16" t="s">
        <v>12</v>
      </c>
      <c r="D21" s="15" t="s">
        <v>159</v>
      </c>
      <c r="E21" s="16" t="s">
        <v>176</v>
      </c>
      <c r="F21" s="12">
        <v>10</v>
      </c>
      <c r="G21" s="97">
        <v>92.04</v>
      </c>
      <c r="H21" s="74">
        <f t="shared" si="0"/>
        <v>920.40000000000009</v>
      </c>
      <c r="I21" s="102"/>
      <c r="J21" s="102"/>
      <c r="K21" s="110">
        <f t="shared" si="4"/>
        <v>0</v>
      </c>
      <c r="L21" s="103"/>
      <c r="M21" s="103"/>
      <c r="N21" s="103">
        <f t="shared" si="1"/>
        <v>10</v>
      </c>
      <c r="O21" s="75">
        <f t="shared" si="2"/>
        <v>920.40000000000009</v>
      </c>
    </row>
    <row r="22" spans="1:16" s="50" customFormat="1">
      <c r="A22" s="96">
        <v>43099</v>
      </c>
      <c r="B22" s="16" t="s">
        <v>12</v>
      </c>
      <c r="C22" s="16" t="s">
        <v>12</v>
      </c>
      <c r="D22" s="15" t="s">
        <v>181</v>
      </c>
      <c r="E22" s="16" t="s">
        <v>176</v>
      </c>
      <c r="F22" s="2">
        <v>23</v>
      </c>
      <c r="G22" s="128"/>
      <c r="H22" s="74">
        <f t="shared" si="0"/>
        <v>0</v>
      </c>
      <c r="I22" s="102"/>
      <c r="J22" s="124">
        <f>+(30*1.18)</f>
        <v>35.4</v>
      </c>
      <c r="K22" s="110">
        <f t="shared" si="4"/>
        <v>0</v>
      </c>
      <c r="L22" s="103"/>
      <c r="M22" s="103"/>
      <c r="N22" s="103">
        <f t="shared" si="1"/>
        <v>23</v>
      </c>
      <c r="O22" s="75">
        <f t="shared" si="2"/>
        <v>0</v>
      </c>
      <c r="P22" s="106"/>
    </row>
    <row r="23" spans="1:16" s="50" customFormat="1">
      <c r="A23" s="96">
        <v>43098</v>
      </c>
      <c r="B23" s="16" t="s">
        <v>12</v>
      </c>
      <c r="C23" s="16" t="s">
        <v>12</v>
      </c>
      <c r="D23" s="15" t="s">
        <v>198</v>
      </c>
      <c r="E23" s="16" t="s">
        <v>199</v>
      </c>
      <c r="F23" s="12">
        <v>2</v>
      </c>
      <c r="G23" s="97">
        <v>761.1</v>
      </c>
      <c r="H23" s="74">
        <f t="shared" si="0"/>
        <v>1522.2</v>
      </c>
      <c r="I23" s="102"/>
      <c r="J23" s="102"/>
      <c r="K23" s="110">
        <f t="shared" si="4"/>
        <v>0</v>
      </c>
      <c r="L23" s="103"/>
      <c r="M23" s="103"/>
      <c r="N23" s="103">
        <f t="shared" si="1"/>
        <v>2</v>
      </c>
      <c r="O23" s="75">
        <f t="shared" si="2"/>
        <v>1522.2</v>
      </c>
    </row>
    <row r="24" spans="1:16" s="50" customFormat="1">
      <c r="A24" s="96">
        <v>43098</v>
      </c>
      <c r="B24" s="16" t="s">
        <v>12</v>
      </c>
      <c r="C24" s="16" t="s">
        <v>12</v>
      </c>
      <c r="D24" s="13" t="s">
        <v>200</v>
      </c>
      <c r="E24" s="14" t="s">
        <v>178</v>
      </c>
      <c r="F24" s="12">
        <v>6</v>
      </c>
      <c r="G24" s="98">
        <v>139.24</v>
      </c>
      <c r="H24" s="74">
        <f t="shared" si="0"/>
        <v>835.44</v>
      </c>
      <c r="I24" s="102"/>
      <c r="J24" s="102"/>
      <c r="K24" s="110">
        <f t="shared" si="4"/>
        <v>0</v>
      </c>
      <c r="L24" s="103"/>
      <c r="M24" s="103"/>
      <c r="N24" s="103">
        <f t="shared" si="1"/>
        <v>6</v>
      </c>
      <c r="O24" s="75">
        <f t="shared" si="2"/>
        <v>835.44</v>
      </c>
    </row>
    <row r="25" spans="1:16" s="50" customFormat="1">
      <c r="A25" s="96">
        <v>43098</v>
      </c>
      <c r="B25" s="16" t="s">
        <v>12</v>
      </c>
      <c r="C25" s="16" t="s">
        <v>12</v>
      </c>
      <c r="D25" s="13" t="s">
        <v>201</v>
      </c>
      <c r="E25" s="14" t="s">
        <v>154</v>
      </c>
      <c r="F25" s="12">
        <v>616</v>
      </c>
      <c r="G25" s="129"/>
      <c r="H25" s="74">
        <f t="shared" si="0"/>
        <v>0</v>
      </c>
      <c r="I25" s="102"/>
      <c r="J25" s="124">
        <f>+(1195*1.18)/(48)</f>
        <v>29.377083333333331</v>
      </c>
      <c r="K25" s="110">
        <f t="shared" si="4"/>
        <v>0</v>
      </c>
      <c r="L25" s="103"/>
      <c r="M25" s="125">
        <f>+L25*G25</f>
        <v>0</v>
      </c>
      <c r="N25" s="103">
        <f t="shared" si="1"/>
        <v>616</v>
      </c>
      <c r="O25" s="75">
        <f t="shared" si="2"/>
        <v>0</v>
      </c>
      <c r="P25" s="106"/>
    </row>
    <row r="26" spans="1:16" s="50" customFormat="1">
      <c r="A26" s="96">
        <v>43099</v>
      </c>
      <c r="B26" s="16" t="s">
        <v>12</v>
      </c>
      <c r="C26" s="16" t="s">
        <v>12</v>
      </c>
      <c r="D26" s="13" t="s">
        <v>221</v>
      </c>
      <c r="E26" s="14" t="s">
        <v>154</v>
      </c>
      <c r="F26" s="12">
        <v>4</v>
      </c>
      <c r="G26" s="98"/>
      <c r="H26" s="74">
        <f t="shared" si="0"/>
        <v>0</v>
      </c>
      <c r="I26" s="102"/>
      <c r="J26" s="124">
        <f>+(109*1.18)</f>
        <v>128.62</v>
      </c>
      <c r="K26" s="110">
        <f t="shared" si="4"/>
        <v>0</v>
      </c>
      <c r="L26" s="103"/>
      <c r="M26" s="103"/>
      <c r="N26" s="103">
        <f t="shared" si="1"/>
        <v>4</v>
      </c>
      <c r="O26" s="75">
        <f>SUM(G26*I26)</f>
        <v>0</v>
      </c>
      <c r="P26" s="106"/>
    </row>
    <row r="27" spans="1:16" s="50" customFormat="1" ht="22.5">
      <c r="A27" s="96">
        <v>43098</v>
      </c>
      <c r="B27" s="16" t="s">
        <v>12</v>
      </c>
      <c r="C27" s="16" t="s">
        <v>12</v>
      </c>
      <c r="D27" s="126" t="s">
        <v>202</v>
      </c>
      <c r="E27" s="16" t="s">
        <v>176</v>
      </c>
      <c r="F27" s="12">
        <v>25</v>
      </c>
      <c r="G27" s="97">
        <v>348.1</v>
      </c>
      <c r="H27" s="74">
        <f t="shared" si="0"/>
        <v>8702.5</v>
      </c>
      <c r="I27" s="102"/>
      <c r="J27" s="102">
        <f>+(385*1.18)</f>
        <v>454.29999999999995</v>
      </c>
      <c r="K27" s="110">
        <f t="shared" ref="K27:K34" si="5">+I27*J27</f>
        <v>0</v>
      </c>
      <c r="L27" s="103"/>
      <c r="M27" s="103"/>
      <c r="N27" s="103">
        <f t="shared" si="1"/>
        <v>25</v>
      </c>
      <c r="O27" s="75">
        <f t="shared" ref="O27:O35" si="6">SUM(G27*N27)</f>
        <v>8702.5</v>
      </c>
      <c r="P27" s="106"/>
    </row>
    <row r="28" spans="1:16" s="50" customFormat="1">
      <c r="A28" s="96">
        <v>43098</v>
      </c>
      <c r="B28" s="16" t="s">
        <v>12</v>
      </c>
      <c r="C28" s="16" t="s">
        <v>12</v>
      </c>
      <c r="D28" s="15" t="s">
        <v>203</v>
      </c>
      <c r="E28" s="16" t="s">
        <v>152</v>
      </c>
      <c r="F28" s="12">
        <v>8</v>
      </c>
      <c r="G28" s="97"/>
      <c r="H28" s="74">
        <f t="shared" si="0"/>
        <v>0</v>
      </c>
      <c r="I28" s="102"/>
      <c r="J28" s="102">
        <f>+(625*1.18)/(10)</f>
        <v>73.75</v>
      </c>
      <c r="K28" s="110">
        <f t="shared" si="5"/>
        <v>0</v>
      </c>
      <c r="L28" s="103"/>
      <c r="M28" s="103"/>
      <c r="N28" s="103">
        <f t="shared" si="1"/>
        <v>8</v>
      </c>
      <c r="O28" s="75">
        <f t="shared" si="6"/>
        <v>0</v>
      </c>
      <c r="P28" s="106"/>
    </row>
    <row r="29" spans="1:16" s="50" customFormat="1">
      <c r="A29" s="96">
        <v>43098</v>
      </c>
      <c r="B29" s="16" t="s">
        <v>12</v>
      </c>
      <c r="C29" s="16" t="s">
        <v>12</v>
      </c>
      <c r="D29" s="15" t="s">
        <v>204</v>
      </c>
      <c r="E29" s="16" t="s">
        <v>176</v>
      </c>
      <c r="F29" s="12">
        <v>4</v>
      </c>
      <c r="G29" s="97">
        <v>121.54</v>
      </c>
      <c r="H29" s="74">
        <f t="shared" si="0"/>
        <v>486.16</v>
      </c>
      <c r="I29" s="102"/>
      <c r="J29" s="102"/>
      <c r="K29" s="110">
        <f t="shared" si="5"/>
        <v>0</v>
      </c>
      <c r="L29" s="103"/>
      <c r="M29" s="103"/>
      <c r="N29" s="103">
        <f t="shared" si="1"/>
        <v>4</v>
      </c>
      <c r="O29" s="75">
        <f t="shared" si="6"/>
        <v>486.16</v>
      </c>
    </row>
    <row r="30" spans="1:16" s="50" customFormat="1">
      <c r="A30" s="96">
        <v>43098</v>
      </c>
      <c r="B30" s="16" t="s">
        <v>12</v>
      </c>
      <c r="C30" s="16" t="s">
        <v>12</v>
      </c>
      <c r="D30" s="15" t="s">
        <v>205</v>
      </c>
      <c r="E30" s="16" t="s">
        <v>155</v>
      </c>
      <c r="F30" s="12">
        <v>6</v>
      </c>
      <c r="G30" s="97">
        <v>224.2</v>
      </c>
      <c r="H30" s="74">
        <f t="shared" si="0"/>
        <v>1345.1999999999998</v>
      </c>
      <c r="I30" s="102"/>
      <c r="J30" s="102"/>
      <c r="K30" s="110">
        <f t="shared" si="5"/>
        <v>0</v>
      </c>
      <c r="L30" s="103"/>
      <c r="M30" s="103"/>
      <c r="N30" s="103">
        <f t="shared" si="1"/>
        <v>6</v>
      </c>
      <c r="O30" s="75">
        <f t="shared" si="6"/>
        <v>1345.1999999999998</v>
      </c>
    </row>
    <row r="31" spans="1:16" s="50" customFormat="1">
      <c r="A31" s="96">
        <v>43098</v>
      </c>
      <c r="B31" s="16" t="s">
        <v>12</v>
      </c>
      <c r="C31" s="16" t="s">
        <v>12</v>
      </c>
      <c r="D31" s="15" t="s">
        <v>206</v>
      </c>
      <c r="E31" s="16" t="s">
        <v>155</v>
      </c>
      <c r="F31" s="12">
        <v>0</v>
      </c>
      <c r="G31" s="130"/>
      <c r="H31" s="74">
        <f t="shared" si="0"/>
        <v>0</v>
      </c>
      <c r="I31" s="102"/>
      <c r="J31" s="102"/>
      <c r="K31" s="110">
        <f t="shared" si="5"/>
        <v>0</v>
      </c>
      <c r="L31" s="103"/>
      <c r="M31" s="103"/>
      <c r="N31" s="103">
        <f t="shared" si="1"/>
        <v>0</v>
      </c>
      <c r="O31" s="75">
        <f t="shared" si="6"/>
        <v>0</v>
      </c>
    </row>
    <row r="32" spans="1:16" s="50" customFormat="1">
      <c r="A32" s="96">
        <v>43098</v>
      </c>
      <c r="B32" s="16" t="s">
        <v>12</v>
      </c>
      <c r="C32" s="16" t="s">
        <v>12</v>
      </c>
      <c r="D32" s="15" t="s">
        <v>207</v>
      </c>
      <c r="E32" s="16" t="s">
        <v>156</v>
      </c>
      <c r="F32" s="12">
        <v>1</v>
      </c>
      <c r="G32" s="97">
        <v>584.1</v>
      </c>
      <c r="H32" s="74">
        <f t="shared" si="0"/>
        <v>584.1</v>
      </c>
      <c r="I32" s="102"/>
      <c r="J32" s="102"/>
      <c r="K32" s="110">
        <f t="shared" si="5"/>
        <v>0</v>
      </c>
      <c r="L32" s="103"/>
      <c r="M32" s="103"/>
      <c r="N32" s="103">
        <f t="shared" si="1"/>
        <v>1</v>
      </c>
      <c r="O32" s="75">
        <f t="shared" si="6"/>
        <v>584.1</v>
      </c>
    </row>
    <row r="33" spans="1:85" s="50" customFormat="1">
      <c r="A33" s="96">
        <v>43098</v>
      </c>
      <c r="B33" s="16" t="s">
        <v>12</v>
      </c>
      <c r="C33" s="16" t="s">
        <v>12</v>
      </c>
      <c r="D33" s="15" t="s">
        <v>208</v>
      </c>
      <c r="E33" s="16" t="s">
        <v>155</v>
      </c>
      <c r="F33" s="12">
        <v>6</v>
      </c>
      <c r="G33" s="97">
        <v>224.2</v>
      </c>
      <c r="H33" s="74">
        <f t="shared" si="0"/>
        <v>1345.1999999999998</v>
      </c>
      <c r="I33" s="102"/>
      <c r="J33" s="102"/>
      <c r="K33" s="110">
        <f t="shared" si="5"/>
        <v>0</v>
      </c>
      <c r="L33" s="103"/>
      <c r="M33" s="103"/>
      <c r="N33" s="103">
        <f t="shared" si="1"/>
        <v>6</v>
      </c>
      <c r="O33" s="75">
        <f t="shared" si="6"/>
        <v>1345.1999999999998</v>
      </c>
    </row>
    <row r="34" spans="1:85" s="50" customFormat="1">
      <c r="A34" s="96">
        <v>43098</v>
      </c>
      <c r="B34" s="16" t="s">
        <v>12</v>
      </c>
      <c r="C34" s="16" t="s">
        <v>12</v>
      </c>
      <c r="D34" s="127" t="s">
        <v>215</v>
      </c>
      <c r="E34" s="16" t="s">
        <v>152</v>
      </c>
      <c r="F34" s="12">
        <v>22</v>
      </c>
      <c r="G34" s="97"/>
      <c r="H34" s="74">
        <f t="shared" si="0"/>
        <v>0</v>
      </c>
      <c r="I34" s="102"/>
      <c r="J34" s="124">
        <f>+(2950*1.18)/(24)</f>
        <v>145.04166666666666</v>
      </c>
      <c r="K34" s="110">
        <f t="shared" si="5"/>
        <v>0</v>
      </c>
      <c r="L34" s="103"/>
      <c r="M34" s="103"/>
      <c r="N34" s="103">
        <f t="shared" si="1"/>
        <v>22</v>
      </c>
      <c r="O34" s="75">
        <f t="shared" si="6"/>
        <v>0</v>
      </c>
      <c r="P34" s="106"/>
    </row>
    <row r="35" spans="1:85" s="50" customFormat="1">
      <c r="A35" s="96">
        <v>43098</v>
      </c>
      <c r="B35" s="16" t="s">
        <v>12</v>
      </c>
      <c r="C35" s="16" t="s">
        <v>12</v>
      </c>
      <c r="D35" s="127" t="s">
        <v>209</v>
      </c>
      <c r="E35" s="16" t="s">
        <v>152</v>
      </c>
      <c r="F35" s="12">
        <v>95</v>
      </c>
      <c r="G35" s="97"/>
      <c r="H35" s="74">
        <f t="shared" si="0"/>
        <v>0</v>
      </c>
      <c r="I35" s="102"/>
      <c r="J35" s="102">
        <f>+(1950*1.18)/(50)</f>
        <v>46.02</v>
      </c>
      <c r="K35" s="110">
        <f>+I35*J35</f>
        <v>0</v>
      </c>
      <c r="L35" s="103"/>
      <c r="M35" s="103"/>
      <c r="N35" s="103">
        <f t="shared" si="1"/>
        <v>95</v>
      </c>
      <c r="O35" s="75">
        <f t="shared" si="6"/>
        <v>0</v>
      </c>
      <c r="P35" s="106"/>
    </row>
    <row r="36" spans="1:85" ht="15.75" thickBot="1">
      <c r="A36" s="1"/>
      <c r="B36" s="1"/>
      <c r="C36" s="1"/>
      <c r="D36" s="1"/>
      <c r="E36" s="76" t="s">
        <v>23</v>
      </c>
      <c r="F36" s="79">
        <f>SUM(F9:F35)</f>
        <v>1035</v>
      </c>
      <c r="G36" s="77">
        <f>SUM(G9:G35)</f>
        <v>4836.579999999999</v>
      </c>
      <c r="H36" s="78">
        <f>SUM(H9:H35)</f>
        <v>52763.979999999996</v>
      </c>
      <c r="I36" s="2"/>
      <c r="J36" s="2"/>
      <c r="K36" s="108">
        <f>SUM(K9:K35)</f>
        <v>0</v>
      </c>
      <c r="L36" s="80"/>
      <c r="M36" s="80"/>
      <c r="N36" s="79">
        <f>SUM(N9:N35)</f>
        <v>1035</v>
      </c>
      <c r="O36" s="81">
        <f>SUM(O9:O35)</f>
        <v>52763.979999999996</v>
      </c>
      <c r="P36" s="107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</row>
    <row r="37" spans="1:85" ht="15.75" thickTop="1">
      <c r="A37" s="1"/>
      <c r="B37" s="1"/>
      <c r="C37" s="1"/>
      <c r="D37" s="1"/>
      <c r="E37" s="1"/>
      <c r="F37" s="1"/>
      <c r="G37" s="1"/>
      <c r="H37" s="4"/>
      <c r="I37" s="2"/>
      <c r="J37" s="2"/>
      <c r="K37" s="108"/>
      <c r="L37" s="2"/>
      <c r="M37" s="2"/>
      <c r="N37" s="1"/>
      <c r="O37" s="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</row>
    <row r="38" spans="1:85">
      <c r="A38" s="1"/>
      <c r="B38" s="1"/>
      <c r="C38" s="1"/>
      <c r="D38" s="1"/>
      <c r="E38" s="1"/>
      <c r="F38" s="1"/>
      <c r="G38" s="1"/>
      <c r="H38" s="4"/>
      <c r="I38" s="2"/>
      <c r="J38" s="2"/>
      <c r="K38" s="108"/>
      <c r="L38" s="2"/>
      <c r="M38" s="2"/>
      <c r="N38" s="1"/>
      <c r="O38" s="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</row>
    <row r="39" spans="1:85">
      <c r="A39" s="82" t="s">
        <v>24</v>
      </c>
      <c r="B39" s="83"/>
      <c r="C39" s="82"/>
      <c r="D39" s="83"/>
      <c r="E39" s="82" t="s">
        <v>25</v>
      </c>
      <c r="F39" s="83"/>
      <c r="G39" s="84"/>
      <c r="H39" s="85"/>
      <c r="I39" s="82" t="s">
        <v>26</v>
      </c>
      <c r="J39" s="82"/>
      <c r="K39" s="111"/>
      <c r="L39" s="86"/>
      <c r="M39" s="86"/>
      <c r="N39" s="86"/>
      <c r="O39" s="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</row>
    <row r="40" spans="1:85">
      <c r="A40" s="82"/>
      <c r="B40" s="83"/>
      <c r="C40" s="82"/>
      <c r="D40" s="82"/>
      <c r="E40" s="83"/>
      <c r="F40" s="83"/>
      <c r="G40" s="86"/>
      <c r="H40" s="85"/>
      <c r="I40" s="83"/>
      <c r="J40" s="83"/>
      <c r="K40" s="112"/>
      <c r="L40" s="86"/>
      <c r="M40" s="86"/>
      <c r="N40" s="86"/>
      <c r="O40" s="3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</row>
    <row r="41" spans="1:85">
      <c r="A41" s="82"/>
      <c r="B41" s="83"/>
      <c r="C41" s="82"/>
      <c r="D41" s="82"/>
      <c r="E41" s="83"/>
      <c r="F41" s="83"/>
      <c r="G41" s="86"/>
      <c r="H41" s="85"/>
      <c r="I41" s="86"/>
      <c r="J41" s="86"/>
      <c r="K41" s="113"/>
      <c r="L41" s="86"/>
      <c r="M41" s="86"/>
      <c r="N41" s="86"/>
      <c r="O41" s="3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</row>
    <row r="42" spans="1:85">
      <c r="A42" s="82"/>
      <c r="B42" s="83"/>
      <c r="C42" s="82"/>
      <c r="D42" s="82"/>
      <c r="E42" s="83"/>
      <c r="F42" s="83"/>
      <c r="G42" s="86"/>
      <c r="H42" s="85"/>
      <c r="I42" s="86"/>
      <c r="J42" s="86"/>
      <c r="K42" s="113"/>
      <c r="L42" s="86"/>
      <c r="M42" s="86"/>
      <c r="N42" s="86"/>
      <c r="O42" s="3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</row>
    <row r="43" spans="1:85">
      <c r="A43" s="87" t="s">
        <v>210</v>
      </c>
      <c r="B43" s="88"/>
      <c r="C43" s="89"/>
      <c r="D43" s="83"/>
      <c r="E43" s="89" t="s">
        <v>28</v>
      </c>
      <c r="F43" s="83"/>
      <c r="G43" s="83"/>
      <c r="H43" s="85"/>
      <c r="I43" s="89" t="s">
        <v>211</v>
      </c>
      <c r="J43" s="89"/>
      <c r="K43" s="114"/>
      <c r="L43" s="86"/>
      <c r="M43" s="86"/>
      <c r="N43" s="86"/>
      <c r="O43" s="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</row>
    <row r="44" spans="1:85">
      <c r="A44" s="90" t="s">
        <v>212</v>
      </c>
      <c r="B44" s="88"/>
      <c r="C44" s="91"/>
      <c r="D44" s="83"/>
      <c r="E44" s="91" t="s">
        <v>30</v>
      </c>
      <c r="F44" s="83"/>
      <c r="G44" s="83"/>
      <c r="H44" s="85"/>
      <c r="I44" s="91" t="s">
        <v>31</v>
      </c>
      <c r="J44" s="91"/>
      <c r="K44" s="115"/>
      <c r="L44" s="86"/>
      <c r="M44" s="86"/>
      <c r="N44" s="86"/>
      <c r="O44" s="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</row>
    <row r="45" spans="1:85">
      <c r="A45" s="90" t="s">
        <v>213</v>
      </c>
      <c r="B45" s="88"/>
      <c r="C45" s="91"/>
      <c r="D45" s="83"/>
      <c r="E45" s="90" t="s">
        <v>213</v>
      </c>
      <c r="F45" s="83"/>
      <c r="G45" s="83"/>
      <c r="H45" s="85"/>
      <c r="I45" s="90" t="s">
        <v>213</v>
      </c>
      <c r="J45" s="90"/>
      <c r="K45" s="116"/>
      <c r="L45" s="91"/>
      <c r="M45" s="91"/>
      <c r="N45" s="86"/>
      <c r="O45" s="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</row>
    <row r="46" spans="1:85">
      <c r="A46" s="1"/>
      <c r="B46" s="1"/>
      <c r="C46" s="1"/>
      <c r="D46" s="1"/>
      <c r="E46" s="1"/>
      <c r="F46" s="1"/>
      <c r="G46" s="1"/>
      <c r="H46" s="1"/>
      <c r="I46" s="2"/>
      <c r="J46" s="2"/>
      <c r="K46" s="108"/>
      <c r="L46" s="2"/>
      <c r="M46" s="2"/>
      <c r="N46" s="1"/>
      <c r="O46" s="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</row>
    <row r="47" spans="1:85">
      <c r="A47" s="1"/>
      <c r="B47" s="1"/>
      <c r="C47" s="1"/>
      <c r="D47" s="1"/>
      <c r="E47" s="1"/>
      <c r="F47" s="1"/>
      <c r="G47" s="1"/>
      <c r="H47" s="1"/>
      <c r="I47" s="2"/>
      <c r="J47" s="2"/>
      <c r="K47" s="108"/>
      <c r="L47" s="2"/>
      <c r="M47" s="2"/>
      <c r="N47" s="1"/>
      <c r="O47" s="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</row>
    <row r="48" spans="1:85">
      <c r="A48" s="1"/>
      <c r="B48" s="1"/>
      <c r="C48" s="1"/>
      <c r="D48" s="1"/>
      <c r="E48" s="1"/>
      <c r="F48" s="1"/>
      <c r="G48" s="1"/>
      <c r="H48" s="1"/>
      <c r="I48" s="2"/>
      <c r="J48" s="2"/>
      <c r="K48" s="108"/>
      <c r="L48" s="2"/>
      <c r="M48" s="2"/>
      <c r="N48" s="1"/>
      <c r="O48" s="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</row>
    <row r="49" spans="1:85">
      <c r="A49" s="1"/>
      <c r="B49" s="1"/>
      <c r="C49" s="1"/>
      <c r="D49" s="1"/>
      <c r="E49" s="1"/>
      <c r="F49" s="1"/>
      <c r="G49" s="1"/>
      <c r="H49" s="1"/>
      <c r="I49" s="2"/>
      <c r="J49" s="2"/>
      <c r="K49" s="108"/>
      <c r="L49" s="2"/>
      <c r="M49" s="2"/>
      <c r="N49" s="1"/>
      <c r="O49" s="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</row>
    <row r="50" spans="1:85">
      <c r="A50" s="1"/>
      <c r="B50" s="1"/>
      <c r="C50" s="1"/>
      <c r="D50" s="1"/>
      <c r="E50" s="1"/>
      <c r="F50" s="1"/>
      <c r="G50" s="1"/>
      <c r="H50" s="1"/>
      <c r="I50" s="2"/>
      <c r="J50" s="2"/>
      <c r="K50" s="108"/>
      <c r="L50" s="2"/>
      <c r="M50" s="2"/>
      <c r="N50" s="1"/>
      <c r="O50" s="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</row>
    <row r="51" spans="1:85">
      <c r="A51" s="1"/>
      <c r="B51" s="1"/>
      <c r="C51" s="1"/>
      <c r="D51" s="1"/>
      <c r="E51" s="1"/>
      <c r="F51" s="1"/>
      <c r="G51" s="1"/>
      <c r="H51" s="1"/>
      <c r="I51" s="2"/>
      <c r="J51" s="2"/>
      <c r="K51" s="108"/>
      <c r="L51" s="2"/>
      <c r="M51" s="2"/>
      <c r="N51" s="1"/>
      <c r="O51" s="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5"/>
  <sheetViews>
    <sheetView topLeftCell="A55" workbookViewId="0">
      <selection activeCell="E61" sqref="E61"/>
    </sheetView>
  </sheetViews>
  <sheetFormatPr baseColWidth="10" defaultRowHeight="15"/>
  <cols>
    <col min="1" max="1" width="9.140625" customWidth="1"/>
    <col min="2" max="2" width="11.28515625" customWidth="1"/>
    <col min="3" max="3" width="11.85546875" customWidth="1"/>
    <col min="4" max="4" width="11" customWidth="1"/>
    <col min="5" max="5" width="26" customWidth="1"/>
    <col min="6" max="6" width="11" customWidth="1"/>
    <col min="7" max="7" width="12" customWidth="1"/>
    <col min="8" max="8" width="14.42578125" customWidth="1"/>
    <col min="9" max="9" width="11.42578125" customWidth="1"/>
    <col min="10" max="10" width="8.140625" customWidth="1"/>
    <col min="11" max="11" width="8.42578125" customWidth="1"/>
    <col min="12" max="12" width="14" customWidth="1"/>
    <col min="13" max="13" width="13.5703125" customWidth="1"/>
  </cols>
  <sheetData>
    <row r="1" spans="1:15" ht="15.75">
      <c r="A1" s="131"/>
      <c r="B1" s="354" t="s">
        <v>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5" ht="15.75">
      <c r="A2" s="131"/>
      <c r="B2" s="354" t="s">
        <v>284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5" ht="15.75">
      <c r="A3" s="131"/>
      <c r="B3" s="198"/>
      <c r="C3" s="198"/>
      <c r="D3" s="198"/>
      <c r="E3" s="198"/>
      <c r="F3" s="198"/>
      <c r="G3" s="198"/>
      <c r="H3" s="198"/>
      <c r="I3" s="198"/>
      <c r="J3" s="133"/>
      <c r="K3" s="133"/>
      <c r="L3" s="131"/>
      <c r="M3" s="131"/>
    </row>
    <row r="4" spans="1:15">
      <c r="A4" s="131"/>
      <c r="B4" s="355" t="s">
        <v>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5">
      <c r="A5" s="131"/>
      <c r="B5" s="355" t="s">
        <v>139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5">
      <c r="A6" s="131"/>
      <c r="B6" s="356" t="s">
        <v>276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</row>
    <row r="7" spans="1:15">
      <c r="A7" s="131"/>
      <c r="B7" s="183"/>
      <c r="C7" s="131"/>
      <c r="D7" s="131"/>
      <c r="E7" s="131"/>
      <c r="F7" s="131"/>
      <c r="G7" s="131"/>
      <c r="H7" s="131"/>
      <c r="I7" s="131"/>
      <c r="J7" s="133"/>
      <c r="K7" s="133"/>
      <c r="L7" s="131"/>
      <c r="M7" s="131"/>
    </row>
    <row r="8" spans="1:15" ht="48" customHeight="1">
      <c r="A8" s="134" t="s">
        <v>231</v>
      </c>
      <c r="B8" s="135" t="s">
        <v>3</v>
      </c>
      <c r="C8" s="136" t="s">
        <v>4</v>
      </c>
      <c r="D8" s="136" t="s">
        <v>5</v>
      </c>
      <c r="E8" s="136" t="s">
        <v>140</v>
      </c>
      <c r="F8" s="136" t="s">
        <v>6</v>
      </c>
      <c r="G8" s="137" t="s">
        <v>259</v>
      </c>
      <c r="H8" s="138" t="s">
        <v>260</v>
      </c>
      <c r="I8" s="139" t="s">
        <v>261</v>
      </c>
      <c r="J8" s="140" t="s">
        <v>9</v>
      </c>
      <c r="K8" s="138" t="s">
        <v>10</v>
      </c>
      <c r="L8" s="138" t="s">
        <v>288</v>
      </c>
      <c r="M8" s="251" t="s">
        <v>278</v>
      </c>
    </row>
    <row r="9" spans="1:15" s="50" customFormat="1">
      <c r="A9" s="142" t="s">
        <v>232</v>
      </c>
      <c r="B9" s="163" t="s">
        <v>275</v>
      </c>
      <c r="C9" s="143" t="s">
        <v>12</v>
      </c>
      <c r="D9" s="143" t="s">
        <v>12</v>
      </c>
      <c r="E9" s="144" t="s">
        <v>39</v>
      </c>
      <c r="F9" s="143" t="s">
        <v>13</v>
      </c>
      <c r="G9" s="145">
        <v>147</v>
      </c>
      <c r="H9" s="146">
        <v>0</v>
      </c>
      <c r="I9" s="12">
        <v>0</v>
      </c>
      <c r="J9" s="147"/>
      <c r="K9" s="147">
        <f>+'SALIDAS - FEBRERO 18'!C9</f>
        <v>0</v>
      </c>
      <c r="L9" s="147">
        <f t="shared" ref="L9:L40" si="0">SUM(I9+J9-K9)</f>
        <v>0</v>
      </c>
      <c r="M9" s="148">
        <f t="shared" ref="M9:M40" si="1">SUM(G9*L9)</f>
        <v>0</v>
      </c>
      <c r="N9" s="270"/>
      <c r="O9" s="106"/>
    </row>
    <row r="10" spans="1:15" s="50" customFormat="1">
      <c r="A10" s="142" t="s">
        <v>232</v>
      </c>
      <c r="B10" s="163" t="s">
        <v>275</v>
      </c>
      <c r="C10" s="143" t="s">
        <v>12</v>
      </c>
      <c r="D10" s="143" t="s">
        <v>12</v>
      </c>
      <c r="E10" s="144" t="s">
        <v>40</v>
      </c>
      <c r="F10" s="143" t="s">
        <v>14</v>
      </c>
      <c r="G10" s="145">
        <v>24.83</v>
      </c>
      <c r="H10" s="146">
        <v>0</v>
      </c>
      <c r="I10" s="12">
        <v>0</v>
      </c>
      <c r="J10" s="147"/>
      <c r="K10" s="147">
        <f>+'SALIDAS - FEBRERO 18'!C10</f>
        <v>0</v>
      </c>
      <c r="L10" s="147">
        <f t="shared" si="0"/>
        <v>0</v>
      </c>
      <c r="M10" s="148">
        <f t="shared" si="1"/>
        <v>0</v>
      </c>
      <c r="N10" s="270"/>
      <c r="O10" s="106"/>
    </row>
    <row r="11" spans="1:15" s="50" customFormat="1">
      <c r="A11" s="142" t="s">
        <v>232</v>
      </c>
      <c r="B11" s="163" t="s">
        <v>275</v>
      </c>
      <c r="C11" s="143" t="s">
        <v>12</v>
      </c>
      <c r="D11" s="143" t="s">
        <v>12</v>
      </c>
      <c r="E11" s="144" t="s">
        <v>41</v>
      </c>
      <c r="F11" s="143" t="s">
        <v>13</v>
      </c>
      <c r="G11" s="191">
        <v>1099.9960000000001</v>
      </c>
      <c r="H11" s="146">
        <v>3299.9880000000003</v>
      </c>
      <c r="I11" s="12">
        <v>3</v>
      </c>
      <c r="J11" s="147"/>
      <c r="K11" s="147">
        <f>+'SALIDAS - FEBRERO 18'!C11</f>
        <v>0</v>
      </c>
      <c r="L11" s="147">
        <f t="shared" si="0"/>
        <v>3</v>
      </c>
      <c r="M11" s="148">
        <f t="shared" si="1"/>
        <v>3299.9880000000003</v>
      </c>
      <c r="N11" s="270"/>
      <c r="O11" s="106"/>
    </row>
    <row r="12" spans="1:15" s="50" customFormat="1">
      <c r="A12" s="142" t="s">
        <v>232</v>
      </c>
      <c r="B12" s="163" t="s">
        <v>275</v>
      </c>
      <c r="C12" s="143" t="s">
        <v>12</v>
      </c>
      <c r="D12" s="143" t="s">
        <v>12</v>
      </c>
      <c r="E12" s="144" t="s">
        <v>42</v>
      </c>
      <c r="F12" s="143" t="s">
        <v>13</v>
      </c>
      <c r="G12" s="145">
        <v>1092.01</v>
      </c>
      <c r="H12" s="146">
        <v>2184.02</v>
      </c>
      <c r="I12" s="12">
        <v>2</v>
      </c>
      <c r="J12" s="147"/>
      <c r="K12" s="147">
        <f>+'SALIDAS - FEBRERO 18'!C12</f>
        <v>0</v>
      </c>
      <c r="L12" s="147">
        <f t="shared" si="0"/>
        <v>2</v>
      </c>
      <c r="M12" s="148">
        <f t="shared" si="1"/>
        <v>2184.02</v>
      </c>
      <c r="N12" s="270"/>
      <c r="O12" s="106"/>
    </row>
    <row r="13" spans="1:15" s="50" customFormat="1">
      <c r="A13" s="142" t="s">
        <v>232</v>
      </c>
      <c r="B13" s="163" t="s">
        <v>275</v>
      </c>
      <c r="C13" s="143" t="s">
        <v>12</v>
      </c>
      <c r="D13" s="143" t="s">
        <v>12</v>
      </c>
      <c r="E13" s="144" t="s">
        <v>43</v>
      </c>
      <c r="F13" s="143" t="s">
        <v>13</v>
      </c>
      <c r="G13" s="145">
        <v>722.4</v>
      </c>
      <c r="H13" s="146">
        <v>0</v>
      </c>
      <c r="I13" s="12">
        <v>0</v>
      </c>
      <c r="J13" s="147"/>
      <c r="K13" s="147">
        <f>+'SALIDAS - FEBRERO 18'!C13</f>
        <v>0</v>
      </c>
      <c r="L13" s="147">
        <f t="shared" si="0"/>
        <v>0</v>
      </c>
      <c r="M13" s="148">
        <f t="shared" si="1"/>
        <v>0</v>
      </c>
      <c r="N13" s="270"/>
      <c r="O13" s="106"/>
    </row>
    <row r="14" spans="1:15" s="50" customFormat="1">
      <c r="A14" s="142" t="s">
        <v>232</v>
      </c>
      <c r="B14" s="163" t="s">
        <v>275</v>
      </c>
      <c r="C14" s="143" t="s">
        <v>12</v>
      </c>
      <c r="D14" s="143" t="s">
        <v>12</v>
      </c>
      <c r="E14" s="144" t="s">
        <v>44</v>
      </c>
      <c r="F14" s="143" t="s">
        <v>13</v>
      </c>
      <c r="G14" s="190">
        <v>700</v>
      </c>
      <c r="H14" s="146">
        <v>2100</v>
      </c>
      <c r="I14" s="12">
        <v>3</v>
      </c>
      <c r="J14" s="147"/>
      <c r="K14" s="147">
        <f>+'SALIDAS - FEBRERO 18'!C14</f>
        <v>0</v>
      </c>
      <c r="L14" s="147">
        <f t="shared" si="0"/>
        <v>3</v>
      </c>
      <c r="M14" s="148">
        <f t="shared" si="1"/>
        <v>2100</v>
      </c>
      <c r="N14" s="270"/>
      <c r="O14" s="106"/>
    </row>
    <row r="15" spans="1:15" s="50" customFormat="1">
      <c r="A15" s="142" t="s">
        <v>232</v>
      </c>
      <c r="B15" s="163" t="s">
        <v>275</v>
      </c>
      <c r="C15" s="143" t="s">
        <v>12</v>
      </c>
      <c r="D15" s="143" t="s">
        <v>12</v>
      </c>
      <c r="E15" s="144" t="s">
        <v>45</v>
      </c>
      <c r="F15" s="143" t="s">
        <v>13</v>
      </c>
      <c r="G15" s="145">
        <v>1197.7</v>
      </c>
      <c r="H15" s="146">
        <v>5988.5</v>
      </c>
      <c r="I15" s="12">
        <v>5</v>
      </c>
      <c r="J15" s="147"/>
      <c r="K15" s="147">
        <f>+'SALIDAS - FEBRERO 18'!C15</f>
        <v>0</v>
      </c>
      <c r="L15" s="147">
        <f t="shared" si="0"/>
        <v>5</v>
      </c>
      <c r="M15" s="148">
        <f t="shared" si="1"/>
        <v>5988.5</v>
      </c>
      <c r="N15" s="270"/>
      <c r="O15" s="106"/>
    </row>
    <row r="16" spans="1:15" s="50" customFormat="1">
      <c r="A16" s="142" t="s">
        <v>232</v>
      </c>
      <c r="B16" s="163" t="s">
        <v>275</v>
      </c>
      <c r="C16" s="143" t="s">
        <v>12</v>
      </c>
      <c r="D16" s="143" t="s">
        <v>12</v>
      </c>
      <c r="E16" s="144" t="s">
        <v>46</v>
      </c>
      <c r="F16" s="143" t="s">
        <v>13</v>
      </c>
      <c r="G16" s="145">
        <v>894.99</v>
      </c>
      <c r="H16" s="146">
        <v>0</v>
      </c>
      <c r="I16" s="12">
        <v>0</v>
      </c>
      <c r="J16" s="147"/>
      <c r="K16" s="147">
        <f>+'SALIDAS - FEBRERO 18'!C16</f>
        <v>0</v>
      </c>
      <c r="L16" s="147">
        <f t="shared" si="0"/>
        <v>0</v>
      </c>
      <c r="M16" s="148">
        <f t="shared" si="1"/>
        <v>0</v>
      </c>
      <c r="N16" s="270"/>
      <c r="O16" s="106"/>
    </row>
    <row r="17" spans="1:15" s="50" customFormat="1">
      <c r="A17" s="142" t="s">
        <v>232</v>
      </c>
      <c r="B17" s="163" t="s">
        <v>275</v>
      </c>
      <c r="C17" s="143" t="s">
        <v>12</v>
      </c>
      <c r="D17" s="143" t="s">
        <v>12</v>
      </c>
      <c r="E17" s="144" t="s">
        <v>47</v>
      </c>
      <c r="F17" s="143" t="s">
        <v>13</v>
      </c>
      <c r="G17" s="145">
        <v>1100</v>
      </c>
      <c r="H17" s="146">
        <v>0</v>
      </c>
      <c r="I17" s="12">
        <v>0</v>
      </c>
      <c r="J17" s="147"/>
      <c r="K17" s="147">
        <f>+'SALIDAS - FEBRERO 18'!C17</f>
        <v>0</v>
      </c>
      <c r="L17" s="147">
        <f t="shared" si="0"/>
        <v>0</v>
      </c>
      <c r="M17" s="148">
        <f t="shared" si="1"/>
        <v>0</v>
      </c>
      <c r="N17" s="270"/>
      <c r="O17" s="106"/>
    </row>
    <row r="18" spans="1:15" s="50" customFormat="1">
      <c r="A18" s="142" t="s">
        <v>232</v>
      </c>
      <c r="B18" s="163" t="s">
        <v>275</v>
      </c>
      <c r="C18" s="143" t="s">
        <v>12</v>
      </c>
      <c r="D18" s="143" t="s">
        <v>12</v>
      </c>
      <c r="E18" s="144" t="s">
        <v>48</v>
      </c>
      <c r="F18" s="143" t="s">
        <v>13</v>
      </c>
      <c r="G18" s="145">
        <v>1880</v>
      </c>
      <c r="H18" s="146">
        <v>0</v>
      </c>
      <c r="I18" s="12">
        <v>0</v>
      </c>
      <c r="J18" s="147"/>
      <c r="K18" s="147">
        <f>+'SALIDAS - FEBRERO 18'!C18</f>
        <v>0</v>
      </c>
      <c r="L18" s="147">
        <f t="shared" si="0"/>
        <v>0</v>
      </c>
      <c r="M18" s="148">
        <f t="shared" si="1"/>
        <v>0</v>
      </c>
      <c r="N18" s="270"/>
      <c r="O18" s="106"/>
    </row>
    <row r="19" spans="1:15" s="50" customFormat="1">
      <c r="A19" s="142" t="s">
        <v>232</v>
      </c>
      <c r="B19" s="163" t="s">
        <v>275</v>
      </c>
      <c r="C19" s="143" t="s">
        <v>12</v>
      </c>
      <c r="D19" s="143" t="s">
        <v>12</v>
      </c>
      <c r="E19" s="144" t="s">
        <v>49</v>
      </c>
      <c r="F19" s="143" t="s">
        <v>13</v>
      </c>
      <c r="G19" s="191">
        <f>5100.02/5</f>
        <v>1020.0040000000001</v>
      </c>
      <c r="H19" s="146">
        <v>3060.0120000000006</v>
      </c>
      <c r="I19" s="12">
        <v>3</v>
      </c>
      <c r="J19" s="147"/>
      <c r="K19" s="147">
        <f>+'SALIDAS - FEBRERO 18'!C19</f>
        <v>0</v>
      </c>
      <c r="L19" s="147">
        <f t="shared" si="0"/>
        <v>3</v>
      </c>
      <c r="M19" s="148">
        <f t="shared" si="1"/>
        <v>3060.0120000000006</v>
      </c>
      <c r="N19" s="270"/>
      <c r="O19" s="106"/>
    </row>
    <row r="20" spans="1:15" s="50" customFormat="1">
      <c r="A20" s="142" t="s">
        <v>232</v>
      </c>
      <c r="B20" s="163" t="s">
        <v>275</v>
      </c>
      <c r="C20" s="143" t="s">
        <v>12</v>
      </c>
      <c r="D20" s="143" t="s">
        <v>12</v>
      </c>
      <c r="E20" s="149" t="s">
        <v>50</v>
      </c>
      <c r="F20" s="150" t="s">
        <v>13</v>
      </c>
      <c r="G20" s="192">
        <f>2479.98/4</f>
        <v>619.995</v>
      </c>
      <c r="H20" s="146">
        <v>2479.98</v>
      </c>
      <c r="I20" s="12">
        <v>4</v>
      </c>
      <c r="J20" s="147"/>
      <c r="K20" s="147">
        <f>+'SALIDAS - FEBRERO 18'!C20</f>
        <v>1</v>
      </c>
      <c r="L20" s="147">
        <f t="shared" si="0"/>
        <v>3</v>
      </c>
      <c r="M20" s="148">
        <f t="shared" si="1"/>
        <v>1859.9850000000001</v>
      </c>
      <c r="N20" s="270"/>
      <c r="O20" s="106"/>
    </row>
    <row r="21" spans="1:15" s="50" customFormat="1">
      <c r="A21" s="142" t="s">
        <v>232</v>
      </c>
      <c r="B21" s="163" t="s">
        <v>275</v>
      </c>
      <c r="C21" s="143" t="s">
        <v>12</v>
      </c>
      <c r="D21" s="143" t="s">
        <v>12</v>
      </c>
      <c r="E21" s="149" t="s">
        <v>51</v>
      </c>
      <c r="F21" s="150" t="s">
        <v>13</v>
      </c>
      <c r="G21" s="192">
        <f>3099.98/5</f>
        <v>619.99599999999998</v>
      </c>
      <c r="H21" s="146">
        <v>2479.9839999999999</v>
      </c>
      <c r="I21" s="12">
        <v>4</v>
      </c>
      <c r="J21" s="147"/>
      <c r="K21" s="147">
        <f>+'SALIDAS - FEBRERO 18'!C21</f>
        <v>1</v>
      </c>
      <c r="L21" s="147">
        <f t="shared" si="0"/>
        <v>3</v>
      </c>
      <c r="M21" s="148">
        <f t="shared" si="1"/>
        <v>1859.9879999999998</v>
      </c>
      <c r="N21" s="270"/>
      <c r="O21" s="106"/>
    </row>
    <row r="22" spans="1:15" s="50" customFormat="1">
      <c r="A22" s="142" t="s">
        <v>233</v>
      </c>
      <c r="B22" s="163" t="s">
        <v>275</v>
      </c>
      <c r="C22" s="143" t="s">
        <v>12</v>
      </c>
      <c r="D22" s="143" t="s">
        <v>12</v>
      </c>
      <c r="E22" s="144" t="s">
        <v>52</v>
      </c>
      <c r="F22" s="143" t="s">
        <v>15</v>
      </c>
      <c r="G22" s="145">
        <v>674.98</v>
      </c>
      <c r="H22" s="146">
        <v>3374.9</v>
      </c>
      <c r="I22" s="12">
        <v>5</v>
      </c>
      <c r="J22" s="147"/>
      <c r="K22" s="147">
        <f>+'SALIDAS - FEBRERO 18'!C22</f>
        <v>1</v>
      </c>
      <c r="L22" s="147">
        <f t="shared" si="0"/>
        <v>4</v>
      </c>
      <c r="M22" s="148">
        <f t="shared" si="1"/>
        <v>2699.92</v>
      </c>
      <c r="N22" s="270"/>
      <c r="O22" s="106"/>
    </row>
    <row r="23" spans="1:15" s="50" customFormat="1">
      <c r="A23" s="142" t="s">
        <v>232</v>
      </c>
      <c r="B23" s="163" t="s">
        <v>275</v>
      </c>
      <c r="C23" s="143" t="s">
        <v>12</v>
      </c>
      <c r="D23" s="143" t="s">
        <v>12</v>
      </c>
      <c r="E23" s="152" t="s">
        <v>53</v>
      </c>
      <c r="F23" s="143" t="s">
        <v>13</v>
      </c>
      <c r="G23" s="145">
        <v>18.5</v>
      </c>
      <c r="H23" s="146">
        <v>2960</v>
      </c>
      <c r="I23" s="12">
        <v>160</v>
      </c>
      <c r="J23" s="147"/>
      <c r="K23" s="147">
        <f>+'SALIDAS - FEBRERO 18'!C23</f>
        <v>0</v>
      </c>
      <c r="L23" s="147">
        <f t="shared" si="0"/>
        <v>160</v>
      </c>
      <c r="M23" s="148">
        <f t="shared" si="1"/>
        <v>2960</v>
      </c>
      <c r="N23" s="270"/>
      <c r="O23" s="106"/>
    </row>
    <row r="24" spans="1:15" s="50" customFormat="1">
      <c r="A24" s="142" t="s">
        <v>232</v>
      </c>
      <c r="B24" s="163" t="s">
        <v>275</v>
      </c>
      <c r="C24" s="143" t="s">
        <v>12</v>
      </c>
      <c r="D24" s="143" t="s">
        <v>12</v>
      </c>
      <c r="E24" s="144" t="s">
        <v>54</v>
      </c>
      <c r="F24" s="143" t="s">
        <v>16</v>
      </c>
      <c r="G24" s="145">
        <v>180</v>
      </c>
      <c r="H24" s="146">
        <v>0</v>
      </c>
      <c r="I24" s="12">
        <v>0</v>
      </c>
      <c r="J24" s="147"/>
      <c r="K24" s="147">
        <f>+'SALIDAS - FEBRERO 18'!C24</f>
        <v>0</v>
      </c>
      <c r="L24" s="147">
        <f t="shared" si="0"/>
        <v>0</v>
      </c>
      <c r="M24" s="148">
        <f t="shared" si="1"/>
        <v>0</v>
      </c>
      <c r="N24" s="270"/>
      <c r="O24" s="106"/>
    </row>
    <row r="25" spans="1:15" s="50" customFormat="1">
      <c r="A25" s="142" t="s">
        <v>232</v>
      </c>
      <c r="B25" s="163" t="s">
        <v>275</v>
      </c>
      <c r="C25" s="143" t="s">
        <v>12</v>
      </c>
      <c r="D25" s="143" t="s">
        <v>12</v>
      </c>
      <c r="E25" s="144" t="s">
        <v>55</v>
      </c>
      <c r="F25" s="143" t="s">
        <v>14</v>
      </c>
      <c r="G25" s="145">
        <v>28.32</v>
      </c>
      <c r="H25" s="146">
        <v>169.92000000000002</v>
      </c>
      <c r="I25" s="12">
        <v>6</v>
      </c>
      <c r="J25" s="147"/>
      <c r="K25" s="147">
        <f>+'SALIDAS - FEBRERO 18'!C25</f>
        <v>0</v>
      </c>
      <c r="L25" s="147">
        <f t="shared" si="0"/>
        <v>6</v>
      </c>
      <c r="M25" s="148">
        <f t="shared" si="1"/>
        <v>169.92000000000002</v>
      </c>
      <c r="N25" s="270"/>
      <c r="O25" s="106"/>
    </row>
    <row r="26" spans="1:15" s="50" customFormat="1">
      <c r="A26" s="142" t="s">
        <v>234</v>
      </c>
      <c r="B26" s="163" t="s">
        <v>275</v>
      </c>
      <c r="C26" s="143" t="s">
        <v>12</v>
      </c>
      <c r="D26" s="143" t="s">
        <v>12</v>
      </c>
      <c r="E26" s="144" t="s">
        <v>250</v>
      </c>
      <c r="F26" s="143" t="s">
        <v>13</v>
      </c>
      <c r="G26" s="145">
        <v>34.799999999999997</v>
      </c>
      <c r="H26" s="146">
        <v>0</v>
      </c>
      <c r="I26" s="12">
        <v>0</v>
      </c>
      <c r="J26" s="147"/>
      <c r="K26" s="147">
        <f>+'SALIDAS - FEBRERO 18'!C26</f>
        <v>0</v>
      </c>
      <c r="L26" s="147">
        <f t="shared" si="0"/>
        <v>0</v>
      </c>
      <c r="M26" s="148">
        <f t="shared" si="1"/>
        <v>0</v>
      </c>
      <c r="N26" s="270"/>
      <c r="O26" s="106"/>
    </row>
    <row r="27" spans="1:15" s="50" customFormat="1">
      <c r="A27" s="142" t="s">
        <v>234</v>
      </c>
      <c r="B27" s="163" t="s">
        <v>275</v>
      </c>
      <c r="C27" s="143" t="s">
        <v>12</v>
      </c>
      <c r="D27" s="143" t="s">
        <v>12</v>
      </c>
      <c r="E27" s="144" t="s">
        <v>251</v>
      </c>
      <c r="F27" s="143" t="s">
        <v>13</v>
      </c>
      <c r="G27" s="145">
        <v>44.84</v>
      </c>
      <c r="H27" s="146">
        <v>134.52000000000001</v>
      </c>
      <c r="I27" s="12">
        <v>3</v>
      </c>
      <c r="J27" s="147"/>
      <c r="K27" s="147">
        <f>+'SALIDAS - FEBRERO 18'!C27</f>
        <v>2</v>
      </c>
      <c r="L27" s="147">
        <f t="shared" si="0"/>
        <v>1</v>
      </c>
      <c r="M27" s="148">
        <f t="shared" si="1"/>
        <v>44.84</v>
      </c>
      <c r="N27" s="270"/>
      <c r="O27" s="106"/>
    </row>
    <row r="28" spans="1:15" s="50" customFormat="1">
      <c r="A28" s="142" t="s">
        <v>232</v>
      </c>
      <c r="B28" s="163" t="s">
        <v>275</v>
      </c>
      <c r="C28" s="143" t="s">
        <v>12</v>
      </c>
      <c r="D28" s="143" t="s">
        <v>12</v>
      </c>
      <c r="E28" s="144" t="s">
        <v>58</v>
      </c>
      <c r="F28" s="143" t="s">
        <v>13</v>
      </c>
      <c r="G28" s="145">
        <v>450</v>
      </c>
      <c r="H28" s="146">
        <v>900</v>
      </c>
      <c r="I28" s="12">
        <v>2</v>
      </c>
      <c r="J28" s="147"/>
      <c r="K28" s="147">
        <f>+'SALIDAS - FEBRERO 18'!C28</f>
        <v>0</v>
      </c>
      <c r="L28" s="147">
        <f t="shared" si="0"/>
        <v>2</v>
      </c>
      <c r="M28" s="148">
        <f t="shared" si="1"/>
        <v>900</v>
      </c>
      <c r="N28" s="270"/>
      <c r="O28" s="106"/>
    </row>
    <row r="29" spans="1:15" s="50" customFormat="1">
      <c r="A29" s="142" t="s">
        <v>232</v>
      </c>
      <c r="B29" s="163" t="s">
        <v>275</v>
      </c>
      <c r="C29" s="143" t="s">
        <v>12</v>
      </c>
      <c r="D29" s="143" t="s">
        <v>12</v>
      </c>
      <c r="E29" s="154" t="s">
        <v>59</v>
      </c>
      <c r="F29" s="143" t="s">
        <v>13</v>
      </c>
      <c r="G29" s="145">
        <v>75</v>
      </c>
      <c r="H29" s="146">
        <v>3825</v>
      </c>
      <c r="I29" s="12">
        <v>51</v>
      </c>
      <c r="J29" s="147"/>
      <c r="K29" s="147">
        <f>+'SALIDAS - FEBRERO 18'!C29</f>
        <v>0</v>
      </c>
      <c r="L29" s="147">
        <f t="shared" si="0"/>
        <v>51</v>
      </c>
      <c r="M29" s="148">
        <f t="shared" si="1"/>
        <v>3825</v>
      </c>
      <c r="N29" s="270"/>
      <c r="O29" s="106"/>
    </row>
    <row r="30" spans="1:15" s="50" customFormat="1">
      <c r="A30" s="142" t="s">
        <v>232</v>
      </c>
      <c r="B30" s="163" t="s">
        <v>275</v>
      </c>
      <c r="C30" s="143" t="s">
        <v>12</v>
      </c>
      <c r="D30" s="143" t="s">
        <v>12</v>
      </c>
      <c r="E30" s="154" t="s">
        <v>60</v>
      </c>
      <c r="F30" s="143" t="s">
        <v>13</v>
      </c>
      <c r="G30" s="145">
        <v>187</v>
      </c>
      <c r="H30" s="146">
        <v>2057</v>
      </c>
      <c r="I30" s="12">
        <v>11</v>
      </c>
      <c r="J30" s="147"/>
      <c r="K30" s="147">
        <f>+'SALIDAS - FEBRERO 18'!C30</f>
        <v>0</v>
      </c>
      <c r="L30" s="147">
        <f t="shared" si="0"/>
        <v>11</v>
      </c>
      <c r="M30" s="148">
        <f t="shared" si="1"/>
        <v>2057</v>
      </c>
      <c r="N30" s="270"/>
      <c r="O30" s="106"/>
    </row>
    <row r="31" spans="1:15" s="50" customFormat="1">
      <c r="A31" s="142" t="s">
        <v>232</v>
      </c>
      <c r="B31" s="163" t="s">
        <v>275</v>
      </c>
      <c r="C31" s="143" t="s">
        <v>12</v>
      </c>
      <c r="D31" s="143" t="s">
        <v>12</v>
      </c>
      <c r="E31" s="154" t="s">
        <v>61</v>
      </c>
      <c r="F31" s="143" t="s">
        <v>13</v>
      </c>
      <c r="G31" s="145">
        <v>144</v>
      </c>
      <c r="H31" s="146">
        <v>1152</v>
      </c>
      <c r="I31" s="12">
        <v>8</v>
      </c>
      <c r="J31" s="147"/>
      <c r="K31" s="147">
        <f>+'SALIDAS - FEBRERO 18'!C31</f>
        <v>0</v>
      </c>
      <c r="L31" s="147">
        <f t="shared" si="0"/>
        <v>8</v>
      </c>
      <c r="M31" s="148">
        <f t="shared" si="1"/>
        <v>1152</v>
      </c>
      <c r="N31" s="270"/>
      <c r="O31" s="106"/>
    </row>
    <row r="32" spans="1:15" s="50" customFormat="1">
      <c r="A32" s="142" t="s">
        <v>232</v>
      </c>
      <c r="B32" s="163" t="s">
        <v>275</v>
      </c>
      <c r="C32" s="143" t="s">
        <v>12</v>
      </c>
      <c r="D32" s="143" t="s">
        <v>12</v>
      </c>
      <c r="E32" s="154" t="s">
        <v>62</v>
      </c>
      <c r="F32" s="143" t="s">
        <v>13</v>
      </c>
      <c r="G32" s="145">
        <v>130</v>
      </c>
      <c r="H32" s="146">
        <v>1430</v>
      </c>
      <c r="I32" s="12">
        <v>11</v>
      </c>
      <c r="J32" s="147"/>
      <c r="K32" s="147">
        <f>+'SALIDAS - FEBRERO 18'!C32</f>
        <v>0</v>
      </c>
      <c r="L32" s="147">
        <f t="shared" si="0"/>
        <v>11</v>
      </c>
      <c r="M32" s="148">
        <f t="shared" si="1"/>
        <v>1430</v>
      </c>
      <c r="N32" s="270"/>
      <c r="O32" s="106"/>
    </row>
    <row r="33" spans="1:15" s="50" customFormat="1">
      <c r="A33" s="142" t="s">
        <v>232</v>
      </c>
      <c r="B33" s="163" t="s">
        <v>275</v>
      </c>
      <c r="C33" s="143" t="s">
        <v>12</v>
      </c>
      <c r="D33" s="143" t="s">
        <v>12</v>
      </c>
      <c r="E33" s="144" t="s">
        <v>63</v>
      </c>
      <c r="F33" s="143" t="s">
        <v>13</v>
      </c>
      <c r="G33" s="145">
        <v>40.6</v>
      </c>
      <c r="H33" s="146">
        <v>203</v>
      </c>
      <c r="I33" s="12">
        <v>5</v>
      </c>
      <c r="J33" s="147"/>
      <c r="K33" s="147">
        <f>+'SALIDAS - FEBRERO 18'!C33</f>
        <v>0</v>
      </c>
      <c r="L33" s="147">
        <f t="shared" si="0"/>
        <v>5</v>
      </c>
      <c r="M33" s="148">
        <f t="shared" si="1"/>
        <v>203</v>
      </c>
      <c r="N33" s="270"/>
      <c r="O33" s="106"/>
    </row>
    <row r="34" spans="1:15" s="50" customFormat="1">
      <c r="A34" s="142" t="s">
        <v>232</v>
      </c>
      <c r="B34" s="163" t="s">
        <v>275</v>
      </c>
      <c r="C34" s="143" t="s">
        <v>12</v>
      </c>
      <c r="D34" s="143" t="s">
        <v>12</v>
      </c>
      <c r="E34" s="144" t="s">
        <v>142</v>
      </c>
      <c r="F34" s="143" t="s">
        <v>14</v>
      </c>
      <c r="G34" s="145">
        <v>23</v>
      </c>
      <c r="H34" s="146">
        <v>851</v>
      </c>
      <c r="I34" s="12">
        <v>37</v>
      </c>
      <c r="J34" s="147"/>
      <c r="K34" s="147">
        <f>+'SALIDAS - FEBRERO 18'!C34</f>
        <v>4</v>
      </c>
      <c r="L34" s="147">
        <f t="shared" si="0"/>
        <v>33</v>
      </c>
      <c r="M34" s="148">
        <f t="shared" si="1"/>
        <v>759</v>
      </c>
      <c r="N34" s="270"/>
      <c r="O34" s="106"/>
    </row>
    <row r="35" spans="1:15" s="50" customFormat="1">
      <c r="A35" s="142" t="s">
        <v>232</v>
      </c>
      <c r="B35" s="163" t="s">
        <v>275</v>
      </c>
      <c r="C35" s="143" t="s">
        <v>12</v>
      </c>
      <c r="D35" s="143" t="s">
        <v>12</v>
      </c>
      <c r="E35" s="144" t="s">
        <v>143</v>
      </c>
      <c r="F35" s="143" t="s">
        <v>14</v>
      </c>
      <c r="G35" s="145">
        <v>10.210000000000001</v>
      </c>
      <c r="H35" s="146">
        <v>163.36000000000001</v>
      </c>
      <c r="I35" s="12">
        <v>16</v>
      </c>
      <c r="J35" s="147"/>
      <c r="K35" s="147">
        <f>+'SALIDAS - FEBRERO 18'!C35</f>
        <v>9</v>
      </c>
      <c r="L35" s="147">
        <f t="shared" si="0"/>
        <v>7</v>
      </c>
      <c r="M35" s="148">
        <f t="shared" si="1"/>
        <v>71.47</v>
      </c>
      <c r="N35" s="270"/>
      <c r="O35" s="106"/>
    </row>
    <row r="36" spans="1:15" s="50" customFormat="1">
      <c r="A36" s="142" t="s">
        <v>232</v>
      </c>
      <c r="B36" s="163" t="s">
        <v>275</v>
      </c>
      <c r="C36" s="143" t="s">
        <v>12</v>
      </c>
      <c r="D36" s="143" t="s">
        <v>12</v>
      </c>
      <c r="E36" s="144" t="s">
        <v>66</v>
      </c>
      <c r="F36" s="143" t="s">
        <v>13</v>
      </c>
      <c r="G36" s="145">
        <v>23.150000000000002</v>
      </c>
      <c r="H36" s="146">
        <v>115.75000000000001</v>
      </c>
      <c r="I36" s="12">
        <v>5</v>
      </c>
      <c r="J36" s="147"/>
      <c r="K36" s="147">
        <f>+'SALIDAS - FEBRERO 18'!C36</f>
        <v>2</v>
      </c>
      <c r="L36" s="147">
        <f t="shared" si="0"/>
        <v>3</v>
      </c>
      <c r="M36" s="148">
        <f t="shared" si="1"/>
        <v>69.45</v>
      </c>
      <c r="N36" s="270"/>
      <c r="O36" s="106"/>
    </row>
    <row r="37" spans="1:15" s="50" customFormat="1">
      <c r="A37" s="142" t="s">
        <v>232</v>
      </c>
      <c r="B37" s="163" t="s">
        <v>275</v>
      </c>
      <c r="C37" s="143" t="s">
        <v>12</v>
      </c>
      <c r="D37" s="143" t="s">
        <v>12</v>
      </c>
      <c r="E37" s="144" t="s">
        <v>252</v>
      </c>
      <c r="F37" s="143" t="s">
        <v>13</v>
      </c>
      <c r="G37" s="145">
        <v>80</v>
      </c>
      <c r="H37" s="146">
        <v>0</v>
      </c>
      <c r="I37" s="12">
        <v>0</v>
      </c>
      <c r="J37" s="147"/>
      <c r="K37" s="147">
        <f>+'SALIDAS - FEBRERO 18'!C37</f>
        <v>0</v>
      </c>
      <c r="L37" s="147">
        <f t="shared" si="0"/>
        <v>0</v>
      </c>
      <c r="M37" s="148">
        <f t="shared" si="1"/>
        <v>0</v>
      </c>
      <c r="N37" s="270"/>
      <c r="O37" s="106"/>
    </row>
    <row r="38" spans="1:15" s="50" customFormat="1">
      <c r="A38" s="142" t="s">
        <v>232</v>
      </c>
      <c r="B38" s="163" t="s">
        <v>275</v>
      </c>
      <c r="C38" s="143" t="s">
        <v>12</v>
      </c>
      <c r="D38" s="143" t="s">
        <v>12</v>
      </c>
      <c r="E38" s="149" t="s">
        <v>68</v>
      </c>
      <c r="F38" s="150" t="s">
        <v>13</v>
      </c>
      <c r="G38" s="151">
        <v>40.119999999999997</v>
      </c>
      <c r="H38" s="146">
        <v>762.28</v>
      </c>
      <c r="I38" s="12">
        <v>19</v>
      </c>
      <c r="J38" s="147"/>
      <c r="K38" s="147">
        <f>+'SALIDAS - FEBRERO 18'!C38</f>
        <v>1</v>
      </c>
      <c r="L38" s="147">
        <f t="shared" si="0"/>
        <v>18</v>
      </c>
      <c r="M38" s="148">
        <f t="shared" si="1"/>
        <v>722.16</v>
      </c>
      <c r="N38" s="270"/>
      <c r="O38" s="106"/>
    </row>
    <row r="39" spans="1:15" s="50" customFormat="1">
      <c r="A39" s="142" t="s">
        <v>234</v>
      </c>
      <c r="B39" s="163" t="s">
        <v>275</v>
      </c>
      <c r="C39" s="143" t="s">
        <v>12</v>
      </c>
      <c r="D39" s="143" t="s">
        <v>12</v>
      </c>
      <c r="E39" s="144" t="s">
        <v>69</v>
      </c>
      <c r="F39" s="143" t="s">
        <v>13</v>
      </c>
      <c r="G39" s="145">
        <v>2.67</v>
      </c>
      <c r="H39" s="146">
        <v>1051.98</v>
      </c>
      <c r="I39" s="12">
        <v>394</v>
      </c>
      <c r="J39" s="147"/>
      <c r="K39" s="147">
        <f>+'SALIDAS - FEBRERO 18'!C39</f>
        <v>15</v>
      </c>
      <c r="L39" s="147">
        <f t="shared" si="0"/>
        <v>379</v>
      </c>
      <c r="M39" s="148">
        <f t="shared" si="1"/>
        <v>1011.93</v>
      </c>
      <c r="N39" s="270"/>
      <c r="O39" s="106"/>
    </row>
    <row r="40" spans="1:15" s="50" customFormat="1">
      <c r="A40" s="142" t="s">
        <v>232</v>
      </c>
      <c r="B40" s="163" t="s">
        <v>275</v>
      </c>
      <c r="C40" s="143" t="s">
        <v>12</v>
      </c>
      <c r="D40" s="143" t="s">
        <v>12</v>
      </c>
      <c r="E40" s="144" t="s">
        <v>70</v>
      </c>
      <c r="F40" s="143" t="s">
        <v>18</v>
      </c>
      <c r="G40" s="145">
        <v>17</v>
      </c>
      <c r="H40" s="146">
        <v>0</v>
      </c>
      <c r="I40" s="12">
        <v>0</v>
      </c>
      <c r="J40" s="147"/>
      <c r="K40" s="147">
        <f>+'SALIDAS - FEBRERO 18'!C40</f>
        <v>0</v>
      </c>
      <c r="L40" s="147">
        <f t="shared" si="0"/>
        <v>0</v>
      </c>
      <c r="M40" s="148">
        <f t="shared" si="1"/>
        <v>0</v>
      </c>
      <c r="N40" s="270"/>
      <c r="O40" s="106"/>
    </row>
    <row r="41" spans="1:15" s="50" customFormat="1">
      <c r="A41" s="142" t="s">
        <v>233</v>
      </c>
      <c r="B41" s="163" t="s">
        <v>275</v>
      </c>
      <c r="C41" s="143" t="s">
        <v>12</v>
      </c>
      <c r="D41" s="143" t="s">
        <v>12</v>
      </c>
      <c r="E41" s="144" t="s">
        <v>71</v>
      </c>
      <c r="F41" s="143" t="s">
        <v>16</v>
      </c>
      <c r="G41" s="191">
        <f>749.98/3</f>
        <v>249.99333333333334</v>
      </c>
      <c r="H41" s="146">
        <v>249.99333333333334</v>
      </c>
      <c r="I41" s="12">
        <v>1</v>
      </c>
      <c r="J41" s="147"/>
      <c r="K41" s="147">
        <f>+'SALIDAS - FEBRERO 18'!C41</f>
        <v>0</v>
      </c>
      <c r="L41" s="147">
        <f t="shared" ref="L41:L72" si="2">SUM(I41+J41-K41)</f>
        <v>1</v>
      </c>
      <c r="M41" s="148">
        <f t="shared" ref="M41:M72" si="3">SUM(G41*L41)</f>
        <v>249.99333333333334</v>
      </c>
      <c r="N41" s="270"/>
      <c r="O41" s="106"/>
    </row>
    <row r="42" spans="1:15" s="50" customFormat="1">
      <c r="A42" s="142" t="s">
        <v>233</v>
      </c>
      <c r="B42" s="163" t="s">
        <v>275</v>
      </c>
      <c r="C42" s="143" t="s">
        <v>12</v>
      </c>
      <c r="D42" s="143" t="s">
        <v>12</v>
      </c>
      <c r="E42" s="144" t="s">
        <v>72</v>
      </c>
      <c r="F42" s="143" t="s">
        <v>16</v>
      </c>
      <c r="G42" s="145">
        <v>255</v>
      </c>
      <c r="H42" s="146">
        <v>0</v>
      </c>
      <c r="I42" s="12">
        <v>0</v>
      </c>
      <c r="J42" s="147"/>
      <c r="K42" s="147">
        <f>+'SALIDAS - FEBRERO 18'!C42</f>
        <v>0</v>
      </c>
      <c r="L42" s="147">
        <f t="shared" si="2"/>
        <v>0</v>
      </c>
      <c r="M42" s="148">
        <f t="shared" si="3"/>
        <v>0</v>
      </c>
      <c r="N42" s="270"/>
      <c r="O42" s="106"/>
    </row>
    <row r="43" spans="1:15" s="50" customFormat="1">
      <c r="A43" s="142" t="s">
        <v>233</v>
      </c>
      <c r="B43" s="163" t="s">
        <v>275</v>
      </c>
      <c r="C43" s="143" t="s">
        <v>12</v>
      </c>
      <c r="D43" s="143" t="s">
        <v>12</v>
      </c>
      <c r="E43" s="144" t="s">
        <v>73</v>
      </c>
      <c r="F43" s="143" t="s">
        <v>16</v>
      </c>
      <c r="G43" s="145">
        <v>325</v>
      </c>
      <c r="H43" s="146">
        <v>1300</v>
      </c>
      <c r="I43" s="12">
        <v>4</v>
      </c>
      <c r="J43" s="147"/>
      <c r="K43" s="147">
        <f>+'SALIDAS - FEBRERO 18'!C43</f>
        <v>0</v>
      </c>
      <c r="L43" s="147">
        <f t="shared" si="2"/>
        <v>4</v>
      </c>
      <c r="M43" s="148">
        <f t="shared" si="3"/>
        <v>1300</v>
      </c>
      <c r="N43" s="270"/>
      <c r="O43" s="106"/>
    </row>
    <row r="44" spans="1:15" s="50" customFormat="1">
      <c r="A44" s="142" t="s">
        <v>233</v>
      </c>
      <c r="B44" s="163" t="s">
        <v>275</v>
      </c>
      <c r="C44" s="143" t="s">
        <v>12</v>
      </c>
      <c r="D44" s="143" t="s">
        <v>12</v>
      </c>
      <c r="E44" s="144" t="s">
        <v>74</v>
      </c>
      <c r="F44" s="143" t="s">
        <v>18</v>
      </c>
      <c r="G44" s="145">
        <v>19</v>
      </c>
      <c r="H44" s="146">
        <v>0</v>
      </c>
      <c r="I44" s="12">
        <v>0</v>
      </c>
      <c r="J44" s="147"/>
      <c r="K44" s="147">
        <f>+'SALIDAS - FEBRERO 18'!C44</f>
        <v>0</v>
      </c>
      <c r="L44" s="147">
        <f t="shared" si="2"/>
        <v>0</v>
      </c>
      <c r="M44" s="148">
        <f t="shared" si="3"/>
        <v>0</v>
      </c>
      <c r="N44" s="270"/>
      <c r="O44" s="106"/>
    </row>
    <row r="45" spans="1:15" s="50" customFormat="1">
      <c r="A45" s="142" t="s">
        <v>232</v>
      </c>
      <c r="B45" s="163" t="s">
        <v>275</v>
      </c>
      <c r="C45" s="143" t="s">
        <v>12</v>
      </c>
      <c r="D45" s="143" t="s">
        <v>12</v>
      </c>
      <c r="E45" s="144" t="s">
        <v>75</v>
      </c>
      <c r="F45" s="143" t="s">
        <v>14</v>
      </c>
      <c r="G45" s="145">
        <v>53.1</v>
      </c>
      <c r="H45" s="146">
        <v>1168.2</v>
      </c>
      <c r="I45" s="12">
        <v>22</v>
      </c>
      <c r="J45" s="147"/>
      <c r="K45" s="147">
        <f>+'SALIDAS - FEBRERO 18'!C45</f>
        <v>0</v>
      </c>
      <c r="L45" s="147">
        <f t="shared" si="2"/>
        <v>22</v>
      </c>
      <c r="M45" s="148">
        <f t="shared" si="3"/>
        <v>1168.2</v>
      </c>
      <c r="N45" s="270"/>
      <c r="O45" s="106"/>
    </row>
    <row r="46" spans="1:15" s="50" customFormat="1">
      <c r="A46" s="142" t="s">
        <v>232</v>
      </c>
      <c r="B46" s="163" t="s">
        <v>275</v>
      </c>
      <c r="C46" s="143" t="s">
        <v>12</v>
      </c>
      <c r="D46" s="143" t="s">
        <v>12</v>
      </c>
      <c r="E46" s="144" t="s">
        <v>32</v>
      </c>
      <c r="F46" s="143" t="s">
        <v>13</v>
      </c>
      <c r="G46" s="145">
        <v>7.8500000000000005</v>
      </c>
      <c r="H46" s="146">
        <v>86.350000000000009</v>
      </c>
      <c r="I46" s="12">
        <v>11</v>
      </c>
      <c r="J46" s="147"/>
      <c r="K46" s="147">
        <f>+'SALIDAS - FEBRERO 18'!C46</f>
        <v>1</v>
      </c>
      <c r="L46" s="147">
        <f t="shared" si="2"/>
        <v>10</v>
      </c>
      <c r="M46" s="148">
        <f t="shared" si="3"/>
        <v>78.5</v>
      </c>
      <c r="N46" s="270"/>
      <c r="O46" s="106"/>
    </row>
    <row r="47" spans="1:15" s="50" customFormat="1">
      <c r="A47" s="142" t="s">
        <v>232</v>
      </c>
      <c r="B47" s="163" t="s">
        <v>275</v>
      </c>
      <c r="C47" s="143" t="s">
        <v>12</v>
      </c>
      <c r="D47" s="143" t="s">
        <v>12</v>
      </c>
      <c r="E47" s="144" t="s">
        <v>76</v>
      </c>
      <c r="F47" s="143" t="s">
        <v>13</v>
      </c>
      <c r="G47" s="145">
        <v>249</v>
      </c>
      <c r="H47" s="146">
        <v>0</v>
      </c>
      <c r="I47" s="12">
        <v>0</v>
      </c>
      <c r="J47" s="147"/>
      <c r="K47" s="147">
        <f>+'SALIDAS - FEBRERO 18'!C47</f>
        <v>0</v>
      </c>
      <c r="L47" s="147">
        <f t="shared" si="2"/>
        <v>0</v>
      </c>
      <c r="M47" s="148">
        <f t="shared" si="3"/>
        <v>0</v>
      </c>
      <c r="N47" s="270"/>
      <c r="O47" s="106"/>
    </row>
    <row r="48" spans="1:15" s="50" customFormat="1">
      <c r="A48" s="142" t="s">
        <v>232</v>
      </c>
      <c r="B48" s="163" t="s">
        <v>275</v>
      </c>
      <c r="C48" s="143" t="s">
        <v>12</v>
      </c>
      <c r="D48" s="143" t="s">
        <v>12</v>
      </c>
      <c r="E48" s="144" t="s">
        <v>77</v>
      </c>
      <c r="F48" s="143" t="s">
        <v>14</v>
      </c>
      <c r="G48" s="145">
        <v>36.15</v>
      </c>
      <c r="H48" s="146">
        <v>614.54999999999995</v>
      </c>
      <c r="I48" s="12">
        <v>17</v>
      </c>
      <c r="J48" s="147"/>
      <c r="K48" s="147">
        <f>+'SALIDAS - FEBRERO 18'!C48</f>
        <v>1</v>
      </c>
      <c r="L48" s="147">
        <f t="shared" si="2"/>
        <v>16</v>
      </c>
      <c r="M48" s="148">
        <f t="shared" si="3"/>
        <v>578.4</v>
      </c>
      <c r="N48" s="270"/>
      <c r="O48" s="106"/>
    </row>
    <row r="49" spans="1:15" s="50" customFormat="1">
      <c r="A49" s="142" t="s">
        <v>233</v>
      </c>
      <c r="B49" s="163" t="s">
        <v>275</v>
      </c>
      <c r="C49" s="143" t="s">
        <v>12</v>
      </c>
      <c r="D49" s="143" t="s">
        <v>12</v>
      </c>
      <c r="E49" s="144" t="s">
        <v>33</v>
      </c>
      <c r="F49" s="143" t="s">
        <v>14</v>
      </c>
      <c r="G49" s="145">
        <v>55</v>
      </c>
      <c r="H49" s="146">
        <v>1320</v>
      </c>
      <c r="I49" s="12">
        <v>24</v>
      </c>
      <c r="J49" s="147"/>
      <c r="K49" s="147">
        <f>+'SALIDAS - FEBRERO 18'!C49</f>
        <v>0</v>
      </c>
      <c r="L49" s="147">
        <f t="shared" si="2"/>
        <v>24</v>
      </c>
      <c r="M49" s="148">
        <f t="shared" si="3"/>
        <v>1320</v>
      </c>
      <c r="N49" s="270"/>
      <c r="O49" s="106"/>
    </row>
    <row r="50" spans="1:15" s="50" customFormat="1">
      <c r="A50" s="142" t="s">
        <v>232</v>
      </c>
      <c r="B50" s="163" t="s">
        <v>275</v>
      </c>
      <c r="C50" s="143" t="s">
        <v>12</v>
      </c>
      <c r="D50" s="143" t="s">
        <v>12</v>
      </c>
      <c r="E50" s="144" t="s">
        <v>78</v>
      </c>
      <c r="F50" s="143" t="s">
        <v>13</v>
      </c>
      <c r="G50" s="145">
        <v>5.26</v>
      </c>
      <c r="H50" s="146">
        <v>21.04</v>
      </c>
      <c r="I50" s="12">
        <v>4</v>
      </c>
      <c r="J50" s="147"/>
      <c r="K50" s="147">
        <f>+'SALIDAS - FEBRERO 18'!C50</f>
        <v>4</v>
      </c>
      <c r="L50" s="147">
        <f t="shared" si="2"/>
        <v>0</v>
      </c>
      <c r="M50" s="148">
        <f t="shared" si="3"/>
        <v>0</v>
      </c>
      <c r="N50" s="270"/>
      <c r="O50" s="106"/>
    </row>
    <row r="51" spans="1:15" s="50" customFormat="1">
      <c r="A51" s="142" t="s">
        <v>232</v>
      </c>
      <c r="B51" s="163" t="s">
        <v>275</v>
      </c>
      <c r="C51" s="143" t="s">
        <v>12</v>
      </c>
      <c r="D51" s="143" t="s">
        <v>12</v>
      </c>
      <c r="E51" s="144" t="s">
        <v>79</v>
      </c>
      <c r="F51" s="143" t="s">
        <v>13</v>
      </c>
      <c r="G51" s="145">
        <v>5.73</v>
      </c>
      <c r="H51" s="146">
        <v>492.78000000000003</v>
      </c>
      <c r="I51" s="12">
        <v>86</v>
      </c>
      <c r="J51" s="155"/>
      <c r="K51" s="147">
        <f>+'SALIDAS - FEBRERO 18'!C51</f>
        <v>42</v>
      </c>
      <c r="L51" s="147">
        <f t="shared" si="2"/>
        <v>44</v>
      </c>
      <c r="M51" s="148">
        <f t="shared" si="3"/>
        <v>252.12</v>
      </c>
      <c r="N51" s="270"/>
      <c r="O51" s="106"/>
    </row>
    <row r="52" spans="1:15" s="50" customFormat="1">
      <c r="A52" s="142" t="s">
        <v>235</v>
      </c>
      <c r="B52" s="163" t="s">
        <v>275</v>
      </c>
      <c r="C52" s="143" t="s">
        <v>12</v>
      </c>
      <c r="D52" s="143" t="s">
        <v>12</v>
      </c>
      <c r="E52" s="144" t="s">
        <v>80</v>
      </c>
      <c r="F52" s="143" t="s">
        <v>13</v>
      </c>
      <c r="G52" s="145">
        <v>20.170000000000002</v>
      </c>
      <c r="H52" s="146">
        <v>322.72000000000003</v>
      </c>
      <c r="I52" s="12">
        <v>16</v>
      </c>
      <c r="J52" s="147"/>
      <c r="K52" s="147">
        <f>+'SALIDAS - FEBRERO 18'!C52</f>
        <v>1</v>
      </c>
      <c r="L52" s="147">
        <f t="shared" si="2"/>
        <v>15</v>
      </c>
      <c r="M52" s="148">
        <f t="shared" si="3"/>
        <v>302.55</v>
      </c>
      <c r="N52" s="270"/>
      <c r="O52" s="106"/>
    </row>
    <row r="53" spans="1:15" s="50" customFormat="1">
      <c r="A53" s="142" t="s">
        <v>235</v>
      </c>
      <c r="B53" s="163" t="s">
        <v>275</v>
      </c>
      <c r="C53" s="143" t="s">
        <v>12</v>
      </c>
      <c r="D53" s="143" t="s">
        <v>12</v>
      </c>
      <c r="E53" s="144" t="s">
        <v>81</v>
      </c>
      <c r="F53" s="143" t="s">
        <v>13</v>
      </c>
      <c r="G53" s="145">
        <v>36.75</v>
      </c>
      <c r="H53" s="146">
        <v>2278.5</v>
      </c>
      <c r="I53" s="12">
        <v>62</v>
      </c>
      <c r="J53" s="147"/>
      <c r="K53" s="147">
        <f>+'SALIDAS - FEBRERO 18'!C53</f>
        <v>9</v>
      </c>
      <c r="L53" s="147">
        <f t="shared" si="2"/>
        <v>53</v>
      </c>
      <c r="M53" s="148">
        <f t="shared" si="3"/>
        <v>1947.75</v>
      </c>
      <c r="N53" s="270"/>
      <c r="O53" s="106"/>
    </row>
    <row r="54" spans="1:15" s="50" customFormat="1">
      <c r="A54" s="142" t="s">
        <v>235</v>
      </c>
      <c r="B54" s="163" t="s">
        <v>275</v>
      </c>
      <c r="C54" s="143" t="s">
        <v>12</v>
      </c>
      <c r="D54" s="143" t="s">
        <v>12</v>
      </c>
      <c r="E54" s="156" t="s">
        <v>82</v>
      </c>
      <c r="F54" s="143" t="s">
        <v>18</v>
      </c>
      <c r="G54" s="145">
        <v>230.1</v>
      </c>
      <c r="H54" s="146">
        <v>920.4</v>
      </c>
      <c r="I54" s="12">
        <v>4</v>
      </c>
      <c r="J54" s="147"/>
      <c r="K54" s="147">
        <f>+'SALIDAS - FEBRERO 18'!C54</f>
        <v>0</v>
      </c>
      <c r="L54" s="147">
        <f t="shared" si="2"/>
        <v>4</v>
      </c>
      <c r="M54" s="148">
        <f t="shared" si="3"/>
        <v>920.4</v>
      </c>
      <c r="N54" s="270"/>
      <c r="O54" s="106"/>
    </row>
    <row r="55" spans="1:15" s="50" customFormat="1">
      <c r="A55" s="142" t="s">
        <v>232</v>
      </c>
      <c r="B55" s="163" t="s">
        <v>275</v>
      </c>
      <c r="C55" s="143" t="s">
        <v>12</v>
      </c>
      <c r="D55" s="143" t="s">
        <v>12</v>
      </c>
      <c r="E55" s="144" t="s">
        <v>83</v>
      </c>
      <c r="F55" s="143" t="s">
        <v>13</v>
      </c>
      <c r="G55" s="145">
        <v>25</v>
      </c>
      <c r="H55" s="146">
        <v>3925</v>
      </c>
      <c r="I55" s="12">
        <v>157</v>
      </c>
      <c r="J55" s="147"/>
      <c r="K55" s="147">
        <f>+'SALIDAS - FEBRERO 18'!C55</f>
        <v>0</v>
      </c>
      <c r="L55" s="147">
        <f t="shared" si="2"/>
        <v>157</v>
      </c>
      <c r="M55" s="148">
        <f t="shared" si="3"/>
        <v>3925</v>
      </c>
      <c r="N55" s="270"/>
      <c r="O55" s="106"/>
    </row>
    <row r="56" spans="1:15" s="50" customFormat="1">
      <c r="A56" s="142" t="s">
        <v>232</v>
      </c>
      <c r="B56" s="163" t="s">
        <v>275</v>
      </c>
      <c r="C56" s="143" t="s">
        <v>12</v>
      </c>
      <c r="D56" s="143" t="s">
        <v>12</v>
      </c>
      <c r="E56" s="156" t="s">
        <v>34</v>
      </c>
      <c r="F56" s="143" t="s">
        <v>13</v>
      </c>
      <c r="G56" s="145">
        <v>10.79</v>
      </c>
      <c r="H56" s="146">
        <v>2006.9399999999998</v>
      </c>
      <c r="I56" s="12">
        <v>186</v>
      </c>
      <c r="J56" s="147"/>
      <c r="K56" s="147">
        <f>+'SALIDAS - FEBRERO 18'!C56</f>
        <v>0</v>
      </c>
      <c r="L56" s="147">
        <f t="shared" si="2"/>
        <v>186</v>
      </c>
      <c r="M56" s="148">
        <f t="shared" si="3"/>
        <v>2006.9399999999998</v>
      </c>
      <c r="N56" s="270"/>
      <c r="O56" s="106"/>
    </row>
    <row r="57" spans="1:15" s="50" customFormat="1">
      <c r="A57" s="142" t="s">
        <v>236</v>
      </c>
      <c r="B57" s="163" t="s">
        <v>275</v>
      </c>
      <c r="C57" s="143" t="s">
        <v>12</v>
      </c>
      <c r="D57" s="143" t="s">
        <v>12</v>
      </c>
      <c r="E57" s="144" t="s">
        <v>84</v>
      </c>
      <c r="F57" s="143" t="s">
        <v>19</v>
      </c>
      <c r="G57" s="145">
        <v>203.79000000000002</v>
      </c>
      <c r="H57" s="146">
        <v>1426.5300000000002</v>
      </c>
      <c r="I57" s="12">
        <v>7</v>
      </c>
      <c r="J57" s="147"/>
      <c r="K57" s="147">
        <f>+'SALIDAS - FEBRERO 18'!C57</f>
        <v>7</v>
      </c>
      <c r="L57" s="147">
        <f t="shared" si="2"/>
        <v>0</v>
      </c>
      <c r="M57" s="148">
        <f t="shared" si="3"/>
        <v>0</v>
      </c>
      <c r="N57" s="270"/>
      <c r="O57" s="106"/>
    </row>
    <row r="58" spans="1:15" s="50" customFormat="1">
      <c r="A58" s="142" t="s">
        <v>236</v>
      </c>
      <c r="B58" s="163" t="s">
        <v>275</v>
      </c>
      <c r="C58" s="143" t="s">
        <v>12</v>
      </c>
      <c r="D58" s="143" t="s">
        <v>12</v>
      </c>
      <c r="E58" s="144" t="s">
        <v>85</v>
      </c>
      <c r="F58" s="143" t="s">
        <v>19</v>
      </c>
      <c r="G58" s="145">
        <v>195</v>
      </c>
      <c r="H58" s="146">
        <v>1365</v>
      </c>
      <c r="I58" s="12">
        <v>7</v>
      </c>
      <c r="J58" s="147"/>
      <c r="K58" s="147">
        <f>+'SALIDAS - FEBRERO 18'!C58</f>
        <v>1</v>
      </c>
      <c r="L58" s="147">
        <f t="shared" si="2"/>
        <v>6</v>
      </c>
      <c r="M58" s="148">
        <f t="shared" si="3"/>
        <v>1170</v>
      </c>
      <c r="N58" s="270"/>
      <c r="O58" s="106"/>
    </row>
    <row r="59" spans="1:15" s="50" customFormat="1">
      <c r="A59" s="142" t="s">
        <v>236</v>
      </c>
      <c r="B59" s="163" t="s">
        <v>275</v>
      </c>
      <c r="C59" s="143" t="s">
        <v>12</v>
      </c>
      <c r="D59" s="143" t="s">
        <v>12</v>
      </c>
      <c r="E59" s="144" t="s">
        <v>86</v>
      </c>
      <c r="F59" s="143" t="s">
        <v>19</v>
      </c>
      <c r="G59" s="145">
        <v>227.5</v>
      </c>
      <c r="H59" s="146">
        <v>11830</v>
      </c>
      <c r="I59" s="12">
        <v>52</v>
      </c>
      <c r="J59" s="147"/>
      <c r="K59" s="147">
        <f>+'SALIDAS - FEBRERO 18'!C59</f>
        <v>30</v>
      </c>
      <c r="L59" s="147">
        <f t="shared" si="2"/>
        <v>22</v>
      </c>
      <c r="M59" s="148">
        <f t="shared" si="3"/>
        <v>5005</v>
      </c>
      <c r="N59" s="270"/>
      <c r="O59" s="106"/>
    </row>
    <row r="60" spans="1:15" s="50" customFormat="1">
      <c r="A60" s="142" t="s">
        <v>233</v>
      </c>
      <c r="B60" s="163" t="s">
        <v>275</v>
      </c>
      <c r="C60" s="143" t="s">
        <v>12</v>
      </c>
      <c r="D60" s="143" t="s">
        <v>12</v>
      </c>
      <c r="E60" s="144" t="s">
        <v>87</v>
      </c>
      <c r="F60" s="143" t="s">
        <v>14</v>
      </c>
      <c r="G60" s="145">
        <v>992</v>
      </c>
      <c r="H60" s="146">
        <v>3968</v>
      </c>
      <c r="I60" s="12">
        <v>4</v>
      </c>
      <c r="J60" s="147"/>
      <c r="K60" s="147">
        <f>+'SALIDAS - FEBRERO 18'!C60</f>
        <v>0</v>
      </c>
      <c r="L60" s="147">
        <f t="shared" si="2"/>
        <v>4</v>
      </c>
      <c r="M60" s="148">
        <f t="shared" si="3"/>
        <v>3968</v>
      </c>
      <c r="N60" s="270"/>
      <c r="O60" s="106"/>
    </row>
    <row r="61" spans="1:15" s="50" customFormat="1">
      <c r="A61" s="142" t="s">
        <v>233</v>
      </c>
      <c r="B61" s="163" t="s">
        <v>275</v>
      </c>
      <c r="C61" s="143" t="s">
        <v>12</v>
      </c>
      <c r="D61" s="143" t="s">
        <v>12</v>
      </c>
      <c r="E61" s="144" t="s">
        <v>88</v>
      </c>
      <c r="F61" s="143" t="s">
        <v>13</v>
      </c>
      <c r="G61" s="194">
        <f>1876.09/67</f>
        <v>28.001343283582088</v>
      </c>
      <c r="H61" s="146">
        <v>1400.0671641791043</v>
      </c>
      <c r="I61" s="12">
        <v>50</v>
      </c>
      <c r="J61" s="147"/>
      <c r="K61" s="147">
        <f>+'SALIDAS - FEBRERO 18'!C61</f>
        <v>2</v>
      </c>
      <c r="L61" s="147">
        <f t="shared" si="2"/>
        <v>48</v>
      </c>
      <c r="M61" s="148">
        <f t="shared" si="3"/>
        <v>1344.0644776119402</v>
      </c>
      <c r="N61" s="270"/>
      <c r="O61" s="106"/>
    </row>
    <row r="62" spans="1:15" s="50" customFormat="1">
      <c r="A62" s="142" t="s">
        <v>236</v>
      </c>
      <c r="B62" s="163" t="s">
        <v>275</v>
      </c>
      <c r="C62" s="143" t="s">
        <v>12</v>
      </c>
      <c r="D62" s="143" t="s">
        <v>12</v>
      </c>
      <c r="E62" s="144" t="s">
        <v>95</v>
      </c>
      <c r="F62" s="143" t="s">
        <v>19</v>
      </c>
      <c r="G62" s="145">
        <v>1180</v>
      </c>
      <c r="H62" s="146">
        <v>5900</v>
      </c>
      <c r="I62" s="12">
        <v>5</v>
      </c>
      <c r="J62" s="147"/>
      <c r="K62" s="147">
        <f>+'SALIDAS - FEBRERO 18'!C62</f>
        <v>0</v>
      </c>
      <c r="L62" s="147">
        <f t="shared" si="2"/>
        <v>5</v>
      </c>
      <c r="M62" s="148">
        <f t="shared" si="3"/>
        <v>5900</v>
      </c>
      <c r="N62" s="270"/>
      <c r="O62" s="106"/>
    </row>
    <row r="63" spans="1:15" s="50" customFormat="1">
      <c r="A63" s="142" t="s">
        <v>236</v>
      </c>
      <c r="B63" s="163" t="s">
        <v>275</v>
      </c>
      <c r="C63" s="143" t="s">
        <v>12</v>
      </c>
      <c r="D63" s="143" t="s">
        <v>12</v>
      </c>
      <c r="E63" s="144" t="s">
        <v>147</v>
      </c>
      <c r="F63" s="143" t="s">
        <v>19</v>
      </c>
      <c r="G63" s="145">
        <v>817.41</v>
      </c>
      <c r="H63" s="146">
        <v>4904.46</v>
      </c>
      <c r="I63" s="12">
        <v>6</v>
      </c>
      <c r="J63" s="147"/>
      <c r="K63" s="147">
        <f>+'SALIDAS - FEBRERO 18'!C63</f>
        <v>0</v>
      </c>
      <c r="L63" s="147">
        <f t="shared" si="2"/>
        <v>6</v>
      </c>
      <c r="M63" s="148">
        <f t="shared" si="3"/>
        <v>4904.46</v>
      </c>
      <c r="N63" s="270"/>
      <c r="O63" s="106"/>
    </row>
    <row r="64" spans="1:15" s="50" customFormat="1">
      <c r="A64" s="142" t="s">
        <v>233</v>
      </c>
      <c r="B64" s="163" t="s">
        <v>275</v>
      </c>
      <c r="C64" s="143" t="s">
        <v>12</v>
      </c>
      <c r="D64" s="143" t="s">
        <v>12</v>
      </c>
      <c r="E64" s="144" t="s">
        <v>89</v>
      </c>
      <c r="F64" s="143" t="s">
        <v>16</v>
      </c>
      <c r="G64" s="145">
        <v>1500</v>
      </c>
      <c r="H64" s="146">
        <v>6000</v>
      </c>
      <c r="I64" s="12">
        <v>4</v>
      </c>
      <c r="J64" s="147"/>
      <c r="K64" s="147">
        <f>+'SALIDAS - FEBRERO 18'!C64</f>
        <v>0</v>
      </c>
      <c r="L64" s="147">
        <f t="shared" si="2"/>
        <v>4</v>
      </c>
      <c r="M64" s="148">
        <f t="shared" si="3"/>
        <v>6000</v>
      </c>
      <c r="N64" s="270"/>
      <c r="O64" s="106"/>
    </row>
    <row r="65" spans="1:15" s="50" customFormat="1">
      <c r="A65" s="142" t="s">
        <v>233</v>
      </c>
      <c r="B65" s="163" t="s">
        <v>275</v>
      </c>
      <c r="C65" s="143" t="s">
        <v>12</v>
      </c>
      <c r="D65" s="143" t="s">
        <v>12</v>
      </c>
      <c r="E65" s="144" t="s">
        <v>90</v>
      </c>
      <c r="F65" s="143" t="s">
        <v>13</v>
      </c>
      <c r="G65" s="145">
        <v>495</v>
      </c>
      <c r="H65" s="146">
        <v>2475</v>
      </c>
      <c r="I65" s="12">
        <v>5</v>
      </c>
      <c r="J65" s="147"/>
      <c r="K65" s="147">
        <f>+'SALIDAS - FEBRERO 18'!C65</f>
        <v>0</v>
      </c>
      <c r="L65" s="147">
        <f t="shared" si="2"/>
        <v>5</v>
      </c>
      <c r="M65" s="148">
        <f t="shared" si="3"/>
        <v>2475</v>
      </c>
      <c r="N65" s="270"/>
      <c r="O65" s="106"/>
    </row>
    <row r="66" spans="1:15" s="50" customFormat="1">
      <c r="A66" s="142" t="s">
        <v>236</v>
      </c>
      <c r="B66" s="163" t="s">
        <v>275</v>
      </c>
      <c r="C66" s="143" t="s">
        <v>12</v>
      </c>
      <c r="D66" s="143" t="s">
        <v>12</v>
      </c>
      <c r="E66" s="144" t="s">
        <v>91</v>
      </c>
      <c r="F66" s="143" t="s">
        <v>19</v>
      </c>
      <c r="G66" s="145">
        <v>145</v>
      </c>
      <c r="H66" s="146">
        <v>6525</v>
      </c>
      <c r="I66" s="12">
        <v>45</v>
      </c>
      <c r="J66" s="147"/>
      <c r="K66" s="147">
        <f>+'SALIDAS - FEBRERO 18'!C66</f>
        <v>0</v>
      </c>
      <c r="L66" s="147">
        <f t="shared" si="2"/>
        <v>45</v>
      </c>
      <c r="M66" s="148">
        <f t="shared" si="3"/>
        <v>6525</v>
      </c>
      <c r="N66" s="270"/>
      <c r="O66" s="106"/>
    </row>
    <row r="67" spans="1:15" s="50" customFormat="1">
      <c r="A67" s="142" t="s">
        <v>233</v>
      </c>
      <c r="B67" s="163" t="s">
        <v>275</v>
      </c>
      <c r="C67" s="143" t="s">
        <v>12</v>
      </c>
      <c r="D67" s="143" t="s">
        <v>12</v>
      </c>
      <c r="E67" s="144" t="s">
        <v>92</v>
      </c>
      <c r="F67" s="143" t="s">
        <v>18</v>
      </c>
      <c r="G67" s="145">
        <v>2.68</v>
      </c>
      <c r="H67" s="146">
        <v>8.0400000000000009</v>
      </c>
      <c r="I67" s="12">
        <v>3</v>
      </c>
      <c r="J67" s="147"/>
      <c r="K67" s="147">
        <f>+'SALIDAS - FEBRERO 18'!C67</f>
        <v>0</v>
      </c>
      <c r="L67" s="147">
        <f t="shared" si="2"/>
        <v>3</v>
      </c>
      <c r="M67" s="148">
        <f t="shared" si="3"/>
        <v>8.0400000000000009</v>
      </c>
      <c r="N67" s="270"/>
      <c r="O67" s="106"/>
    </row>
    <row r="68" spans="1:15" s="50" customFormat="1">
      <c r="A68" s="142" t="s">
        <v>236</v>
      </c>
      <c r="B68" s="163" t="s">
        <v>275</v>
      </c>
      <c r="C68" s="143" t="s">
        <v>12</v>
      </c>
      <c r="D68" s="143" t="s">
        <v>12</v>
      </c>
      <c r="E68" s="157" t="s">
        <v>93</v>
      </c>
      <c r="F68" s="143" t="s">
        <v>19</v>
      </c>
      <c r="G68" s="145">
        <v>780</v>
      </c>
      <c r="H68" s="146">
        <v>0</v>
      </c>
      <c r="I68" s="12">
        <v>0</v>
      </c>
      <c r="J68" s="147"/>
      <c r="K68" s="147">
        <f>+'SALIDAS - FEBRERO 18'!C68</f>
        <v>0</v>
      </c>
      <c r="L68" s="147">
        <f t="shared" si="2"/>
        <v>0</v>
      </c>
      <c r="M68" s="148">
        <f t="shared" si="3"/>
        <v>0</v>
      </c>
      <c r="N68" s="270"/>
      <c r="O68" s="106"/>
    </row>
    <row r="69" spans="1:15" s="50" customFormat="1">
      <c r="A69" s="142" t="s">
        <v>236</v>
      </c>
      <c r="B69" s="163" t="s">
        <v>275</v>
      </c>
      <c r="C69" s="143" t="s">
        <v>12</v>
      </c>
      <c r="D69" s="143" t="s">
        <v>12</v>
      </c>
      <c r="E69" s="144" t="s">
        <v>94</v>
      </c>
      <c r="F69" s="143" t="s">
        <v>19</v>
      </c>
      <c r="G69" s="145">
        <v>1152</v>
      </c>
      <c r="H69" s="146">
        <v>8064</v>
      </c>
      <c r="I69" s="12">
        <v>7</v>
      </c>
      <c r="J69" s="147"/>
      <c r="K69" s="147">
        <f>+'SALIDAS - FEBRERO 18'!C69</f>
        <v>0</v>
      </c>
      <c r="L69" s="147">
        <f t="shared" si="2"/>
        <v>7</v>
      </c>
      <c r="M69" s="148">
        <f t="shared" si="3"/>
        <v>8064</v>
      </c>
      <c r="N69" s="270"/>
      <c r="O69" s="106"/>
    </row>
    <row r="70" spans="1:15" s="50" customFormat="1">
      <c r="A70" s="142" t="s">
        <v>232</v>
      </c>
      <c r="B70" s="163" t="s">
        <v>275</v>
      </c>
      <c r="C70" s="158" t="s">
        <v>12</v>
      </c>
      <c r="D70" s="158" t="s">
        <v>12</v>
      </c>
      <c r="E70" s="159" t="s">
        <v>145</v>
      </c>
      <c r="F70" s="160" t="s">
        <v>13</v>
      </c>
      <c r="G70" s="161">
        <v>76.11</v>
      </c>
      <c r="H70" s="146">
        <v>684.99</v>
      </c>
      <c r="I70" s="12">
        <v>9</v>
      </c>
      <c r="J70" s="147"/>
      <c r="K70" s="147">
        <f>+'SALIDAS - FEBRERO 18'!C70</f>
        <v>2</v>
      </c>
      <c r="L70" s="147">
        <f t="shared" si="2"/>
        <v>7</v>
      </c>
      <c r="M70" s="148">
        <f t="shared" si="3"/>
        <v>532.77</v>
      </c>
      <c r="N70" s="270"/>
      <c r="O70" s="106"/>
    </row>
    <row r="71" spans="1:15" s="50" customFormat="1">
      <c r="A71" s="142" t="s">
        <v>232</v>
      </c>
      <c r="B71" s="163" t="s">
        <v>275</v>
      </c>
      <c r="C71" s="143" t="s">
        <v>12</v>
      </c>
      <c r="D71" s="143" t="s">
        <v>12</v>
      </c>
      <c r="E71" s="144" t="s">
        <v>96</v>
      </c>
      <c r="F71" s="143" t="s">
        <v>13</v>
      </c>
      <c r="G71" s="145">
        <v>119.6</v>
      </c>
      <c r="H71" s="146">
        <v>0</v>
      </c>
      <c r="I71" s="12">
        <v>0</v>
      </c>
      <c r="J71" s="147"/>
      <c r="K71" s="147">
        <f>+'SALIDAS - FEBRERO 18'!C71</f>
        <v>0</v>
      </c>
      <c r="L71" s="147">
        <f t="shared" si="2"/>
        <v>0</v>
      </c>
      <c r="M71" s="148">
        <f t="shared" si="3"/>
        <v>0</v>
      </c>
      <c r="N71" s="270"/>
      <c r="O71" s="106"/>
    </row>
    <row r="72" spans="1:15" s="50" customFormat="1">
      <c r="A72" s="142" t="s">
        <v>232</v>
      </c>
      <c r="B72" s="163" t="s">
        <v>275</v>
      </c>
      <c r="C72" s="143" t="s">
        <v>12</v>
      </c>
      <c r="D72" s="143" t="s">
        <v>12</v>
      </c>
      <c r="E72" s="144" t="s">
        <v>35</v>
      </c>
      <c r="F72" s="143" t="s">
        <v>13</v>
      </c>
      <c r="G72" s="145">
        <v>22.13</v>
      </c>
      <c r="H72" s="146">
        <v>66.39</v>
      </c>
      <c r="I72" s="12">
        <v>3</v>
      </c>
      <c r="J72" s="147"/>
      <c r="K72" s="147">
        <f>+'SALIDAS - FEBRERO 18'!C72</f>
        <v>0</v>
      </c>
      <c r="L72" s="147">
        <f t="shared" si="2"/>
        <v>3</v>
      </c>
      <c r="M72" s="148">
        <f t="shared" si="3"/>
        <v>66.39</v>
      </c>
      <c r="N72" s="270"/>
      <c r="O72" s="106"/>
    </row>
    <row r="73" spans="1:15" s="50" customFormat="1">
      <c r="A73" s="142" t="s">
        <v>233</v>
      </c>
      <c r="B73" s="163" t="s">
        <v>275</v>
      </c>
      <c r="C73" s="143" t="s">
        <v>12</v>
      </c>
      <c r="D73" s="143" t="s">
        <v>12</v>
      </c>
      <c r="E73" s="144" t="s">
        <v>97</v>
      </c>
      <c r="F73" s="143" t="s">
        <v>13</v>
      </c>
      <c r="G73" s="145">
        <v>5</v>
      </c>
      <c r="H73" s="146">
        <v>95</v>
      </c>
      <c r="I73" s="12">
        <v>19</v>
      </c>
      <c r="J73" s="147"/>
      <c r="K73" s="147">
        <f>+'SALIDAS - FEBRERO 18'!C73</f>
        <v>19</v>
      </c>
      <c r="L73" s="147">
        <f t="shared" ref="L73:L104" si="4">SUM(I73+J73-K73)</f>
        <v>0</v>
      </c>
      <c r="M73" s="148">
        <f t="shared" ref="M73:M104" si="5">SUM(G73*L73)</f>
        <v>0</v>
      </c>
      <c r="N73" s="270"/>
      <c r="O73" s="106"/>
    </row>
    <row r="74" spans="1:15" s="50" customFormat="1">
      <c r="A74" s="142" t="s">
        <v>233</v>
      </c>
      <c r="B74" s="163" t="s">
        <v>275</v>
      </c>
      <c r="C74" s="143" t="s">
        <v>12</v>
      </c>
      <c r="D74" s="143" t="s">
        <v>12</v>
      </c>
      <c r="E74" s="144" t="s">
        <v>98</v>
      </c>
      <c r="F74" s="143" t="s">
        <v>18</v>
      </c>
      <c r="G74" s="145">
        <v>18.850000000000001</v>
      </c>
      <c r="H74" s="146">
        <v>0</v>
      </c>
      <c r="I74" s="12">
        <v>0</v>
      </c>
      <c r="J74" s="147"/>
      <c r="K74" s="147">
        <f>+'SALIDAS - FEBRERO 18'!C74</f>
        <v>0</v>
      </c>
      <c r="L74" s="147">
        <f t="shared" si="4"/>
        <v>0</v>
      </c>
      <c r="M74" s="148">
        <f t="shared" si="5"/>
        <v>0</v>
      </c>
      <c r="N74" s="270"/>
      <c r="O74" s="106"/>
    </row>
    <row r="75" spans="1:15" s="50" customFormat="1">
      <c r="A75" s="142" t="s">
        <v>233</v>
      </c>
      <c r="B75" s="163" t="s">
        <v>275</v>
      </c>
      <c r="C75" s="143" t="s">
        <v>12</v>
      </c>
      <c r="D75" s="143" t="s">
        <v>12</v>
      </c>
      <c r="E75" s="144" t="s">
        <v>99</v>
      </c>
      <c r="F75" s="143" t="s">
        <v>18</v>
      </c>
      <c r="G75" s="145">
        <v>13.5</v>
      </c>
      <c r="H75" s="146">
        <v>67.5</v>
      </c>
      <c r="I75" s="12">
        <v>5</v>
      </c>
      <c r="J75" s="147"/>
      <c r="K75" s="147">
        <f>+'SALIDAS - FEBRERO 18'!C75</f>
        <v>1</v>
      </c>
      <c r="L75" s="147">
        <f t="shared" si="4"/>
        <v>4</v>
      </c>
      <c r="M75" s="148">
        <f t="shared" si="5"/>
        <v>54</v>
      </c>
      <c r="N75" s="270"/>
      <c r="O75" s="106"/>
    </row>
    <row r="76" spans="1:15" s="50" customFormat="1">
      <c r="A76" s="142" t="s">
        <v>232</v>
      </c>
      <c r="B76" s="163" t="s">
        <v>275</v>
      </c>
      <c r="C76" s="143" t="s">
        <v>12</v>
      </c>
      <c r="D76" s="162" t="s">
        <v>12</v>
      </c>
      <c r="E76" s="159" t="s">
        <v>100</v>
      </c>
      <c r="F76" s="163" t="s">
        <v>13</v>
      </c>
      <c r="G76" s="145">
        <v>600</v>
      </c>
      <c r="H76" s="146">
        <v>2400</v>
      </c>
      <c r="I76" s="12">
        <v>4</v>
      </c>
      <c r="J76" s="147"/>
      <c r="K76" s="147">
        <f>+'SALIDAS - FEBRERO 18'!C76</f>
        <v>0</v>
      </c>
      <c r="L76" s="147">
        <f t="shared" si="4"/>
        <v>4</v>
      </c>
      <c r="M76" s="148">
        <f t="shared" si="5"/>
        <v>2400</v>
      </c>
      <c r="N76" s="270"/>
      <c r="O76" s="106"/>
    </row>
    <row r="77" spans="1:15" s="50" customFormat="1">
      <c r="A77" s="142" t="s">
        <v>232</v>
      </c>
      <c r="B77" s="163" t="s">
        <v>275</v>
      </c>
      <c r="C77" s="143" t="s">
        <v>12</v>
      </c>
      <c r="D77" s="143" t="s">
        <v>12</v>
      </c>
      <c r="E77" s="144" t="s">
        <v>101</v>
      </c>
      <c r="F77" s="143" t="s">
        <v>13</v>
      </c>
      <c r="G77" s="145">
        <v>12</v>
      </c>
      <c r="H77" s="146">
        <v>0</v>
      </c>
      <c r="I77" s="12">
        <v>0</v>
      </c>
      <c r="J77" s="147"/>
      <c r="K77" s="147">
        <f>+'SALIDAS - FEBRERO 18'!C77</f>
        <v>0</v>
      </c>
      <c r="L77" s="147">
        <f t="shared" si="4"/>
        <v>0</v>
      </c>
      <c r="M77" s="148">
        <f t="shared" si="5"/>
        <v>0</v>
      </c>
      <c r="N77" s="270"/>
      <c r="O77" s="106"/>
    </row>
    <row r="78" spans="1:15" s="50" customFormat="1">
      <c r="A78" s="142" t="s">
        <v>232</v>
      </c>
      <c r="B78" s="163" t="s">
        <v>275</v>
      </c>
      <c r="C78" s="143" t="s">
        <v>12</v>
      </c>
      <c r="D78" s="143" t="s">
        <v>12</v>
      </c>
      <c r="E78" s="144" t="s">
        <v>102</v>
      </c>
      <c r="F78" s="143" t="s">
        <v>13</v>
      </c>
      <c r="G78" s="145">
        <v>20</v>
      </c>
      <c r="H78" s="146">
        <v>2840</v>
      </c>
      <c r="I78" s="12">
        <v>142</v>
      </c>
      <c r="J78" s="147"/>
      <c r="K78" s="147">
        <f>+'SALIDAS - FEBRERO 18'!C78</f>
        <v>5</v>
      </c>
      <c r="L78" s="147">
        <f t="shared" si="4"/>
        <v>137</v>
      </c>
      <c r="M78" s="148">
        <f t="shared" si="5"/>
        <v>2740</v>
      </c>
      <c r="N78" s="270"/>
      <c r="O78" s="106"/>
    </row>
    <row r="79" spans="1:15" s="50" customFormat="1">
      <c r="A79" s="142" t="s">
        <v>232</v>
      </c>
      <c r="B79" s="163" t="s">
        <v>275</v>
      </c>
      <c r="C79" s="143" t="s">
        <v>12</v>
      </c>
      <c r="D79" s="143" t="s">
        <v>12</v>
      </c>
      <c r="E79" s="144" t="s">
        <v>36</v>
      </c>
      <c r="F79" s="143" t="s">
        <v>13</v>
      </c>
      <c r="G79" s="145">
        <v>22.5</v>
      </c>
      <c r="H79" s="146">
        <v>0</v>
      </c>
      <c r="I79" s="12">
        <v>0</v>
      </c>
      <c r="J79" s="147"/>
      <c r="K79" s="147">
        <f>+'SALIDAS - FEBRERO 18'!C79</f>
        <v>0</v>
      </c>
      <c r="L79" s="147">
        <f t="shared" si="4"/>
        <v>0</v>
      </c>
      <c r="M79" s="148">
        <f t="shared" si="5"/>
        <v>0</v>
      </c>
      <c r="N79" s="270"/>
      <c r="O79" s="106"/>
    </row>
    <row r="80" spans="1:15" s="50" customFormat="1">
      <c r="A80" s="142" t="s">
        <v>232</v>
      </c>
      <c r="B80" s="163" t="s">
        <v>275</v>
      </c>
      <c r="C80" s="143" t="s">
        <v>12</v>
      </c>
      <c r="D80" s="143" t="s">
        <v>12</v>
      </c>
      <c r="E80" s="144" t="s">
        <v>103</v>
      </c>
      <c r="F80" s="143" t="s">
        <v>13</v>
      </c>
      <c r="G80" s="145">
        <v>798.5</v>
      </c>
      <c r="H80" s="146">
        <v>798.5</v>
      </c>
      <c r="I80" s="12">
        <v>1</v>
      </c>
      <c r="J80" s="147"/>
      <c r="K80" s="147">
        <f>+'SALIDAS - FEBRERO 18'!C80</f>
        <v>0</v>
      </c>
      <c r="L80" s="147">
        <f t="shared" si="4"/>
        <v>1</v>
      </c>
      <c r="M80" s="148">
        <f t="shared" si="5"/>
        <v>798.5</v>
      </c>
      <c r="N80" s="270"/>
      <c r="O80" s="106"/>
    </row>
    <row r="81" spans="1:15" s="50" customFormat="1">
      <c r="A81" s="142" t="s">
        <v>232</v>
      </c>
      <c r="B81" s="163" t="s">
        <v>275</v>
      </c>
      <c r="C81" s="143" t="s">
        <v>12</v>
      </c>
      <c r="D81" s="143" t="s">
        <v>12</v>
      </c>
      <c r="E81" s="157" t="s">
        <v>104</v>
      </c>
      <c r="F81" s="143" t="s">
        <v>13</v>
      </c>
      <c r="G81" s="145">
        <v>3.7</v>
      </c>
      <c r="H81" s="146">
        <v>0</v>
      </c>
      <c r="I81" s="12">
        <v>0</v>
      </c>
      <c r="J81" s="147"/>
      <c r="K81" s="147">
        <f>+'SALIDAS - FEBRERO 18'!C81</f>
        <v>0</v>
      </c>
      <c r="L81" s="147">
        <f t="shared" si="4"/>
        <v>0</v>
      </c>
      <c r="M81" s="148">
        <f t="shared" si="5"/>
        <v>0</v>
      </c>
      <c r="N81" s="270"/>
      <c r="O81" s="106"/>
    </row>
    <row r="82" spans="1:15" s="50" customFormat="1">
      <c r="A82" s="142" t="s">
        <v>233</v>
      </c>
      <c r="B82" s="163" t="s">
        <v>275</v>
      </c>
      <c r="C82" s="143" t="s">
        <v>12</v>
      </c>
      <c r="D82" s="143" t="s">
        <v>12</v>
      </c>
      <c r="E82" s="144" t="s">
        <v>37</v>
      </c>
      <c r="F82" s="143" t="s">
        <v>13</v>
      </c>
      <c r="G82" s="145">
        <v>1.08</v>
      </c>
      <c r="H82" s="146">
        <v>6328.8</v>
      </c>
      <c r="I82" s="12">
        <v>5860</v>
      </c>
      <c r="J82" s="147"/>
      <c r="K82" s="147">
        <f>+'SALIDAS - FEBRERO 18'!C82</f>
        <v>0</v>
      </c>
      <c r="L82" s="147">
        <f t="shared" si="4"/>
        <v>5860</v>
      </c>
      <c r="M82" s="148">
        <f t="shared" si="5"/>
        <v>6328.8</v>
      </c>
      <c r="N82" s="270"/>
      <c r="O82" s="106"/>
    </row>
    <row r="83" spans="1:15" s="50" customFormat="1">
      <c r="A83" s="142" t="s">
        <v>233</v>
      </c>
      <c r="B83" s="163" t="s">
        <v>275</v>
      </c>
      <c r="C83" s="143" t="s">
        <v>12</v>
      </c>
      <c r="D83" s="143" t="s">
        <v>12</v>
      </c>
      <c r="E83" s="144" t="s">
        <v>106</v>
      </c>
      <c r="F83" s="143" t="s">
        <v>13</v>
      </c>
      <c r="G83" s="145">
        <v>2.4</v>
      </c>
      <c r="H83" s="146">
        <v>338.4</v>
      </c>
      <c r="I83" s="12">
        <v>141</v>
      </c>
      <c r="J83" s="147"/>
      <c r="K83" s="147">
        <f>+'SALIDAS - FEBRERO 18'!C83</f>
        <v>60</v>
      </c>
      <c r="L83" s="147">
        <f t="shared" si="4"/>
        <v>81</v>
      </c>
      <c r="M83" s="148">
        <f t="shared" si="5"/>
        <v>194.4</v>
      </c>
      <c r="N83" s="270"/>
      <c r="O83" s="106"/>
    </row>
    <row r="84" spans="1:15" s="50" customFormat="1">
      <c r="A84" s="142" t="s">
        <v>233</v>
      </c>
      <c r="B84" s="163" t="s">
        <v>275</v>
      </c>
      <c r="C84" s="143" t="s">
        <v>12</v>
      </c>
      <c r="D84" s="143" t="s">
        <v>12</v>
      </c>
      <c r="E84" s="144" t="s">
        <v>107</v>
      </c>
      <c r="F84" s="143" t="s">
        <v>13</v>
      </c>
      <c r="G84" s="145">
        <v>3.07</v>
      </c>
      <c r="H84" s="146">
        <v>1826.6499999999999</v>
      </c>
      <c r="I84" s="12">
        <v>595</v>
      </c>
      <c r="J84" s="147"/>
      <c r="K84" s="147">
        <f>+'SALIDAS - FEBRERO 18'!C84</f>
        <v>183</v>
      </c>
      <c r="L84" s="147">
        <f t="shared" si="4"/>
        <v>412</v>
      </c>
      <c r="M84" s="148">
        <f t="shared" si="5"/>
        <v>1264.8399999999999</v>
      </c>
      <c r="N84" s="270"/>
      <c r="O84" s="106"/>
    </row>
    <row r="85" spans="1:15" s="50" customFormat="1">
      <c r="A85" s="142" t="s">
        <v>233</v>
      </c>
      <c r="B85" s="163" t="s">
        <v>275</v>
      </c>
      <c r="C85" s="143" t="s">
        <v>12</v>
      </c>
      <c r="D85" s="143" t="s">
        <v>12</v>
      </c>
      <c r="E85" s="144" t="s">
        <v>105</v>
      </c>
      <c r="F85" s="143" t="s">
        <v>13</v>
      </c>
      <c r="G85" s="145">
        <v>3.3</v>
      </c>
      <c r="H85" s="146">
        <v>293.7</v>
      </c>
      <c r="I85" s="12">
        <v>89</v>
      </c>
      <c r="J85" s="147"/>
      <c r="K85" s="147">
        <f>+'SALIDAS - FEBRERO 18'!C85</f>
        <v>0</v>
      </c>
      <c r="L85" s="147">
        <f t="shared" si="4"/>
        <v>89</v>
      </c>
      <c r="M85" s="148">
        <f t="shared" si="5"/>
        <v>293.7</v>
      </c>
      <c r="N85" s="270"/>
      <c r="O85" s="106"/>
    </row>
    <row r="86" spans="1:15" s="50" customFormat="1">
      <c r="A86" s="142" t="s">
        <v>233</v>
      </c>
      <c r="B86" s="163" t="s">
        <v>275</v>
      </c>
      <c r="C86" s="143" t="s">
        <v>12</v>
      </c>
      <c r="D86" s="143" t="s">
        <v>12</v>
      </c>
      <c r="E86" s="156" t="s">
        <v>108</v>
      </c>
      <c r="F86" s="143" t="s">
        <v>13</v>
      </c>
      <c r="G86" s="145">
        <v>3</v>
      </c>
      <c r="H86" s="146">
        <v>10500</v>
      </c>
      <c r="I86" s="12">
        <v>3500</v>
      </c>
      <c r="J86" s="147"/>
      <c r="K86" s="147">
        <f>+'SALIDAS - FEBRERO 18'!C86</f>
        <v>0</v>
      </c>
      <c r="L86" s="147">
        <f t="shared" si="4"/>
        <v>3500</v>
      </c>
      <c r="M86" s="148">
        <f t="shared" si="5"/>
        <v>10500</v>
      </c>
      <c r="N86" s="270"/>
      <c r="O86" s="106"/>
    </row>
    <row r="87" spans="1:15" s="50" customFormat="1">
      <c r="A87" s="142" t="s">
        <v>233</v>
      </c>
      <c r="B87" s="163" t="s">
        <v>275</v>
      </c>
      <c r="C87" s="143" t="s">
        <v>12</v>
      </c>
      <c r="D87" s="143" t="s">
        <v>12</v>
      </c>
      <c r="E87" s="156" t="s">
        <v>109</v>
      </c>
      <c r="F87" s="143" t="s">
        <v>13</v>
      </c>
      <c r="G87" s="145">
        <v>4.5</v>
      </c>
      <c r="H87" s="146">
        <v>2250</v>
      </c>
      <c r="I87" s="12">
        <v>500</v>
      </c>
      <c r="J87" s="147"/>
      <c r="K87" s="147">
        <f>+'SALIDAS - FEBRERO 18'!C87</f>
        <v>0</v>
      </c>
      <c r="L87" s="147">
        <f t="shared" si="4"/>
        <v>500</v>
      </c>
      <c r="M87" s="148">
        <f t="shared" si="5"/>
        <v>2250</v>
      </c>
      <c r="N87" s="270"/>
      <c r="O87" s="106"/>
    </row>
    <row r="88" spans="1:15" s="50" customFormat="1">
      <c r="A88" s="142" t="s">
        <v>232</v>
      </c>
      <c r="B88" s="163" t="s">
        <v>275</v>
      </c>
      <c r="C88" s="143" t="s">
        <v>12</v>
      </c>
      <c r="D88" s="143" t="s">
        <v>12</v>
      </c>
      <c r="E88" s="144" t="s">
        <v>110</v>
      </c>
      <c r="F88" s="143" t="s">
        <v>13</v>
      </c>
      <c r="G88" s="145">
        <v>32.53</v>
      </c>
      <c r="H88" s="146">
        <v>195.18</v>
      </c>
      <c r="I88" s="12">
        <v>6</v>
      </c>
      <c r="J88" s="147"/>
      <c r="K88" s="147">
        <f>+'SALIDAS - FEBRERO 18'!C88</f>
        <v>0</v>
      </c>
      <c r="L88" s="147">
        <f t="shared" si="4"/>
        <v>6</v>
      </c>
      <c r="M88" s="148">
        <f t="shared" si="5"/>
        <v>195.18</v>
      </c>
      <c r="N88" s="270"/>
      <c r="O88" s="106"/>
    </row>
    <row r="89" spans="1:15" s="207" customFormat="1">
      <c r="A89" s="200" t="s">
        <v>232</v>
      </c>
      <c r="B89" s="163" t="s">
        <v>275</v>
      </c>
      <c r="C89" s="201" t="s">
        <v>12</v>
      </c>
      <c r="D89" s="201" t="s">
        <v>12</v>
      </c>
      <c r="E89" s="156" t="s">
        <v>247</v>
      </c>
      <c r="F89" s="201" t="s">
        <v>13</v>
      </c>
      <c r="G89" s="202">
        <f>3450.03/5</f>
        <v>690.00600000000009</v>
      </c>
      <c r="H89" s="203">
        <v>2070.018</v>
      </c>
      <c r="I89" s="204">
        <v>3</v>
      </c>
      <c r="J89" s="205"/>
      <c r="K89" s="147">
        <f>+'SALIDAS - FEBRERO 18'!C89</f>
        <v>1</v>
      </c>
      <c r="L89" s="205">
        <f t="shared" si="4"/>
        <v>2</v>
      </c>
      <c r="M89" s="206">
        <f t="shared" si="5"/>
        <v>1380.0120000000002</v>
      </c>
      <c r="N89" s="270"/>
      <c r="O89" s="106"/>
    </row>
    <row r="90" spans="1:15" s="207" customFormat="1">
      <c r="A90" s="200" t="s">
        <v>232</v>
      </c>
      <c r="B90" s="163" t="s">
        <v>275</v>
      </c>
      <c r="C90" s="201" t="s">
        <v>12</v>
      </c>
      <c r="D90" s="201" t="s">
        <v>12</v>
      </c>
      <c r="E90" s="156" t="s">
        <v>244</v>
      </c>
      <c r="F90" s="201" t="s">
        <v>13</v>
      </c>
      <c r="G90" s="202">
        <f>3450.03/5</f>
        <v>690.00600000000009</v>
      </c>
      <c r="H90" s="203">
        <v>690.00600000000009</v>
      </c>
      <c r="I90" s="204">
        <v>1</v>
      </c>
      <c r="J90" s="205"/>
      <c r="K90" s="147">
        <f>+'SALIDAS - FEBRERO 18'!C90</f>
        <v>0</v>
      </c>
      <c r="L90" s="205">
        <f t="shared" si="4"/>
        <v>1</v>
      </c>
      <c r="M90" s="206">
        <f t="shared" si="5"/>
        <v>690.00600000000009</v>
      </c>
      <c r="N90" s="270"/>
      <c r="O90" s="106"/>
    </row>
    <row r="91" spans="1:15" s="207" customFormat="1">
      <c r="A91" s="200" t="s">
        <v>232</v>
      </c>
      <c r="B91" s="163" t="s">
        <v>275</v>
      </c>
      <c r="C91" s="201" t="s">
        <v>12</v>
      </c>
      <c r="D91" s="201" t="s">
        <v>12</v>
      </c>
      <c r="E91" s="156" t="s">
        <v>245</v>
      </c>
      <c r="F91" s="201" t="s">
        <v>13</v>
      </c>
      <c r="G91" s="202">
        <f>3450.03/5</f>
        <v>690.00600000000009</v>
      </c>
      <c r="H91" s="203">
        <v>2070.018</v>
      </c>
      <c r="I91" s="204">
        <v>3</v>
      </c>
      <c r="J91" s="205"/>
      <c r="K91" s="147">
        <f>+'SALIDAS - FEBRERO 18'!C91</f>
        <v>2</v>
      </c>
      <c r="L91" s="205">
        <f t="shared" si="4"/>
        <v>1</v>
      </c>
      <c r="M91" s="206">
        <f t="shared" si="5"/>
        <v>690.00600000000009</v>
      </c>
      <c r="N91" s="270"/>
      <c r="O91" s="106"/>
    </row>
    <row r="92" spans="1:15" s="207" customFormat="1">
      <c r="A92" s="200" t="s">
        <v>232</v>
      </c>
      <c r="B92" s="163" t="s">
        <v>275</v>
      </c>
      <c r="C92" s="201" t="s">
        <v>12</v>
      </c>
      <c r="D92" s="201" t="s">
        <v>12</v>
      </c>
      <c r="E92" s="156" t="s">
        <v>246</v>
      </c>
      <c r="F92" s="201" t="s">
        <v>13</v>
      </c>
      <c r="G92" s="255">
        <f>6900.05/10</f>
        <v>690.005</v>
      </c>
      <c r="H92" s="203">
        <v>4830.0349999999999</v>
      </c>
      <c r="I92" s="204">
        <v>7</v>
      </c>
      <c r="J92" s="205"/>
      <c r="K92" s="147">
        <f>+'SALIDAS - FEBRERO 18'!C92</f>
        <v>2</v>
      </c>
      <c r="L92" s="205">
        <f t="shared" si="4"/>
        <v>5</v>
      </c>
      <c r="M92" s="206">
        <f t="shared" si="5"/>
        <v>3450.0250000000001</v>
      </c>
      <c r="N92" s="270"/>
      <c r="O92" s="106"/>
    </row>
    <row r="93" spans="1:15" s="207" customFormat="1">
      <c r="A93" s="200" t="s">
        <v>232</v>
      </c>
      <c r="B93" s="163" t="s">
        <v>275</v>
      </c>
      <c r="C93" s="201" t="s">
        <v>12</v>
      </c>
      <c r="D93" s="201" t="s">
        <v>12</v>
      </c>
      <c r="E93" s="156" t="s">
        <v>114</v>
      </c>
      <c r="F93" s="201" t="s">
        <v>13</v>
      </c>
      <c r="G93" s="202">
        <f>324.97/5</f>
        <v>64.994</v>
      </c>
      <c r="H93" s="203">
        <v>129.988</v>
      </c>
      <c r="I93" s="204">
        <v>2</v>
      </c>
      <c r="J93" s="205"/>
      <c r="K93" s="147">
        <f>+'SALIDAS - FEBRERO 18'!C93</f>
        <v>0</v>
      </c>
      <c r="L93" s="205">
        <f t="shared" si="4"/>
        <v>2</v>
      </c>
      <c r="M93" s="206">
        <f t="shared" si="5"/>
        <v>129.988</v>
      </c>
      <c r="N93" s="270"/>
      <c r="O93" s="106"/>
    </row>
    <row r="94" spans="1:15" s="207" customFormat="1">
      <c r="A94" s="200" t="s">
        <v>232</v>
      </c>
      <c r="B94" s="163" t="s">
        <v>275</v>
      </c>
      <c r="C94" s="201" t="s">
        <v>12</v>
      </c>
      <c r="D94" s="201" t="s">
        <v>12</v>
      </c>
      <c r="E94" s="156" t="s">
        <v>115</v>
      </c>
      <c r="F94" s="201" t="s">
        <v>13</v>
      </c>
      <c r="G94" s="208">
        <v>4000</v>
      </c>
      <c r="H94" s="203">
        <v>0</v>
      </c>
      <c r="I94" s="204">
        <v>0</v>
      </c>
      <c r="J94" s="205"/>
      <c r="K94" s="147">
        <f>+'SALIDAS - FEBRERO 18'!C94</f>
        <v>0</v>
      </c>
      <c r="L94" s="205">
        <f t="shared" si="4"/>
        <v>0</v>
      </c>
      <c r="M94" s="206">
        <f t="shared" si="5"/>
        <v>0</v>
      </c>
      <c r="N94" s="270"/>
      <c r="O94" s="106"/>
    </row>
    <row r="95" spans="1:15" s="207" customFormat="1">
      <c r="A95" s="200" t="s">
        <v>232</v>
      </c>
      <c r="B95" s="163" t="s">
        <v>275</v>
      </c>
      <c r="C95" s="201" t="s">
        <v>12</v>
      </c>
      <c r="D95" s="201" t="s">
        <v>12</v>
      </c>
      <c r="E95" s="156" t="s">
        <v>262</v>
      </c>
      <c r="F95" s="201" t="s">
        <v>13</v>
      </c>
      <c r="G95" s="208">
        <v>5219</v>
      </c>
      <c r="H95" s="203">
        <v>0</v>
      </c>
      <c r="I95" s="204">
        <v>0</v>
      </c>
      <c r="J95" s="205"/>
      <c r="K95" s="147">
        <f>+'SALIDAS - FEBRERO 18'!C95</f>
        <v>0</v>
      </c>
      <c r="L95" s="205">
        <f t="shared" si="4"/>
        <v>0</v>
      </c>
      <c r="M95" s="206">
        <f t="shared" si="5"/>
        <v>0</v>
      </c>
      <c r="N95" s="270"/>
      <c r="O95" s="106"/>
    </row>
    <row r="96" spans="1:15" s="207" customFormat="1">
      <c r="A96" s="200" t="s">
        <v>232</v>
      </c>
      <c r="B96" s="163" t="s">
        <v>275</v>
      </c>
      <c r="C96" s="201" t="s">
        <v>12</v>
      </c>
      <c r="D96" s="201" t="s">
        <v>12</v>
      </c>
      <c r="E96" s="156" t="s">
        <v>240</v>
      </c>
      <c r="F96" s="201" t="s">
        <v>13</v>
      </c>
      <c r="G96" s="208">
        <v>7507.75</v>
      </c>
      <c r="H96" s="203">
        <v>7507.75</v>
      </c>
      <c r="I96" s="204">
        <v>1</v>
      </c>
      <c r="J96" s="205"/>
      <c r="K96" s="147">
        <f>+'SALIDAS - FEBRERO 18'!C96</f>
        <v>0</v>
      </c>
      <c r="L96" s="205">
        <f t="shared" si="4"/>
        <v>1</v>
      </c>
      <c r="M96" s="206">
        <f t="shared" si="5"/>
        <v>7507.75</v>
      </c>
      <c r="N96" s="270"/>
      <c r="O96" s="106"/>
    </row>
    <row r="97" spans="1:15" s="207" customFormat="1">
      <c r="A97" s="200" t="s">
        <v>232</v>
      </c>
      <c r="B97" s="163" t="s">
        <v>275</v>
      </c>
      <c r="C97" s="201" t="s">
        <v>12</v>
      </c>
      <c r="D97" s="201" t="s">
        <v>12</v>
      </c>
      <c r="E97" s="156" t="s">
        <v>263</v>
      </c>
      <c r="F97" s="201" t="s">
        <v>13</v>
      </c>
      <c r="G97" s="208">
        <v>7469</v>
      </c>
      <c r="H97" s="203">
        <v>7469</v>
      </c>
      <c r="I97" s="204">
        <v>1</v>
      </c>
      <c r="J97" s="205"/>
      <c r="K97" s="147">
        <f>+'SALIDAS - FEBRERO 18'!C97</f>
        <v>0</v>
      </c>
      <c r="L97" s="205">
        <f t="shared" si="4"/>
        <v>1</v>
      </c>
      <c r="M97" s="206">
        <f t="shared" si="5"/>
        <v>7469</v>
      </c>
      <c r="N97" s="270"/>
      <c r="O97" s="106"/>
    </row>
    <row r="98" spans="1:15" s="207" customFormat="1">
      <c r="A98" s="200" t="s">
        <v>232</v>
      </c>
      <c r="B98" s="163" t="s">
        <v>275</v>
      </c>
      <c r="C98" s="201" t="s">
        <v>12</v>
      </c>
      <c r="D98" s="201" t="s">
        <v>12</v>
      </c>
      <c r="E98" s="156" t="s">
        <v>264</v>
      </c>
      <c r="F98" s="201" t="s">
        <v>13</v>
      </c>
      <c r="G98" s="208">
        <v>7469</v>
      </c>
      <c r="H98" s="203">
        <v>0</v>
      </c>
      <c r="I98" s="204">
        <v>0</v>
      </c>
      <c r="J98" s="205"/>
      <c r="K98" s="147">
        <f>+'SALIDAS - FEBRERO 18'!C98</f>
        <v>0</v>
      </c>
      <c r="L98" s="205">
        <f t="shared" si="4"/>
        <v>0</v>
      </c>
      <c r="M98" s="206">
        <f t="shared" si="5"/>
        <v>0</v>
      </c>
      <c r="N98" s="270"/>
      <c r="O98" s="106"/>
    </row>
    <row r="99" spans="1:15" s="207" customFormat="1">
      <c r="A99" s="200" t="s">
        <v>232</v>
      </c>
      <c r="B99" s="163" t="s">
        <v>275</v>
      </c>
      <c r="C99" s="201" t="s">
        <v>12</v>
      </c>
      <c r="D99" s="201" t="s">
        <v>12</v>
      </c>
      <c r="E99" s="209" t="s">
        <v>130</v>
      </c>
      <c r="F99" s="210" t="s">
        <v>13</v>
      </c>
      <c r="G99" s="211">
        <v>3050.84</v>
      </c>
      <c r="H99" s="203">
        <v>0</v>
      </c>
      <c r="I99" s="204">
        <v>0</v>
      </c>
      <c r="J99" s="205"/>
      <c r="K99" s="147">
        <f>+'SALIDAS - FEBRERO 18'!C99</f>
        <v>0</v>
      </c>
      <c r="L99" s="205">
        <f t="shared" si="4"/>
        <v>0</v>
      </c>
      <c r="M99" s="206">
        <f t="shared" si="5"/>
        <v>0</v>
      </c>
      <c r="N99" s="270"/>
      <c r="O99" s="106"/>
    </row>
    <row r="100" spans="1:15" s="207" customFormat="1">
      <c r="A100" s="200" t="s">
        <v>232</v>
      </c>
      <c r="B100" s="163" t="s">
        <v>275</v>
      </c>
      <c r="C100" s="201" t="s">
        <v>12</v>
      </c>
      <c r="D100" s="201" t="s">
        <v>12</v>
      </c>
      <c r="E100" s="212" t="s">
        <v>117</v>
      </c>
      <c r="F100" s="201" t="s">
        <v>13</v>
      </c>
      <c r="G100" s="213">
        <v>6254</v>
      </c>
      <c r="H100" s="203">
        <v>0</v>
      </c>
      <c r="I100" s="204">
        <v>0</v>
      </c>
      <c r="J100" s="205"/>
      <c r="K100" s="147">
        <f>+'SALIDAS - FEBRERO 18'!C100</f>
        <v>0</v>
      </c>
      <c r="L100" s="205">
        <f t="shared" si="4"/>
        <v>0</v>
      </c>
      <c r="M100" s="206">
        <f t="shared" si="5"/>
        <v>0</v>
      </c>
      <c r="N100" s="270"/>
      <c r="O100" s="106"/>
    </row>
    <row r="101" spans="1:15" s="207" customFormat="1">
      <c r="A101" s="200" t="s">
        <v>232</v>
      </c>
      <c r="B101" s="163" t="s">
        <v>275</v>
      </c>
      <c r="C101" s="201" t="s">
        <v>12</v>
      </c>
      <c r="D101" s="201" t="s">
        <v>12</v>
      </c>
      <c r="E101" s="156" t="s">
        <v>116</v>
      </c>
      <c r="F101" s="201" t="s">
        <v>13</v>
      </c>
      <c r="G101" s="214">
        <v>6800</v>
      </c>
      <c r="H101" s="203">
        <v>0</v>
      </c>
      <c r="I101" s="204">
        <v>0</v>
      </c>
      <c r="J101" s="205"/>
      <c r="K101" s="147">
        <f>+'SALIDAS - FEBRERO 18'!C101</f>
        <v>0</v>
      </c>
      <c r="L101" s="205">
        <f t="shared" si="4"/>
        <v>0</v>
      </c>
      <c r="M101" s="206">
        <f t="shared" si="5"/>
        <v>0</v>
      </c>
      <c r="N101" s="270"/>
      <c r="O101" s="106"/>
    </row>
    <row r="102" spans="1:15" s="207" customFormat="1">
      <c r="A102" s="200" t="s">
        <v>232</v>
      </c>
      <c r="B102" s="163" t="s">
        <v>275</v>
      </c>
      <c r="C102" s="201" t="s">
        <v>12</v>
      </c>
      <c r="D102" s="201" t="s">
        <v>12</v>
      </c>
      <c r="E102" s="212" t="s">
        <v>20</v>
      </c>
      <c r="F102" s="201" t="s">
        <v>13</v>
      </c>
      <c r="G102" s="208">
        <v>3520</v>
      </c>
      <c r="H102" s="203">
        <v>3520</v>
      </c>
      <c r="I102" s="204">
        <v>1</v>
      </c>
      <c r="J102" s="205"/>
      <c r="K102" s="147">
        <f>+'SALIDAS - FEBRERO 18'!C102</f>
        <v>0</v>
      </c>
      <c r="L102" s="205">
        <f t="shared" si="4"/>
        <v>1</v>
      </c>
      <c r="M102" s="206">
        <f t="shared" si="5"/>
        <v>3520</v>
      </c>
      <c r="N102" s="270"/>
      <c r="O102" s="106"/>
    </row>
    <row r="103" spans="1:15" s="207" customFormat="1">
      <c r="A103" s="200" t="s">
        <v>232</v>
      </c>
      <c r="B103" s="163" t="s">
        <v>275</v>
      </c>
      <c r="C103" s="201" t="s">
        <v>12</v>
      </c>
      <c r="D103" s="201" t="s">
        <v>12</v>
      </c>
      <c r="E103" s="156" t="s">
        <v>118</v>
      </c>
      <c r="F103" s="201" t="s">
        <v>13</v>
      </c>
      <c r="G103" s="214">
        <f>7200.01/2</f>
        <v>3600.0050000000001</v>
      </c>
      <c r="H103" s="203">
        <v>3600.0050000000001</v>
      </c>
      <c r="I103" s="204">
        <v>1</v>
      </c>
      <c r="J103" s="205"/>
      <c r="K103" s="147">
        <f>+'SALIDAS - FEBRERO 18'!C103</f>
        <v>1</v>
      </c>
      <c r="L103" s="205">
        <f t="shared" si="4"/>
        <v>0</v>
      </c>
      <c r="M103" s="206">
        <f t="shared" si="5"/>
        <v>0</v>
      </c>
      <c r="N103" s="270"/>
      <c r="O103" s="106"/>
    </row>
    <row r="104" spans="1:15" s="207" customFormat="1">
      <c r="A104" s="200" t="s">
        <v>232</v>
      </c>
      <c r="B104" s="163" t="s">
        <v>275</v>
      </c>
      <c r="C104" s="201" t="s">
        <v>12</v>
      </c>
      <c r="D104" s="201" t="s">
        <v>12</v>
      </c>
      <c r="E104" s="209" t="s">
        <v>119</v>
      </c>
      <c r="F104" s="210" t="s">
        <v>13</v>
      </c>
      <c r="G104" s="215">
        <f>41000.04/10</f>
        <v>4100.0039999999999</v>
      </c>
      <c r="H104" s="203">
        <v>12300.011999999999</v>
      </c>
      <c r="I104" s="204">
        <v>3</v>
      </c>
      <c r="J104" s="205"/>
      <c r="K104" s="147">
        <f>+'SALIDAS - FEBRERO 18'!C104</f>
        <v>1</v>
      </c>
      <c r="L104" s="205">
        <f t="shared" si="4"/>
        <v>2</v>
      </c>
      <c r="M104" s="206">
        <f t="shared" si="5"/>
        <v>8200.0079999999998</v>
      </c>
      <c r="N104" s="270"/>
      <c r="O104" s="106"/>
    </row>
    <row r="105" spans="1:15" s="207" customFormat="1">
      <c r="A105" s="200" t="s">
        <v>232</v>
      </c>
      <c r="B105" s="163" t="s">
        <v>275</v>
      </c>
      <c r="C105" s="201" t="s">
        <v>12</v>
      </c>
      <c r="D105" s="201" t="s">
        <v>12</v>
      </c>
      <c r="E105" s="205" t="s">
        <v>21</v>
      </c>
      <c r="F105" s="210" t="s">
        <v>13</v>
      </c>
      <c r="G105" s="216">
        <v>3520</v>
      </c>
      <c r="H105" s="203">
        <v>3520</v>
      </c>
      <c r="I105" s="204">
        <v>1</v>
      </c>
      <c r="J105" s="217"/>
      <c r="K105" s="147">
        <f>+'SALIDAS - FEBRERO 18'!C105</f>
        <v>0</v>
      </c>
      <c r="L105" s="205">
        <f t="shared" ref="L105:L122" si="6">SUM(I105+J105-K105)</f>
        <v>1</v>
      </c>
      <c r="M105" s="206">
        <f t="shared" ref="M105:M122" si="7">SUM(G105*L105)</f>
        <v>3520</v>
      </c>
      <c r="N105" s="270"/>
      <c r="O105" s="106"/>
    </row>
    <row r="106" spans="1:15" s="207" customFormat="1">
      <c r="A106" s="200" t="s">
        <v>232</v>
      </c>
      <c r="B106" s="163" t="s">
        <v>275</v>
      </c>
      <c r="C106" s="210" t="s">
        <v>12</v>
      </c>
      <c r="D106" s="210" t="s">
        <v>12</v>
      </c>
      <c r="E106" s="205" t="s">
        <v>120</v>
      </c>
      <c r="F106" s="210" t="s">
        <v>13</v>
      </c>
      <c r="G106" s="216">
        <v>1615.38</v>
      </c>
      <c r="H106" s="203">
        <v>1615.38</v>
      </c>
      <c r="I106" s="204">
        <v>1</v>
      </c>
      <c r="J106" s="205"/>
      <c r="K106" s="147">
        <f>+'SALIDAS - FEBRERO 18'!C106</f>
        <v>0</v>
      </c>
      <c r="L106" s="205">
        <f t="shared" si="6"/>
        <v>1</v>
      </c>
      <c r="M106" s="206">
        <f t="shared" si="7"/>
        <v>1615.38</v>
      </c>
      <c r="N106" s="270"/>
      <c r="O106" s="106"/>
    </row>
    <row r="107" spans="1:15" s="207" customFormat="1">
      <c r="A107" s="200" t="s">
        <v>232</v>
      </c>
      <c r="B107" s="163" t="s">
        <v>275</v>
      </c>
      <c r="C107" s="210" t="s">
        <v>12</v>
      </c>
      <c r="D107" s="210" t="s">
        <v>12</v>
      </c>
      <c r="E107" s="205" t="s">
        <v>22</v>
      </c>
      <c r="F107" s="210" t="s">
        <v>13</v>
      </c>
      <c r="G107" s="216">
        <v>3520</v>
      </c>
      <c r="H107" s="203">
        <v>3520</v>
      </c>
      <c r="I107" s="204">
        <v>1</v>
      </c>
      <c r="J107" s="217"/>
      <c r="K107" s="147">
        <f>+'SALIDAS - FEBRERO 18'!C107</f>
        <v>0</v>
      </c>
      <c r="L107" s="205">
        <f t="shared" si="6"/>
        <v>1</v>
      </c>
      <c r="M107" s="206">
        <f t="shared" si="7"/>
        <v>3520</v>
      </c>
      <c r="N107" s="270"/>
      <c r="O107" s="106"/>
    </row>
    <row r="108" spans="1:15" s="207" customFormat="1">
      <c r="A108" s="200" t="s">
        <v>232</v>
      </c>
      <c r="B108" s="163" t="s">
        <v>275</v>
      </c>
      <c r="C108" s="210" t="s">
        <v>12</v>
      </c>
      <c r="D108" s="210" t="s">
        <v>12</v>
      </c>
      <c r="E108" s="209" t="s">
        <v>121</v>
      </c>
      <c r="F108" s="210" t="s">
        <v>13</v>
      </c>
      <c r="G108" s="218">
        <v>5500</v>
      </c>
      <c r="H108" s="203">
        <v>16500</v>
      </c>
      <c r="I108" s="204">
        <v>3</v>
      </c>
      <c r="J108" s="217"/>
      <c r="K108" s="147">
        <f>+'SALIDAS - FEBRERO 18'!C108</f>
        <v>1</v>
      </c>
      <c r="L108" s="205">
        <f t="shared" si="6"/>
        <v>2</v>
      </c>
      <c r="M108" s="206">
        <f t="shared" si="7"/>
        <v>11000</v>
      </c>
      <c r="N108" s="270"/>
      <c r="O108" s="106"/>
    </row>
    <row r="109" spans="1:15" s="207" customFormat="1">
      <c r="A109" s="200" t="s">
        <v>232</v>
      </c>
      <c r="B109" s="163" t="s">
        <v>275</v>
      </c>
      <c r="C109" s="210" t="s">
        <v>12</v>
      </c>
      <c r="D109" s="210" t="s">
        <v>12</v>
      </c>
      <c r="E109" s="209" t="s">
        <v>122</v>
      </c>
      <c r="F109" s="210" t="s">
        <v>13</v>
      </c>
      <c r="G109" s="219">
        <v>879.49</v>
      </c>
      <c r="H109" s="203">
        <v>0</v>
      </c>
      <c r="I109" s="204">
        <v>0</v>
      </c>
      <c r="J109" s="217"/>
      <c r="K109" s="147">
        <f>+'SALIDAS - FEBRERO 18'!C109</f>
        <v>0</v>
      </c>
      <c r="L109" s="205">
        <f t="shared" si="6"/>
        <v>0</v>
      </c>
      <c r="M109" s="206">
        <f t="shared" si="7"/>
        <v>0</v>
      </c>
      <c r="N109" s="270"/>
      <c r="O109" s="106"/>
    </row>
    <row r="110" spans="1:15" s="207" customFormat="1">
      <c r="A110" s="200" t="s">
        <v>232</v>
      </c>
      <c r="B110" s="163" t="s">
        <v>275</v>
      </c>
      <c r="C110" s="210" t="s">
        <v>12</v>
      </c>
      <c r="D110" s="210" t="s">
        <v>12</v>
      </c>
      <c r="E110" s="209" t="s">
        <v>123</v>
      </c>
      <c r="F110" s="210" t="s">
        <v>13</v>
      </c>
      <c r="G110" s="215">
        <f>36000.03/10</f>
        <v>3600.0029999999997</v>
      </c>
      <c r="H110" s="203">
        <v>28800.023999999998</v>
      </c>
      <c r="I110" s="204">
        <v>8</v>
      </c>
      <c r="J110" s="217"/>
      <c r="K110" s="147">
        <f>+'SALIDAS - FEBRERO 18'!C110</f>
        <v>1</v>
      </c>
      <c r="L110" s="205">
        <f t="shared" si="6"/>
        <v>7</v>
      </c>
      <c r="M110" s="206">
        <f t="shared" si="7"/>
        <v>25200.020999999997</v>
      </c>
      <c r="N110" s="270"/>
      <c r="O110" s="106"/>
    </row>
    <row r="111" spans="1:15" s="207" customFormat="1">
      <c r="A111" s="200" t="s">
        <v>232</v>
      </c>
      <c r="B111" s="163" t="s">
        <v>275</v>
      </c>
      <c r="C111" s="210" t="s">
        <v>12</v>
      </c>
      <c r="D111" s="210" t="s">
        <v>12</v>
      </c>
      <c r="E111" s="209" t="s">
        <v>124</v>
      </c>
      <c r="F111" s="210" t="s">
        <v>13</v>
      </c>
      <c r="G111" s="219">
        <v>3537.05</v>
      </c>
      <c r="H111" s="203">
        <v>3537.05</v>
      </c>
      <c r="I111" s="204">
        <v>1</v>
      </c>
      <c r="J111" s="217"/>
      <c r="K111" s="147">
        <f>+'SALIDAS - FEBRERO 18'!C111</f>
        <v>1</v>
      </c>
      <c r="L111" s="205">
        <f t="shared" si="6"/>
        <v>0</v>
      </c>
      <c r="M111" s="206">
        <f t="shared" si="7"/>
        <v>0</v>
      </c>
      <c r="N111" s="270"/>
      <c r="O111" s="106"/>
    </row>
    <row r="112" spans="1:15" s="207" customFormat="1">
      <c r="A112" s="200" t="s">
        <v>232</v>
      </c>
      <c r="B112" s="163" t="s">
        <v>275</v>
      </c>
      <c r="C112" s="210" t="s">
        <v>12</v>
      </c>
      <c r="D112" s="210" t="s">
        <v>12</v>
      </c>
      <c r="E112" s="209" t="s">
        <v>125</v>
      </c>
      <c r="F112" s="210" t="s">
        <v>13</v>
      </c>
      <c r="G112" s="219">
        <v>4150</v>
      </c>
      <c r="H112" s="203">
        <v>4150</v>
      </c>
      <c r="I112" s="204">
        <v>1</v>
      </c>
      <c r="J112" s="217"/>
      <c r="K112" s="147">
        <f>+'SALIDAS - FEBRERO 18'!C112</f>
        <v>1</v>
      </c>
      <c r="L112" s="205">
        <f t="shared" si="6"/>
        <v>0</v>
      </c>
      <c r="M112" s="206">
        <f t="shared" si="7"/>
        <v>0</v>
      </c>
      <c r="N112" s="270"/>
      <c r="O112" s="106"/>
    </row>
    <row r="113" spans="1:15" s="207" customFormat="1">
      <c r="A113" s="200" t="s">
        <v>232</v>
      </c>
      <c r="B113" s="163" t="s">
        <v>275</v>
      </c>
      <c r="C113" s="210" t="s">
        <v>12</v>
      </c>
      <c r="D113" s="210" t="s">
        <v>12</v>
      </c>
      <c r="E113" s="209" t="s">
        <v>126</v>
      </c>
      <c r="F113" s="210" t="s">
        <v>13</v>
      </c>
      <c r="G113" s="219">
        <v>3647.45</v>
      </c>
      <c r="H113" s="203">
        <v>3647.45</v>
      </c>
      <c r="I113" s="204">
        <v>1</v>
      </c>
      <c r="J113" s="217"/>
      <c r="K113" s="147">
        <f>+'SALIDAS - FEBRERO 18'!C113</f>
        <v>1</v>
      </c>
      <c r="L113" s="205">
        <f t="shared" si="6"/>
        <v>0</v>
      </c>
      <c r="M113" s="206">
        <f t="shared" si="7"/>
        <v>0</v>
      </c>
      <c r="N113" s="270"/>
      <c r="O113" s="106"/>
    </row>
    <row r="114" spans="1:15" s="207" customFormat="1">
      <c r="A114" s="200" t="s">
        <v>232</v>
      </c>
      <c r="B114" s="163" t="s">
        <v>275</v>
      </c>
      <c r="C114" s="210" t="s">
        <v>12</v>
      </c>
      <c r="D114" s="210" t="s">
        <v>12</v>
      </c>
      <c r="E114" s="209" t="s">
        <v>127</v>
      </c>
      <c r="F114" s="210" t="s">
        <v>13</v>
      </c>
      <c r="G114" s="219">
        <v>4000</v>
      </c>
      <c r="H114" s="203">
        <v>4000</v>
      </c>
      <c r="I114" s="204">
        <v>1</v>
      </c>
      <c r="J114" s="217"/>
      <c r="K114" s="147">
        <f>+'SALIDAS - FEBRERO 18'!C114</f>
        <v>1</v>
      </c>
      <c r="L114" s="205">
        <f t="shared" si="6"/>
        <v>0</v>
      </c>
      <c r="M114" s="206">
        <f t="shared" si="7"/>
        <v>0</v>
      </c>
      <c r="N114" s="270"/>
      <c r="O114" s="106"/>
    </row>
    <row r="115" spans="1:15" s="207" customFormat="1">
      <c r="A115" s="200" t="s">
        <v>232</v>
      </c>
      <c r="B115" s="163" t="s">
        <v>275</v>
      </c>
      <c r="C115" s="210" t="s">
        <v>12</v>
      </c>
      <c r="D115" s="210" t="s">
        <v>12</v>
      </c>
      <c r="E115" s="209" t="s">
        <v>249</v>
      </c>
      <c r="F115" s="210" t="s">
        <v>13</v>
      </c>
      <c r="G115" s="219">
        <v>3500</v>
      </c>
      <c r="H115" s="203">
        <v>0</v>
      </c>
      <c r="I115" s="204">
        <v>0</v>
      </c>
      <c r="J115" s="217"/>
      <c r="K115" s="147">
        <f>+'SALIDAS - FEBRERO 18'!C115</f>
        <v>0</v>
      </c>
      <c r="L115" s="205">
        <f t="shared" si="6"/>
        <v>0</v>
      </c>
      <c r="M115" s="206">
        <f t="shared" si="7"/>
        <v>0</v>
      </c>
      <c r="N115" s="270"/>
      <c r="O115" s="106"/>
    </row>
    <row r="116" spans="1:15" s="207" customFormat="1">
      <c r="A116" s="200" t="s">
        <v>232</v>
      </c>
      <c r="B116" s="163" t="s">
        <v>275</v>
      </c>
      <c r="C116" s="210" t="s">
        <v>12</v>
      </c>
      <c r="D116" s="210" t="s">
        <v>12</v>
      </c>
      <c r="E116" s="205" t="s">
        <v>128</v>
      </c>
      <c r="F116" s="210" t="s">
        <v>13</v>
      </c>
      <c r="G116" s="216">
        <v>6570</v>
      </c>
      <c r="H116" s="203">
        <v>6570</v>
      </c>
      <c r="I116" s="204">
        <v>1</v>
      </c>
      <c r="J116" s="217"/>
      <c r="K116" s="147">
        <f>+'SALIDAS - FEBRERO 18'!C116</f>
        <v>0</v>
      </c>
      <c r="L116" s="205">
        <f t="shared" si="6"/>
        <v>1</v>
      </c>
      <c r="M116" s="206">
        <f t="shared" si="7"/>
        <v>6570</v>
      </c>
      <c r="N116" s="270"/>
      <c r="O116" s="106"/>
    </row>
    <row r="117" spans="1:15" s="207" customFormat="1">
      <c r="A117" s="200" t="s">
        <v>232</v>
      </c>
      <c r="B117" s="163" t="s">
        <v>275</v>
      </c>
      <c r="C117" s="210" t="s">
        <v>12</v>
      </c>
      <c r="D117" s="210" t="s">
        <v>12</v>
      </c>
      <c r="E117" s="205" t="s">
        <v>129</v>
      </c>
      <c r="F117" s="210" t="s">
        <v>13</v>
      </c>
      <c r="G117" s="216">
        <v>7796.5</v>
      </c>
      <c r="H117" s="203">
        <v>0</v>
      </c>
      <c r="I117" s="204">
        <v>0</v>
      </c>
      <c r="J117" s="205"/>
      <c r="K117" s="147">
        <f>+'SALIDAS - FEBRERO 18'!C117</f>
        <v>0</v>
      </c>
      <c r="L117" s="205">
        <f t="shared" si="6"/>
        <v>0</v>
      </c>
      <c r="M117" s="206">
        <f t="shared" si="7"/>
        <v>0</v>
      </c>
      <c r="N117" s="270"/>
      <c r="O117" s="106"/>
    </row>
    <row r="118" spans="1:15" s="207" customFormat="1">
      <c r="A118" s="200" t="s">
        <v>232</v>
      </c>
      <c r="B118" s="163" t="s">
        <v>275</v>
      </c>
      <c r="C118" s="210" t="s">
        <v>12</v>
      </c>
      <c r="D118" s="210" t="s">
        <v>12</v>
      </c>
      <c r="E118" s="209" t="s">
        <v>38</v>
      </c>
      <c r="F118" s="210" t="s">
        <v>13</v>
      </c>
      <c r="G118" s="219">
        <v>1037.92</v>
      </c>
      <c r="H118" s="203">
        <v>1037.92</v>
      </c>
      <c r="I118" s="204">
        <v>1</v>
      </c>
      <c r="J118" s="205"/>
      <c r="K118" s="147">
        <f>+'SALIDAS - FEBRERO 18'!C118</f>
        <v>0</v>
      </c>
      <c r="L118" s="205">
        <f t="shared" si="6"/>
        <v>1</v>
      </c>
      <c r="M118" s="206">
        <f t="shared" si="7"/>
        <v>1037.92</v>
      </c>
      <c r="N118" s="270"/>
      <c r="O118" s="106"/>
    </row>
    <row r="119" spans="1:15" s="207" customFormat="1">
      <c r="A119" s="200" t="s">
        <v>232</v>
      </c>
      <c r="B119" s="163" t="s">
        <v>275</v>
      </c>
      <c r="C119" s="210" t="s">
        <v>12</v>
      </c>
      <c r="D119" s="210" t="s">
        <v>12</v>
      </c>
      <c r="E119" s="209" t="s">
        <v>131</v>
      </c>
      <c r="F119" s="210" t="s">
        <v>13</v>
      </c>
      <c r="G119" s="219">
        <v>1805.4</v>
      </c>
      <c r="H119" s="203">
        <v>1805.4</v>
      </c>
      <c r="I119" s="204">
        <v>1</v>
      </c>
      <c r="J119" s="205"/>
      <c r="K119" s="147">
        <f>+'SALIDAS - FEBRERO 18'!C119</f>
        <v>0</v>
      </c>
      <c r="L119" s="205">
        <f t="shared" si="6"/>
        <v>1</v>
      </c>
      <c r="M119" s="206">
        <f t="shared" si="7"/>
        <v>1805.4</v>
      </c>
      <c r="N119" s="270"/>
      <c r="O119" s="106"/>
    </row>
    <row r="120" spans="1:15">
      <c r="A120" s="142" t="s">
        <v>232</v>
      </c>
      <c r="B120" s="163" t="s">
        <v>275</v>
      </c>
      <c r="C120" s="158" t="s">
        <v>12</v>
      </c>
      <c r="D120" s="158" t="s">
        <v>12</v>
      </c>
      <c r="E120" s="159" t="s">
        <v>132</v>
      </c>
      <c r="F120" s="160" t="s">
        <v>13</v>
      </c>
      <c r="G120" s="161">
        <v>1680</v>
      </c>
      <c r="H120" s="146">
        <v>3360</v>
      </c>
      <c r="I120" s="12">
        <v>2</v>
      </c>
      <c r="J120" s="147"/>
      <c r="K120" s="147">
        <f>+'SALIDAS - FEBRERO 18'!C120</f>
        <v>0</v>
      </c>
      <c r="L120" s="147">
        <f t="shared" si="6"/>
        <v>2</v>
      </c>
      <c r="M120" s="148">
        <f t="shared" si="7"/>
        <v>3360</v>
      </c>
      <c r="N120" s="270"/>
      <c r="O120" s="106"/>
    </row>
    <row r="121" spans="1:15">
      <c r="A121" s="142" t="s">
        <v>232</v>
      </c>
      <c r="B121" s="163" t="s">
        <v>275</v>
      </c>
      <c r="C121" s="158" t="s">
        <v>12</v>
      </c>
      <c r="D121" s="158" t="s">
        <v>12</v>
      </c>
      <c r="E121" s="159" t="s">
        <v>133</v>
      </c>
      <c r="F121" s="160" t="s">
        <v>13</v>
      </c>
      <c r="G121" s="161">
        <v>5487</v>
      </c>
      <c r="H121" s="146">
        <v>10974</v>
      </c>
      <c r="I121" s="12">
        <v>2</v>
      </c>
      <c r="J121" s="147"/>
      <c r="K121" s="147">
        <f>+'SALIDAS - FEBRERO 18'!C121</f>
        <v>0</v>
      </c>
      <c r="L121" s="147">
        <f t="shared" si="6"/>
        <v>2</v>
      </c>
      <c r="M121" s="148">
        <f t="shared" si="7"/>
        <v>10974</v>
      </c>
      <c r="N121" s="270"/>
      <c r="O121" s="106"/>
    </row>
    <row r="122" spans="1:15">
      <c r="A122" s="142" t="s">
        <v>232</v>
      </c>
      <c r="B122" s="163" t="s">
        <v>275</v>
      </c>
      <c r="C122" s="158" t="s">
        <v>12</v>
      </c>
      <c r="D122" s="158" t="s">
        <v>12</v>
      </c>
      <c r="E122" s="159" t="s">
        <v>134</v>
      </c>
      <c r="F122" s="160" t="s">
        <v>13</v>
      </c>
      <c r="G122" s="161">
        <v>1250</v>
      </c>
      <c r="H122" s="146">
        <v>0</v>
      </c>
      <c r="I122" s="12">
        <v>0</v>
      </c>
      <c r="J122" s="147"/>
      <c r="K122" s="147">
        <f>+'SALIDAS - FEBRERO 18'!C122</f>
        <v>0</v>
      </c>
      <c r="L122" s="147">
        <f t="shared" si="6"/>
        <v>0</v>
      </c>
      <c r="M122" s="273">
        <f t="shared" si="7"/>
        <v>0</v>
      </c>
      <c r="N122" s="270"/>
      <c r="O122" s="106"/>
    </row>
    <row r="123" spans="1:15" ht="15.75" thickBot="1">
      <c r="A123" s="131"/>
      <c r="B123" s="183"/>
      <c r="C123" s="131"/>
      <c r="D123" s="131"/>
      <c r="E123" s="131"/>
      <c r="F123" s="168" t="s">
        <v>23</v>
      </c>
      <c r="G123" s="185">
        <f>SUM(G9:G122)</f>
        <v>149297.96467661695</v>
      </c>
      <c r="H123" s="169">
        <f>SUM(H9:H122)</f>
        <v>275224.93049751245</v>
      </c>
      <c r="I123" s="259">
        <f>SUM(I9:I122)</f>
        <v>12468</v>
      </c>
      <c r="K123" s="54"/>
      <c r="L123" s="272">
        <f>SUM(L9:L122)</f>
        <v>12051</v>
      </c>
      <c r="M123" s="170">
        <f>SUM(M9:M122)</f>
        <v>227099.69681094529</v>
      </c>
      <c r="N123" s="253"/>
      <c r="O123" s="106"/>
    </row>
    <row r="124" spans="1:15" ht="15.75" thickTop="1">
      <c r="A124" s="131"/>
      <c r="B124" s="183"/>
      <c r="C124" s="131"/>
      <c r="D124" s="131"/>
      <c r="E124" s="131"/>
      <c r="F124" s="131"/>
      <c r="G124" s="196"/>
      <c r="H124" s="181"/>
      <c r="I124" s="131"/>
      <c r="J124" s="133"/>
      <c r="K124" s="173"/>
      <c r="L124" s="131"/>
      <c r="M124" s="131"/>
      <c r="N124" s="253"/>
    </row>
    <row r="125" spans="1:15">
      <c r="A125" s="5" t="s">
        <v>24</v>
      </c>
      <c r="B125" s="183"/>
      <c r="C125" s="131"/>
      <c r="D125" s="5"/>
      <c r="E125" s="131"/>
      <c r="F125" s="5" t="s">
        <v>25</v>
      </c>
      <c r="G125" s="171"/>
      <c r="H125" s="182"/>
      <c r="I125" s="131"/>
      <c r="J125" s="7"/>
      <c r="K125" s="5"/>
      <c r="L125" s="7"/>
      <c r="M125" s="131"/>
    </row>
    <row r="126" spans="1:15" s="50" customFormat="1">
      <c r="A126" s="11"/>
      <c r="B126" s="271"/>
      <c r="C126" s="133"/>
      <c r="D126" s="11"/>
      <c r="E126" s="11"/>
      <c r="F126" s="133"/>
      <c r="G126" s="197"/>
      <c r="H126" s="197"/>
      <c r="I126" s="267"/>
      <c r="J126" s="197"/>
      <c r="K126" s="197"/>
      <c r="L126" s="267"/>
      <c r="M126" s="197"/>
    </row>
    <row r="127" spans="1:15">
      <c r="A127" s="5"/>
      <c r="B127" s="183"/>
      <c r="C127" s="131"/>
      <c r="D127" s="5"/>
      <c r="E127" s="5"/>
      <c r="F127" s="131"/>
      <c r="G127" s="197"/>
      <c r="H127" s="197"/>
      <c r="I127" s="197"/>
      <c r="J127" s="197"/>
      <c r="K127" s="197"/>
      <c r="L127" s="197"/>
      <c r="M127" s="197"/>
    </row>
    <row r="128" spans="1:15">
      <c r="A128" s="8" t="s">
        <v>285</v>
      </c>
      <c r="B128" s="183"/>
      <c r="C128" s="133"/>
      <c r="D128" s="9"/>
      <c r="E128" s="131"/>
      <c r="F128" s="9" t="s">
        <v>286</v>
      </c>
      <c r="G128" s="131"/>
      <c r="H128" s="6"/>
      <c r="I128" s="133"/>
      <c r="J128" s="7"/>
      <c r="K128" s="9" t="s">
        <v>287</v>
      </c>
      <c r="L128" s="7"/>
      <c r="M128" s="131"/>
    </row>
    <row r="129" spans="1:13">
      <c r="A129" s="10" t="s">
        <v>29</v>
      </c>
      <c r="B129" s="183"/>
      <c r="C129" s="133"/>
      <c r="D129" s="11"/>
      <c r="E129" s="131"/>
      <c r="F129" s="11" t="s">
        <v>30</v>
      </c>
      <c r="G129" s="131"/>
      <c r="H129" s="6"/>
      <c r="I129" s="133"/>
      <c r="J129" s="7"/>
      <c r="K129" s="11" t="s">
        <v>31</v>
      </c>
      <c r="L129" s="7"/>
      <c r="M129" s="131"/>
    </row>
    <row r="130" spans="1:13">
      <c r="A130" s="10" t="s">
        <v>277</v>
      </c>
      <c r="B130" s="183"/>
      <c r="C130" s="133"/>
      <c r="D130" s="11"/>
      <c r="E130" s="131"/>
      <c r="F130" s="10" t="s">
        <v>277</v>
      </c>
      <c r="G130" s="131"/>
      <c r="H130" s="6"/>
      <c r="I130" s="133"/>
      <c r="J130" s="7"/>
      <c r="K130" s="10" t="s">
        <v>277</v>
      </c>
      <c r="L130" s="7"/>
      <c r="M130" s="131"/>
    </row>
    <row r="131" spans="1:13">
      <c r="A131" s="131"/>
      <c r="B131" s="183"/>
      <c r="C131" s="131"/>
      <c r="D131" s="131"/>
      <c r="E131" s="131"/>
      <c r="F131" s="131"/>
      <c r="G131" s="131"/>
      <c r="H131" s="131"/>
      <c r="I131" s="131"/>
      <c r="J131" s="133"/>
      <c r="K131" s="133"/>
      <c r="L131" s="131"/>
      <c r="M131" s="131"/>
    </row>
    <row r="132" spans="1:13">
      <c r="A132" s="131"/>
      <c r="B132" s="183"/>
      <c r="C132" s="131"/>
      <c r="D132" s="131"/>
      <c r="E132" s="131"/>
      <c r="F132" s="131"/>
      <c r="G132" s="131"/>
      <c r="H132" s="131"/>
      <c r="I132" s="131"/>
      <c r="J132" s="133"/>
      <c r="K132" s="133"/>
      <c r="L132" s="131"/>
      <c r="M132" s="131"/>
    </row>
    <row r="133" spans="1:13">
      <c r="A133" s="131"/>
      <c r="B133" s="183"/>
      <c r="C133" s="131"/>
      <c r="D133" s="131"/>
      <c r="E133" s="131"/>
      <c r="F133" s="131"/>
      <c r="G133" s="131"/>
      <c r="H133" s="131"/>
      <c r="I133" s="131"/>
      <c r="J133" s="133"/>
      <c r="K133" s="133"/>
      <c r="L133" s="131"/>
      <c r="M133" s="131"/>
    </row>
    <row r="134" spans="1:13">
      <c r="A134" s="131"/>
      <c r="B134" s="183"/>
      <c r="C134" s="131"/>
      <c r="D134" s="131"/>
      <c r="E134" s="131"/>
      <c r="F134" s="131"/>
      <c r="G134" s="131"/>
      <c r="H134" s="131"/>
      <c r="I134" s="131"/>
      <c r="J134" s="133"/>
      <c r="K134" s="133"/>
      <c r="L134" s="131"/>
      <c r="M134" s="131"/>
    </row>
    <row r="135" spans="1:13">
      <c r="A135" s="131"/>
      <c r="B135" s="183"/>
      <c r="C135" s="131"/>
      <c r="D135" s="131"/>
      <c r="E135" s="131"/>
      <c r="F135" s="131"/>
      <c r="G135" s="131"/>
      <c r="H135" s="131"/>
      <c r="I135" s="131"/>
      <c r="J135" s="133"/>
      <c r="K135" s="133"/>
      <c r="L135" s="131"/>
      <c r="M135" s="131"/>
    </row>
  </sheetData>
  <mergeCells count="5">
    <mergeCell ref="B1:M1"/>
    <mergeCell ref="B2:M2"/>
    <mergeCell ref="B4:M4"/>
    <mergeCell ref="B5:M5"/>
    <mergeCell ref="B6:M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D124"/>
  <sheetViews>
    <sheetView topLeftCell="A118" workbookViewId="0">
      <selection activeCell="D135" sqref="D135"/>
    </sheetView>
  </sheetViews>
  <sheetFormatPr baseColWidth="10" defaultRowHeight="15"/>
  <cols>
    <col min="1" max="1" width="39.42578125" bestFit="1" customWidth="1"/>
    <col min="2" max="2" width="13.140625" customWidth="1"/>
  </cols>
  <sheetData>
    <row r="2" spans="1:3">
      <c r="A2" s="357" t="s">
        <v>0</v>
      </c>
      <c r="B2" s="357"/>
      <c r="C2" s="357"/>
    </row>
    <row r="3" spans="1:3">
      <c r="A3" s="357" t="s">
        <v>135</v>
      </c>
      <c r="B3" s="357"/>
      <c r="C3" s="357"/>
    </row>
    <row r="4" spans="1:3">
      <c r="A4" s="357"/>
      <c r="B4" s="357"/>
      <c r="C4" s="357"/>
    </row>
    <row r="5" spans="1:3">
      <c r="A5" s="357" t="s">
        <v>253</v>
      </c>
      <c r="B5" s="357"/>
      <c r="C5" s="357"/>
    </row>
    <row r="6" spans="1:3">
      <c r="A6" s="357" t="s">
        <v>289</v>
      </c>
      <c r="B6" s="357"/>
      <c r="C6" s="357"/>
    </row>
    <row r="7" spans="1:3">
      <c r="A7" s="17"/>
      <c r="B7" s="34"/>
      <c r="C7" s="199"/>
    </row>
    <row r="8" spans="1:3" ht="38.25">
      <c r="A8" s="18" t="s">
        <v>136</v>
      </c>
      <c r="B8" s="18" t="s">
        <v>137</v>
      </c>
      <c r="C8" s="18" t="s">
        <v>144</v>
      </c>
    </row>
    <row r="9" spans="1:3">
      <c r="A9" s="20" t="s">
        <v>39</v>
      </c>
      <c r="B9" s="21" t="s">
        <v>13</v>
      </c>
      <c r="C9" s="36">
        <f>+'REG SALIDAS DIARIO FEBRERO 18'!C9</f>
        <v>0</v>
      </c>
    </row>
    <row r="10" spans="1:3">
      <c r="A10" s="22" t="s">
        <v>40</v>
      </c>
      <c r="B10" s="23" t="s">
        <v>14</v>
      </c>
      <c r="C10" s="36">
        <f>+'REG SALIDAS DIARIO FEBRERO 18'!C10</f>
        <v>0</v>
      </c>
    </row>
    <row r="11" spans="1:3">
      <c r="A11" s="22" t="s">
        <v>41</v>
      </c>
      <c r="B11" s="23" t="s">
        <v>13</v>
      </c>
      <c r="C11" s="36">
        <f>+'REG SALIDAS DIARIO FEBRERO 18'!C11</f>
        <v>0</v>
      </c>
    </row>
    <row r="12" spans="1:3">
      <c r="A12" s="22" t="s">
        <v>42</v>
      </c>
      <c r="B12" s="23" t="s">
        <v>13</v>
      </c>
      <c r="C12" s="36">
        <f>+'REG SALIDAS DIARIO FEBRERO 18'!C12</f>
        <v>0</v>
      </c>
    </row>
    <row r="13" spans="1:3">
      <c r="A13" s="22" t="s">
        <v>43</v>
      </c>
      <c r="B13" s="23" t="s">
        <v>13</v>
      </c>
      <c r="C13" s="36">
        <f>+'REG SALIDAS DIARIO FEBRERO 18'!C13</f>
        <v>0</v>
      </c>
    </row>
    <row r="14" spans="1:3">
      <c r="A14" s="22" t="s">
        <v>44</v>
      </c>
      <c r="B14" s="23" t="s">
        <v>13</v>
      </c>
      <c r="C14" s="36">
        <f>+'REG SALIDAS DIARIO FEBRERO 18'!C14</f>
        <v>0</v>
      </c>
    </row>
    <row r="15" spans="1:3">
      <c r="A15" s="22" t="s">
        <v>45</v>
      </c>
      <c r="B15" s="23" t="s">
        <v>13</v>
      </c>
      <c r="C15" s="36">
        <f>+'REG SALIDAS DIARIO FEBRERO 18'!C15</f>
        <v>0</v>
      </c>
    </row>
    <row r="16" spans="1:3">
      <c r="A16" s="22" t="s">
        <v>46</v>
      </c>
      <c r="B16" s="23" t="s">
        <v>13</v>
      </c>
      <c r="C16" s="36">
        <f>+'REG SALIDAS DIARIO FEBRERO 18'!C16</f>
        <v>0</v>
      </c>
    </row>
    <row r="17" spans="1:3">
      <c r="A17" s="22" t="s">
        <v>47</v>
      </c>
      <c r="B17" s="23" t="s">
        <v>13</v>
      </c>
      <c r="C17" s="36">
        <f>+'REG SALIDAS DIARIO FEBRERO 18'!C17</f>
        <v>0</v>
      </c>
    </row>
    <row r="18" spans="1:3">
      <c r="A18" s="22" t="s">
        <v>48</v>
      </c>
      <c r="B18" s="23" t="s">
        <v>13</v>
      </c>
      <c r="C18" s="36">
        <f>+'REG SALIDAS DIARIO FEBRERO 18'!C18</f>
        <v>0</v>
      </c>
    </row>
    <row r="19" spans="1:3">
      <c r="A19" s="22" t="s">
        <v>49</v>
      </c>
      <c r="B19" s="23" t="s">
        <v>13</v>
      </c>
      <c r="C19" s="36">
        <f>+'REG SALIDAS DIARIO FEBRERO 18'!C19</f>
        <v>0</v>
      </c>
    </row>
    <row r="20" spans="1:3">
      <c r="A20" s="25" t="s">
        <v>50</v>
      </c>
      <c r="B20" s="26" t="s">
        <v>13</v>
      </c>
      <c r="C20" s="36">
        <f>+'REG SALIDAS DIARIO FEBRERO 18'!C20</f>
        <v>1</v>
      </c>
    </row>
    <row r="21" spans="1:3">
      <c r="A21" s="25" t="s">
        <v>51</v>
      </c>
      <c r="B21" s="26" t="s">
        <v>13</v>
      </c>
      <c r="C21" s="36">
        <f>+'REG SALIDAS DIARIO FEBRERO 18'!C21</f>
        <v>1</v>
      </c>
    </row>
    <row r="22" spans="1:3">
      <c r="A22" s="22" t="s">
        <v>52</v>
      </c>
      <c r="B22" s="23" t="s">
        <v>15</v>
      </c>
      <c r="C22" s="36">
        <f>+'REG SALIDAS DIARIO FEBRERO 18'!C22</f>
        <v>1</v>
      </c>
    </row>
    <row r="23" spans="1:3">
      <c r="A23" s="22" t="s">
        <v>53</v>
      </c>
      <c r="B23" s="23" t="s">
        <v>13</v>
      </c>
      <c r="C23" s="36">
        <f>+'REG SALIDAS DIARIO FEBRERO 18'!C23</f>
        <v>0</v>
      </c>
    </row>
    <row r="24" spans="1:3">
      <c r="A24" s="22" t="s">
        <v>54</v>
      </c>
      <c r="B24" s="23" t="s">
        <v>16</v>
      </c>
      <c r="C24" s="36">
        <f>+'REG SALIDAS DIARIO FEBRERO 18'!C24</f>
        <v>0</v>
      </c>
    </row>
    <row r="25" spans="1:3">
      <c r="A25" s="22" t="s">
        <v>55</v>
      </c>
      <c r="B25" s="23" t="s">
        <v>14</v>
      </c>
      <c r="C25" s="36">
        <f>+'REG SALIDAS DIARIO FEBRERO 18'!C25</f>
        <v>0</v>
      </c>
    </row>
    <row r="26" spans="1:3">
      <c r="A26" s="22" t="s">
        <v>56</v>
      </c>
      <c r="B26" s="23" t="s">
        <v>13</v>
      </c>
      <c r="C26" s="36">
        <f>+'REG SALIDAS DIARIO FEBRERO 18'!C26</f>
        <v>0</v>
      </c>
    </row>
    <row r="27" spans="1:3">
      <c r="A27" s="22" t="s">
        <v>57</v>
      </c>
      <c r="B27" s="23" t="s">
        <v>13</v>
      </c>
      <c r="C27" s="36">
        <f>+'REG SALIDAS DIARIO FEBRERO 18'!C27</f>
        <v>2</v>
      </c>
    </row>
    <row r="28" spans="1:3">
      <c r="A28" s="22" t="s">
        <v>58</v>
      </c>
      <c r="B28" s="23" t="s">
        <v>13</v>
      </c>
      <c r="C28" s="36">
        <f>+'REG SALIDAS DIARIO FEBRERO 18'!C28</f>
        <v>0</v>
      </c>
    </row>
    <row r="29" spans="1:3">
      <c r="A29" s="27" t="s">
        <v>59</v>
      </c>
      <c r="B29" s="23" t="s">
        <v>13</v>
      </c>
      <c r="C29" s="36">
        <f>+'REG SALIDAS DIARIO FEBRERO 18'!C29</f>
        <v>0</v>
      </c>
    </row>
    <row r="30" spans="1:3">
      <c r="A30" s="27" t="s">
        <v>60</v>
      </c>
      <c r="B30" s="23" t="s">
        <v>13</v>
      </c>
      <c r="C30" s="36">
        <f>+'REG SALIDAS DIARIO FEBRERO 18'!C30</f>
        <v>0</v>
      </c>
    </row>
    <row r="31" spans="1:3">
      <c r="A31" s="27" t="s">
        <v>61</v>
      </c>
      <c r="B31" s="23" t="s">
        <v>13</v>
      </c>
      <c r="C31" s="36">
        <f>+'REG SALIDAS DIARIO FEBRERO 18'!C31</f>
        <v>0</v>
      </c>
    </row>
    <row r="32" spans="1:3">
      <c r="A32" s="27" t="s">
        <v>62</v>
      </c>
      <c r="B32" s="23" t="s">
        <v>13</v>
      </c>
      <c r="C32" s="36">
        <f>+'REG SALIDAS DIARIO FEBRERO 18'!C32</f>
        <v>0</v>
      </c>
    </row>
    <row r="33" spans="1:4">
      <c r="A33" s="22" t="s">
        <v>63</v>
      </c>
      <c r="B33" s="23" t="s">
        <v>13</v>
      </c>
      <c r="C33" s="36">
        <f>+'REG SALIDAS DIARIO FEBRERO 18'!C33</f>
        <v>0</v>
      </c>
    </row>
    <row r="34" spans="1:4">
      <c r="A34" s="22" t="s">
        <v>64</v>
      </c>
      <c r="B34" s="23" t="s">
        <v>14</v>
      </c>
      <c r="C34" s="36">
        <f>+'REG SALIDAS DIARIO FEBRERO 18'!C34</f>
        <v>4</v>
      </c>
    </row>
    <row r="35" spans="1:4">
      <c r="A35" s="22" t="s">
        <v>65</v>
      </c>
      <c r="B35" s="23" t="s">
        <v>14</v>
      </c>
      <c r="C35" s="36">
        <f>+'REG SALIDAS DIARIO FEBRERO 18'!C35</f>
        <v>9</v>
      </c>
    </row>
    <row r="36" spans="1:4">
      <c r="A36" s="22" t="s">
        <v>66</v>
      </c>
      <c r="B36" s="23" t="s">
        <v>13</v>
      </c>
      <c r="C36" s="36">
        <f>+'REG SALIDAS DIARIO FEBRERO 18'!C36</f>
        <v>2</v>
      </c>
    </row>
    <row r="37" spans="1:4">
      <c r="A37" s="22" t="s">
        <v>67</v>
      </c>
      <c r="B37" s="23" t="s">
        <v>13</v>
      </c>
      <c r="C37" s="36">
        <f>+'REG SALIDAS DIARIO FEBRERO 18'!C37</f>
        <v>0</v>
      </c>
    </row>
    <row r="38" spans="1:4">
      <c r="A38" s="25" t="s">
        <v>68</v>
      </c>
      <c r="B38" s="26" t="s">
        <v>13</v>
      </c>
      <c r="C38" s="268">
        <f>+'REG SALIDAS DIARIO FEBRERO 18'!C38</f>
        <v>1</v>
      </c>
      <c r="D38" t="s">
        <v>283</v>
      </c>
    </row>
    <row r="39" spans="1:4">
      <c r="A39" s="22" t="s">
        <v>69</v>
      </c>
      <c r="B39" s="23" t="s">
        <v>13</v>
      </c>
      <c r="C39" s="36">
        <f>+'REG SALIDAS DIARIO FEBRERO 18'!C39</f>
        <v>15</v>
      </c>
    </row>
    <row r="40" spans="1:4">
      <c r="A40" s="22" t="s">
        <v>70</v>
      </c>
      <c r="B40" s="23" t="s">
        <v>18</v>
      </c>
      <c r="C40" s="36">
        <f>+'REG SALIDAS DIARIO FEBRERO 18'!C40</f>
        <v>0</v>
      </c>
    </row>
    <row r="41" spans="1:4">
      <c r="A41" s="22" t="s">
        <v>71</v>
      </c>
      <c r="B41" s="23" t="s">
        <v>16</v>
      </c>
      <c r="C41" s="36">
        <f>+'REG SALIDAS DIARIO FEBRERO 18'!C41</f>
        <v>0</v>
      </c>
    </row>
    <row r="42" spans="1:4">
      <c r="A42" s="22" t="s">
        <v>72</v>
      </c>
      <c r="B42" s="23" t="s">
        <v>16</v>
      </c>
      <c r="C42" s="36">
        <f>+'REG SALIDAS DIARIO FEBRERO 18'!C42</f>
        <v>0</v>
      </c>
    </row>
    <row r="43" spans="1:4">
      <c r="A43" s="22" t="s">
        <v>73</v>
      </c>
      <c r="B43" s="23" t="s">
        <v>16</v>
      </c>
      <c r="C43" s="36">
        <f>+'REG SALIDAS DIARIO FEBRERO 18'!C43</f>
        <v>0</v>
      </c>
    </row>
    <row r="44" spans="1:4">
      <c r="A44" s="22" t="s">
        <v>74</v>
      </c>
      <c r="B44" s="23" t="s">
        <v>18</v>
      </c>
      <c r="C44" s="36">
        <f>+'REG SALIDAS DIARIO FEBRERO 18'!C44</f>
        <v>0</v>
      </c>
    </row>
    <row r="45" spans="1:4">
      <c r="A45" s="22" t="s">
        <v>75</v>
      </c>
      <c r="B45" s="23" t="s">
        <v>14</v>
      </c>
      <c r="C45" s="36">
        <f>+'REG SALIDAS DIARIO FEBRERO 18'!C45</f>
        <v>0</v>
      </c>
    </row>
    <row r="46" spans="1:4">
      <c r="A46" s="22" t="s">
        <v>32</v>
      </c>
      <c r="B46" s="23" t="s">
        <v>13</v>
      </c>
      <c r="C46" s="36">
        <f>+'REG SALIDAS DIARIO FEBRERO 18'!C46</f>
        <v>1</v>
      </c>
    </row>
    <row r="47" spans="1:4">
      <c r="A47" s="22" t="s">
        <v>76</v>
      </c>
      <c r="B47" s="23" t="s">
        <v>13</v>
      </c>
      <c r="C47" s="36">
        <f>+'REG SALIDAS DIARIO FEBRERO 18'!C47</f>
        <v>0</v>
      </c>
    </row>
    <row r="48" spans="1:4">
      <c r="A48" s="22" t="s">
        <v>77</v>
      </c>
      <c r="B48" s="23" t="s">
        <v>14</v>
      </c>
      <c r="C48" s="36">
        <f>+'REG SALIDAS DIARIO FEBRERO 18'!C48</f>
        <v>1</v>
      </c>
    </row>
    <row r="49" spans="1:4">
      <c r="A49" s="22" t="s">
        <v>33</v>
      </c>
      <c r="B49" s="23" t="s">
        <v>14</v>
      </c>
      <c r="C49" s="36">
        <f>+'REG SALIDAS DIARIO FEBRERO 18'!C49</f>
        <v>0</v>
      </c>
    </row>
    <row r="50" spans="1:4">
      <c r="A50" s="22" t="s">
        <v>78</v>
      </c>
      <c r="B50" s="23" t="s">
        <v>13</v>
      </c>
      <c r="C50" s="36">
        <f>+'REG SALIDAS DIARIO FEBRERO 18'!C50</f>
        <v>4</v>
      </c>
    </row>
    <row r="51" spans="1:4">
      <c r="A51" s="22" t="s">
        <v>79</v>
      </c>
      <c r="B51" s="23" t="s">
        <v>13</v>
      </c>
      <c r="C51" s="36">
        <f>+'REG SALIDAS DIARIO FEBRERO 18'!C51</f>
        <v>42</v>
      </c>
    </row>
    <row r="52" spans="1:4">
      <c r="A52" s="22" t="s">
        <v>80</v>
      </c>
      <c r="B52" s="23" t="s">
        <v>13</v>
      </c>
      <c r="C52" s="268">
        <f>+'REG SALIDAS DIARIO FEBRERO 18'!C52</f>
        <v>1</v>
      </c>
      <c r="D52" t="s">
        <v>282</v>
      </c>
    </row>
    <row r="53" spans="1:4">
      <c r="A53" s="22" t="s">
        <v>81</v>
      </c>
      <c r="B53" s="23" t="s">
        <v>13</v>
      </c>
      <c r="C53" s="36">
        <f>+'REG SALIDAS DIARIO FEBRERO 18'!C53</f>
        <v>9</v>
      </c>
    </row>
    <row r="54" spans="1:4">
      <c r="A54" s="29" t="s">
        <v>82</v>
      </c>
      <c r="B54" s="23" t="s">
        <v>18</v>
      </c>
      <c r="C54" s="36">
        <f>+'REG SALIDAS DIARIO FEBRERO 18'!C54</f>
        <v>0</v>
      </c>
    </row>
    <row r="55" spans="1:4">
      <c r="A55" s="22" t="s">
        <v>83</v>
      </c>
      <c r="B55" s="23" t="s">
        <v>13</v>
      </c>
      <c r="C55" s="36">
        <f>+'REG SALIDAS DIARIO FEBRERO 18'!C55</f>
        <v>0</v>
      </c>
    </row>
    <row r="56" spans="1:4">
      <c r="A56" s="29" t="s">
        <v>34</v>
      </c>
      <c r="B56" s="23" t="s">
        <v>13</v>
      </c>
      <c r="C56" s="36">
        <f>+'REG SALIDAS DIARIO FEBRERO 18'!C56</f>
        <v>0</v>
      </c>
    </row>
    <row r="57" spans="1:4">
      <c r="A57" s="22" t="s">
        <v>84</v>
      </c>
      <c r="B57" s="23" t="s">
        <v>19</v>
      </c>
      <c r="C57" s="36">
        <f>+'REG SALIDAS DIARIO FEBRERO 18'!C57</f>
        <v>7</v>
      </c>
    </row>
    <row r="58" spans="1:4">
      <c r="A58" s="22" t="s">
        <v>85</v>
      </c>
      <c r="B58" s="23" t="s">
        <v>19</v>
      </c>
      <c r="C58" s="36">
        <f>+'REG SALIDAS DIARIO FEBRERO 18'!C58</f>
        <v>1</v>
      </c>
    </row>
    <row r="59" spans="1:4">
      <c r="A59" s="22" t="s">
        <v>86</v>
      </c>
      <c r="B59" s="23" t="s">
        <v>19</v>
      </c>
      <c r="C59" s="36">
        <f>+'REG SALIDAS DIARIO FEBRERO 18'!C59</f>
        <v>30</v>
      </c>
    </row>
    <row r="60" spans="1:4">
      <c r="A60" s="22" t="s">
        <v>87</v>
      </c>
      <c r="B60" s="23" t="s">
        <v>14</v>
      </c>
      <c r="C60" s="36">
        <f>+'REG SALIDAS DIARIO FEBRERO 18'!C60</f>
        <v>0</v>
      </c>
    </row>
    <row r="61" spans="1:4">
      <c r="A61" s="22" t="s">
        <v>88</v>
      </c>
      <c r="B61" s="23" t="s">
        <v>13</v>
      </c>
      <c r="C61" s="36">
        <f>+'REG SALIDAS DIARIO FEBRERO 18'!C61</f>
        <v>2</v>
      </c>
    </row>
    <row r="62" spans="1:4">
      <c r="A62" s="144" t="s">
        <v>95</v>
      </c>
      <c r="B62" s="23" t="s">
        <v>19</v>
      </c>
      <c r="C62" s="36">
        <f>+'REG SALIDAS DIARIO FEBRERO 18'!C62</f>
        <v>0</v>
      </c>
    </row>
    <row r="63" spans="1:4">
      <c r="A63" s="22" t="s">
        <v>147</v>
      </c>
      <c r="B63" s="23" t="s">
        <v>19</v>
      </c>
      <c r="C63" s="36">
        <f>+'REG SALIDAS DIARIO FEBRERO 18'!C63</f>
        <v>0</v>
      </c>
    </row>
    <row r="64" spans="1:4">
      <c r="A64" s="22" t="s">
        <v>89</v>
      </c>
      <c r="B64" s="23" t="s">
        <v>16</v>
      </c>
      <c r="C64" s="36">
        <f>+'REG SALIDAS DIARIO FEBRERO 18'!C64</f>
        <v>0</v>
      </c>
    </row>
    <row r="65" spans="1:3">
      <c r="A65" s="22" t="s">
        <v>90</v>
      </c>
      <c r="B65" s="23" t="s">
        <v>13</v>
      </c>
      <c r="C65" s="36">
        <f>+'REG SALIDAS DIARIO FEBRERO 18'!C65</f>
        <v>0</v>
      </c>
    </row>
    <row r="66" spans="1:3">
      <c r="A66" s="22" t="s">
        <v>91</v>
      </c>
      <c r="B66" s="23" t="s">
        <v>19</v>
      </c>
      <c r="C66" s="36">
        <f>+'REG SALIDAS DIARIO FEBRERO 18'!C66</f>
        <v>0</v>
      </c>
    </row>
    <row r="67" spans="1:3">
      <c r="A67" s="22" t="s">
        <v>92</v>
      </c>
      <c r="B67" s="23" t="s">
        <v>18</v>
      </c>
      <c r="C67" s="36">
        <f>+'REG SALIDAS DIARIO FEBRERO 18'!C67</f>
        <v>0</v>
      </c>
    </row>
    <row r="68" spans="1:3">
      <c r="A68" s="22" t="s">
        <v>93</v>
      </c>
      <c r="B68" s="23" t="s">
        <v>19</v>
      </c>
      <c r="C68" s="36">
        <f>+'REG SALIDAS DIARIO FEBRERO 18'!C68</f>
        <v>0</v>
      </c>
    </row>
    <row r="69" spans="1:3">
      <c r="A69" s="22" t="s">
        <v>94</v>
      </c>
      <c r="B69" s="23" t="s">
        <v>19</v>
      </c>
      <c r="C69" s="36">
        <f>+'REG SALIDAS DIARIO FEBRERO 18'!C69</f>
        <v>0</v>
      </c>
    </row>
    <row r="70" spans="1:3">
      <c r="A70" s="30" t="s">
        <v>145</v>
      </c>
      <c r="B70" s="31" t="s">
        <v>13</v>
      </c>
      <c r="C70" s="36">
        <f>+'REG SALIDAS DIARIO FEBRERO 18'!C70</f>
        <v>2</v>
      </c>
    </row>
    <row r="71" spans="1:3">
      <c r="A71" s="22" t="s">
        <v>96</v>
      </c>
      <c r="B71" s="23" t="s">
        <v>13</v>
      </c>
      <c r="C71" s="36">
        <f>+'REG SALIDAS DIARIO FEBRERO 18'!C71</f>
        <v>0</v>
      </c>
    </row>
    <row r="72" spans="1:3">
      <c r="A72" s="22" t="s">
        <v>35</v>
      </c>
      <c r="B72" s="23" t="s">
        <v>13</v>
      </c>
      <c r="C72" s="36">
        <f>+'REG SALIDAS DIARIO FEBRERO 18'!C72</f>
        <v>0</v>
      </c>
    </row>
    <row r="73" spans="1:3">
      <c r="A73" s="22" t="s">
        <v>97</v>
      </c>
      <c r="B73" s="23" t="s">
        <v>13</v>
      </c>
      <c r="C73" s="36">
        <f>+'REG SALIDAS DIARIO FEBRERO 18'!C73</f>
        <v>19</v>
      </c>
    </row>
    <row r="74" spans="1:3">
      <c r="A74" s="22" t="s">
        <v>98</v>
      </c>
      <c r="B74" s="23" t="s">
        <v>18</v>
      </c>
      <c r="C74" s="36">
        <f>+'REG SALIDAS DIARIO FEBRERO 18'!C74</f>
        <v>0</v>
      </c>
    </row>
    <row r="75" spans="1:3">
      <c r="A75" s="22" t="s">
        <v>99</v>
      </c>
      <c r="B75" s="23" t="s">
        <v>18</v>
      </c>
      <c r="C75" s="36">
        <f>+'REG SALIDAS DIARIO FEBRERO 18'!C75</f>
        <v>1</v>
      </c>
    </row>
    <row r="76" spans="1:3">
      <c r="A76" s="22" t="s">
        <v>100</v>
      </c>
      <c r="B76" s="23" t="s">
        <v>13</v>
      </c>
      <c r="C76" s="36">
        <f>+'REG SALIDAS DIARIO FEBRERO 18'!C76</f>
        <v>0</v>
      </c>
    </row>
    <row r="77" spans="1:3">
      <c r="A77" s="22" t="s">
        <v>101</v>
      </c>
      <c r="B77" s="23" t="s">
        <v>13</v>
      </c>
      <c r="C77" s="36">
        <f>+'REG SALIDAS DIARIO FEBRERO 18'!C77</f>
        <v>0</v>
      </c>
    </row>
    <row r="78" spans="1:3">
      <c r="A78" s="22" t="s">
        <v>102</v>
      </c>
      <c r="B78" s="23" t="s">
        <v>13</v>
      </c>
      <c r="C78" s="36">
        <f>+'REG SALIDAS DIARIO FEBRERO 18'!C78</f>
        <v>5</v>
      </c>
    </row>
    <row r="79" spans="1:3">
      <c r="A79" s="22" t="s">
        <v>36</v>
      </c>
      <c r="B79" s="23" t="s">
        <v>13</v>
      </c>
      <c r="C79" s="36">
        <f>+'REG SALIDAS DIARIO FEBRERO 18'!C79</f>
        <v>0</v>
      </c>
    </row>
    <row r="80" spans="1:3">
      <c r="A80" s="22" t="s">
        <v>103</v>
      </c>
      <c r="B80" s="23" t="s">
        <v>13</v>
      </c>
      <c r="C80" s="36">
        <f>+'REG SALIDAS DIARIO FEBRERO 18'!C80</f>
        <v>0</v>
      </c>
    </row>
    <row r="81" spans="1:4">
      <c r="A81" s="22" t="s">
        <v>104</v>
      </c>
      <c r="B81" s="23" t="s">
        <v>13</v>
      </c>
      <c r="C81" s="36">
        <f>+'REG SALIDAS DIARIO FEBRERO 18'!C81</f>
        <v>0</v>
      </c>
    </row>
    <row r="82" spans="1:4">
      <c r="A82" s="22" t="s">
        <v>37</v>
      </c>
      <c r="B82" s="23" t="s">
        <v>13</v>
      </c>
      <c r="C82" s="36">
        <f>+'REG SALIDAS DIARIO FEBRERO 18'!C82</f>
        <v>0</v>
      </c>
    </row>
    <row r="83" spans="1:4">
      <c r="A83" s="22" t="s">
        <v>106</v>
      </c>
      <c r="B83" s="23" t="s">
        <v>13</v>
      </c>
      <c r="C83" s="36">
        <f>+'REG SALIDAS DIARIO FEBRERO 18'!C83</f>
        <v>60</v>
      </c>
    </row>
    <row r="84" spans="1:4">
      <c r="A84" s="22" t="s">
        <v>107</v>
      </c>
      <c r="B84" s="23" t="s">
        <v>13</v>
      </c>
      <c r="C84" s="36">
        <f>+'REG SALIDAS DIARIO FEBRERO 18'!C84</f>
        <v>183</v>
      </c>
    </row>
    <row r="85" spans="1:4">
      <c r="A85" s="22" t="s">
        <v>105</v>
      </c>
      <c r="B85" s="23" t="s">
        <v>13</v>
      </c>
      <c r="C85" s="36">
        <f>+'REG SALIDAS DIARIO FEBRERO 18'!C85</f>
        <v>0</v>
      </c>
    </row>
    <row r="86" spans="1:4">
      <c r="A86" s="29" t="s">
        <v>108</v>
      </c>
      <c r="B86" s="23" t="s">
        <v>13</v>
      </c>
      <c r="C86" s="36">
        <f>+'REG SALIDAS DIARIO FEBRERO 18'!C86</f>
        <v>0</v>
      </c>
    </row>
    <row r="87" spans="1:4">
      <c r="A87" s="29" t="s">
        <v>109</v>
      </c>
      <c r="B87" s="23" t="s">
        <v>13</v>
      </c>
      <c r="C87" s="36">
        <f>+'REG SALIDAS DIARIO FEBRERO 18'!C87</f>
        <v>0</v>
      </c>
    </row>
    <row r="88" spans="1:4">
      <c r="A88" s="22" t="s">
        <v>110</v>
      </c>
      <c r="B88" s="23" t="s">
        <v>13</v>
      </c>
      <c r="C88" s="36">
        <f>+'REG SALIDAS DIARIO FEBRERO 18'!C88</f>
        <v>0</v>
      </c>
    </row>
    <row r="89" spans="1:4">
      <c r="A89" s="22" t="s">
        <v>247</v>
      </c>
      <c r="B89" s="23" t="s">
        <v>13</v>
      </c>
      <c r="C89" s="36">
        <f>+'REG SALIDAS DIARIO FEBRERO 18'!C89</f>
        <v>1</v>
      </c>
    </row>
    <row r="90" spans="1:4">
      <c r="A90" s="22" t="s">
        <v>244</v>
      </c>
      <c r="B90" s="23" t="s">
        <v>13</v>
      </c>
      <c r="C90" s="268">
        <f>+'REG SALIDAS DIARIO FEBRERO 18'!C90</f>
        <v>0</v>
      </c>
      <c r="D90" t="s">
        <v>282</v>
      </c>
    </row>
    <row r="91" spans="1:4">
      <c r="A91" s="22" t="s">
        <v>245</v>
      </c>
      <c r="B91" s="23" t="s">
        <v>13</v>
      </c>
      <c r="C91" s="268">
        <f>+'REG SALIDAS DIARIO FEBRERO 18'!C91</f>
        <v>2</v>
      </c>
      <c r="D91" t="s">
        <v>283</v>
      </c>
    </row>
    <row r="92" spans="1:4">
      <c r="A92" s="22" t="s">
        <v>246</v>
      </c>
      <c r="B92" s="23" t="s">
        <v>13</v>
      </c>
      <c r="C92" s="36">
        <f>+'REG SALIDAS DIARIO FEBRERO 18'!C92</f>
        <v>2</v>
      </c>
    </row>
    <row r="93" spans="1:4">
      <c r="A93" s="22" t="s">
        <v>114</v>
      </c>
      <c r="B93" s="23" t="s">
        <v>13</v>
      </c>
      <c r="C93" s="36">
        <f>+'REG SALIDAS DIARIO FEBRERO 18'!C93</f>
        <v>0</v>
      </c>
    </row>
    <row r="94" spans="1:4">
      <c r="A94" s="29" t="s">
        <v>115</v>
      </c>
      <c r="B94" s="26" t="s">
        <v>13</v>
      </c>
      <c r="C94" s="36">
        <f>+'REG SALIDAS DIARIO FEBRERO 18'!C94</f>
        <v>0</v>
      </c>
    </row>
    <row r="95" spans="1:4">
      <c r="A95" s="29" t="s">
        <v>248</v>
      </c>
      <c r="B95" s="26" t="s">
        <v>13</v>
      </c>
      <c r="C95" s="36">
        <f>+'REG SALIDAS DIARIO FEBRERO 18'!C95</f>
        <v>0</v>
      </c>
    </row>
    <row r="96" spans="1:4">
      <c r="A96" s="29" t="s">
        <v>240</v>
      </c>
      <c r="B96" s="26" t="s">
        <v>13</v>
      </c>
      <c r="C96" s="36">
        <f>+'REG SALIDAS DIARIO FEBRERO 18'!C96</f>
        <v>0</v>
      </c>
    </row>
    <row r="97" spans="1:3">
      <c r="A97" s="29" t="s">
        <v>242</v>
      </c>
      <c r="B97" s="26" t="s">
        <v>13</v>
      </c>
      <c r="C97" s="36">
        <f>+'REG SALIDAS DIARIO FEBRERO 18'!C97</f>
        <v>0</v>
      </c>
    </row>
    <row r="98" spans="1:3">
      <c r="A98" s="29" t="s">
        <v>243</v>
      </c>
      <c r="B98" s="26" t="s">
        <v>13</v>
      </c>
      <c r="C98" s="36">
        <f>+'REG SALIDAS DIARIO FEBRERO 18'!C98</f>
        <v>0</v>
      </c>
    </row>
    <row r="99" spans="1:3">
      <c r="A99" s="30" t="s">
        <v>130</v>
      </c>
      <c r="B99" s="31" t="s">
        <v>13</v>
      </c>
      <c r="C99" s="36">
        <f>+'REG SALIDAS DIARIO FEBRERO 18'!C99</f>
        <v>0</v>
      </c>
    </row>
    <row r="100" spans="1:3">
      <c r="A100" s="25" t="s">
        <v>117</v>
      </c>
      <c r="B100" s="26" t="s">
        <v>13</v>
      </c>
      <c r="C100" s="36">
        <f>+'REG SALIDAS DIARIO FEBRERO 18'!C100</f>
        <v>0</v>
      </c>
    </row>
    <row r="101" spans="1:3">
      <c r="A101" s="22" t="s">
        <v>116</v>
      </c>
      <c r="B101" s="23" t="s">
        <v>13</v>
      </c>
      <c r="C101" s="36">
        <f>+'REG SALIDAS DIARIO FEBRERO 18'!C101</f>
        <v>0</v>
      </c>
    </row>
    <row r="102" spans="1:3">
      <c r="A102" s="25" t="s">
        <v>20</v>
      </c>
      <c r="B102" s="26" t="s">
        <v>13</v>
      </c>
      <c r="C102" s="36">
        <f>+'REG SALIDAS DIARIO FEBRERO 18'!C102</f>
        <v>0</v>
      </c>
    </row>
    <row r="103" spans="1:3">
      <c r="A103" s="22" t="s">
        <v>118</v>
      </c>
      <c r="B103" s="23" t="s">
        <v>13</v>
      </c>
      <c r="C103" s="36">
        <f>+'REG SALIDAS DIARIO FEBRERO 18'!C103</f>
        <v>1</v>
      </c>
    </row>
    <row r="104" spans="1:3">
      <c r="A104" s="22" t="s">
        <v>119</v>
      </c>
      <c r="B104" s="23" t="s">
        <v>13</v>
      </c>
      <c r="C104" s="36">
        <f>+'REG SALIDAS DIARIO FEBRERO 18'!C104</f>
        <v>1</v>
      </c>
    </row>
    <row r="105" spans="1:3">
      <c r="A105" s="32" t="s">
        <v>120</v>
      </c>
      <c r="B105" s="24" t="s">
        <v>13</v>
      </c>
      <c r="C105" s="36">
        <f>+'REG SALIDAS DIARIO FEBRERO 18'!C105</f>
        <v>0</v>
      </c>
    </row>
    <row r="106" spans="1:3">
      <c r="A106" s="32" t="s">
        <v>21</v>
      </c>
      <c r="B106" s="24" t="s">
        <v>13</v>
      </c>
      <c r="C106" s="36">
        <f>+'REG SALIDAS DIARIO FEBRERO 18'!C106</f>
        <v>0</v>
      </c>
    </row>
    <row r="107" spans="1:3">
      <c r="A107" s="32" t="s">
        <v>22</v>
      </c>
      <c r="B107" s="24" t="s">
        <v>13</v>
      </c>
      <c r="C107" s="36">
        <f>+'REG SALIDAS DIARIO FEBRERO 18'!C107</f>
        <v>0</v>
      </c>
    </row>
    <row r="108" spans="1:3">
      <c r="A108" s="30" t="s">
        <v>121</v>
      </c>
      <c r="B108" s="24" t="s">
        <v>13</v>
      </c>
      <c r="C108" s="36">
        <f>+'REG SALIDAS DIARIO FEBRERO 18'!C108</f>
        <v>1</v>
      </c>
    </row>
    <row r="109" spans="1:3">
      <c r="A109" s="30" t="s">
        <v>122</v>
      </c>
      <c r="B109" s="31" t="s">
        <v>13</v>
      </c>
      <c r="C109" s="36">
        <f>+'REG SALIDAS DIARIO FEBRERO 18'!C109</f>
        <v>0</v>
      </c>
    </row>
    <row r="110" spans="1:3">
      <c r="A110" s="30" t="s">
        <v>123</v>
      </c>
      <c r="B110" s="31" t="s">
        <v>13</v>
      </c>
      <c r="C110" s="36">
        <f>+'REG SALIDAS DIARIO FEBRERO 18'!C110</f>
        <v>1</v>
      </c>
    </row>
    <row r="111" spans="1:3">
      <c r="A111" s="30" t="s">
        <v>124</v>
      </c>
      <c r="B111" s="31" t="s">
        <v>13</v>
      </c>
      <c r="C111" s="36">
        <f>+'REG SALIDAS DIARIO FEBRERO 18'!C111</f>
        <v>1</v>
      </c>
    </row>
    <row r="112" spans="1:3">
      <c r="A112" s="30" t="s">
        <v>125</v>
      </c>
      <c r="B112" s="31" t="s">
        <v>13</v>
      </c>
      <c r="C112" s="36">
        <f>+'REG SALIDAS DIARIO FEBRERO 18'!C112</f>
        <v>1</v>
      </c>
    </row>
    <row r="113" spans="1:3">
      <c r="A113" s="30" t="s">
        <v>126</v>
      </c>
      <c r="B113" s="31" t="s">
        <v>13</v>
      </c>
      <c r="C113" s="36">
        <f>+'REG SALIDAS DIARIO FEBRERO 18'!C113</f>
        <v>1</v>
      </c>
    </row>
    <row r="114" spans="1:3">
      <c r="A114" s="30" t="s">
        <v>127</v>
      </c>
      <c r="B114" s="31" t="s">
        <v>13</v>
      </c>
      <c r="C114" s="36">
        <f>+'REG SALIDAS DIARIO FEBRERO 18'!C114</f>
        <v>1</v>
      </c>
    </row>
    <row r="115" spans="1:3">
      <c r="A115" s="159" t="s">
        <v>249</v>
      </c>
      <c r="B115" s="31" t="s">
        <v>13</v>
      </c>
      <c r="C115" s="36">
        <f>+'REG SALIDAS DIARIO FEBRERO 18'!C115</f>
        <v>0</v>
      </c>
    </row>
    <row r="116" spans="1:3">
      <c r="A116" s="32" t="s">
        <v>128</v>
      </c>
      <c r="B116" s="24" t="s">
        <v>13</v>
      </c>
      <c r="C116" s="36">
        <f>+'REG SALIDAS DIARIO FEBRERO 18'!C116</f>
        <v>0</v>
      </c>
    </row>
    <row r="117" spans="1:3">
      <c r="A117" s="33" t="s">
        <v>129</v>
      </c>
      <c r="B117" s="28" t="s">
        <v>13</v>
      </c>
      <c r="C117" s="36">
        <f>+'REG SALIDAS DIARIO FEBRERO 18'!C117</f>
        <v>0</v>
      </c>
    </row>
    <row r="118" spans="1:3">
      <c r="A118" s="30" t="s">
        <v>38</v>
      </c>
      <c r="B118" s="31" t="s">
        <v>13</v>
      </c>
      <c r="C118" s="36">
        <f>+'REG SALIDAS DIARIO FEBRERO 18'!C118</f>
        <v>0</v>
      </c>
    </row>
    <row r="119" spans="1:3">
      <c r="A119" s="30" t="s">
        <v>131</v>
      </c>
      <c r="B119" s="31" t="s">
        <v>13</v>
      </c>
      <c r="C119" s="36">
        <f>+'REG SALIDAS DIARIO FEBRERO 18'!C119</f>
        <v>0</v>
      </c>
    </row>
    <row r="120" spans="1:3">
      <c r="A120" s="30" t="s">
        <v>132</v>
      </c>
      <c r="B120" s="31" t="s">
        <v>13</v>
      </c>
      <c r="C120" s="36">
        <f>+'REG SALIDAS DIARIO FEBRERO 18'!C120</f>
        <v>0</v>
      </c>
    </row>
    <row r="121" spans="1:3">
      <c r="A121" s="30" t="s">
        <v>133</v>
      </c>
      <c r="B121" s="31" t="s">
        <v>13</v>
      </c>
      <c r="C121" s="36">
        <f>+'REG SALIDAS DIARIO FEBRERO 18'!C121</f>
        <v>0</v>
      </c>
    </row>
    <row r="122" spans="1:3">
      <c r="A122" s="30" t="s">
        <v>134</v>
      </c>
      <c r="B122" s="31" t="s">
        <v>13</v>
      </c>
      <c r="C122" s="36">
        <f>+'REG SALIDAS DIARIO FEBRERO 18'!C122</f>
        <v>0</v>
      </c>
    </row>
    <row r="124" spans="1:3">
      <c r="C124" s="246">
        <f>SUM(C9:C123)</f>
        <v>417</v>
      </c>
    </row>
  </sheetData>
  <mergeCells count="5"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Y187"/>
  <sheetViews>
    <sheetView workbookViewId="0">
      <selection activeCell="A6" sqref="A6:C6"/>
    </sheetView>
  </sheetViews>
  <sheetFormatPr baseColWidth="10" defaultRowHeight="15"/>
  <cols>
    <col min="1" max="1" width="38.140625" customWidth="1"/>
    <col min="2" max="2" width="13.140625" customWidth="1"/>
    <col min="3" max="3" width="11.7109375" customWidth="1"/>
    <col min="4" max="4" width="6.42578125" style="263" customWidth="1"/>
    <col min="5" max="5" width="3" style="50" bestFit="1" customWidth="1"/>
    <col min="6" max="6" width="3.42578125" style="50" customWidth="1"/>
    <col min="7" max="7" width="4" style="50" bestFit="1" customWidth="1"/>
    <col min="8" max="9" width="3.7109375" style="50" customWidth="1"/>
    <col min="10" max="10" width="3.7109375" customWidth="1"/>
    <col min="11" max="11" width="3" bestFit="1" customWidth="1"/>
    <col min="12" max="12" width="0.140625" customWidth="1"/>
    <col min="13" max="24" width="0" hidden="1" customWidth="1"/>
  </cols>
  <sheetData>
    <row r="1" spans="1:24">
      <c r="A1" s="357" t="s">
        <v>0</v>
      </c>
      <c r="B1" s="357"/>
      <c r="C1" s="357"/>
      <c r="D1" s="260"/>
      <c r="E1" s="360"/>
      <c r="F1" s="360"/>
      <c r="G1" s="360"/>
      <c r="H1" s="45"/>
      <c r="I1" s="45"/>
      <c r="J1" s="45"/>
      <c r="K1" s="45"/>
      <c r="L1" s="17"/>
      <c r="M1" s="17"/>
      <c r="N1" s="17"/>
      <c r="O1" s="17"/>
      <c r="P1" s="42"/>
      <c r="Q1" s="42"/>
      <c r="R1" s="17"/>
      <c r="S1" s="17"/>
      <c r="T1" s="17"/>
      <c r="U1" s="42"/>
      <c r="V1" s="17"/>
      <c r="W1" s="17"/>
      <c r="X1" s="17"/>
    </row>
    <row r="2" spans="1:24">
      <c r="A2" s="357" t="s">
        <v>135</v>
      </c>
      <c r="B2" s="357"/>
      <c r="C2" s="357"/>
      <c r="D2" s="260"/>
      <c r="E2" s="360"/>
      <c r="F2" s="360"/>
      <c r="G2" s="360"/>
      <c r="H2" s="45"/>
      <c r="I2" s="45"/>
      <c r="J2" s="45"/>
      <c r="K2" s="45"/>
      <c r="L2" s="17"/>
      <c r="M2" s="17"/>
      <c r="N2" s="17"/>
      <c r="O2" s="17"/>
      <c r="P2" s="42"/>
      <c r="Q2" s="42"/>
      <c r="R2" s="17"/>
      <c r="S2" s="17"/>
      <c r="T2" s="17"/>
      <c r="U2" s="42"/>
      <c r="V2" s="17"/>
      <c r="W2" s="17"/>
      <c r="X2" s="17"/>
    </row>
    <row r="3" spans="1:24">
      <c r="A3" s="199"/>
      <c r="B3" s="199"/>
      <c r="C3" s="199"/>
      <c r="D3" s="260"/>
      <c r="E3" s="247"/>
      <c r="F3" s="220"/>
      <c r="G3" s="247"/>
      <c r="H3" s="45"/>
      <c r="I3" s="45"/>
      <c r="J3" s="45"/>
      <c r="K3" s="45"/>
      <c r="L3" s="17"/>
      <c r="M3" s="17"/>
      <c r="N3" s="17"/>
      <c r="O3" s="17"/>
      <c r="P3" s="42"/>
      <c r="Q3" s="42"/>
      <c r="R3" s="17"/>
      <c r="S3" s="17"/>
      <c r="T3" s="17"/>
      <c r="U3" s="42"/>
      <c r="V3" s="17"/>
      <c r="W3" s="17"/>
      <c r="X3" s="17"/>
    </row>
    <row r="4" spans="1:24">
      <c r="A4" s="357" t="s">
        <v>272</v>
      </c>
      <c r="B4" s="357"/>
      <c r="C4" s="357"/>
      <c r="D4" s="26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>
      <c r="A5" s="199"/>
      <c r="B5" s="199"/>
      <c r="C5" s="199"/>
      <c r="D5" s="260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5.75" thickBot="1">
      <c r="A6" s="361" t="s">
        <v>265</v>
      </c>
      <c r="B6" s="361"/>
      <c r="C6" s="361"/>
      <c r="D6" s="261"/>
      <c r="E6" s="247"/>
      <c r="F6" s="220"/>
      <c r="G6" s="24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15.75" thickBot="1">
      <c r="A7" s="17"/>
      <c r="B7" s="34"/>
      <c r="C7" s="199"/>
      <c r="D7" s="260"/>
      <c r="E7" s="365" t="s">
        <v>141</v>
      </c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7"/>
    </row>
    <row r="8" spans="1:24" ht="38.25">
      <c r="A8" s="18" t="s">
        <v>136</v>
      </c>
      <c r="B8" s="18" t="s">
        <v>137</v>
      </c>
      <c r="C8" s="18" t="s">
        <v>144</v>
      </c>
      <c r="D8" s="266" t="s">
        <v>280</v>
      </c>
      <c r="E8" s="59">
        <v>5</v>
      </c>
      <c r="F8" s="59">
        <v>9</v>
      </c>
      <c r="G8" s="59">
        <v>13</v>
      </c>
      <c r="H8" s="59">
        <v>15</v>
      </c>
      <c r="I8" s="59">
        <v>20</v>
      </c>
      <c r="J8" s="59">
        <v>23</v>
      </c>
      <c r="K8" s="59">
        <v>26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>
      <c r="A9" s="20" t="s">
        <v>39</v>
      </c>
      <c r="B9" s="21" t="s">
        <v>13</v>
      </c>
      <c r="C9" s="269">
        <f t="shared" ref="C9:C72" si="0">SUM(D9:X9)</f>
        <v>0</v>
      </c>
      <c r="D9" s="265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>
      <c r="A10" s="22" t="s">
        <v>40</v>
      </c>
      <c r="B10" s="23" t="s">
        <v>14</v>
      </c>
      <c r="C10" s="269">
        <f t="shared" si="0"/>
        <v>0</v>
      </c>
      <c r="D10" s="265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A11" s="22" t="s">
        <v>41</v>
      </c>
      <c r="B11" s="23" t="s">
        <v>13</v>
      </c>
      <c r="C11" s="269">
        <f t="shared" si="0"/>
        <v>0</v>
      </c>
      <c r="D11" s="265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A12" s="22" t="s">
        <v>42</v>
      </c>
      <c r="B12" s="23" t="s">
        <v>13</v>
      </c>
      <c r="C12" s="269">
        <f t="shared" si="0"/>
        <v>0</v>
      </c>
      <c r="D12" s="265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A13" s="22" t="s">
        <v>43</v>
      </c>
      <c r="B13" s="23" t="s">
        <v>13</v>
      </c>
      <c r="C13" s="269">
        <f t="shared" si="0"/>
        <v>0</v>
      </c>
      <c r="D13" s="26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A14" s="22" t="s">
        <v>44</v>
      </c>
      <c r="B14" s="23" t="s">
        <v>13</v>
      </c>
      <c r="C14" s="269">
        <f t="shared" si="0"/>
        <v>0</v>
      </c>
      <c r="D14" s="26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A15" s="22" t="s">
        <v>45</v>
      </c>
      <c r="B15" s="23" t="s">
        <v>13</v>
      </c>
      <c r="C15" s="269">
        <f t="shared" si="0"/>
        <v>0</v>
      </c>
      <c r="D15" s="265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A16" s="22" t="s">
        <v>46</v>
      </c>
      <c r="B16" s="23" t="s">
        <v>13</v>
      </c>
      <c r="C16" s="269">
        <f t="shared" si="0"/>
        <v>0</v>
      </c>
      <c r="D16" s="26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>
      <c r="A17" s="22" t="s">
        <v>47</v>
      </c>
      <c r="B17" s="23" t="s">
        <v>13</v>
      </c>
      <c r="C17" s="269">
        <f t="shared" si="0"/>
        <v>0</v>
      </c>
      <c r="D17" s="265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>
      <c r="A18" s="22" t="s">
        <v>48</v>
      </c>
      <c r="B18" s="23" t="s">
        <v>13</v>
      </c>
      <c r="C18" s="269">
        <f t="shared" si="0"/>
        <v>0</v>
      </c>
      <c r="D18" s="265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>
      <c r="A19" s="22" t="s">
        <v>49</v>
      </c>
      <c r="B19" s="23" t="s">
        <v>13</v>
      </c>
      <c r="C19" s="269">
        <f t="shared" si="0"/>
        <v>0</v>
      </c>
      <c r="D19" s="26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>
      <c r="A20" s="25" t="s">
        <v>50</v>
      </c>
      <c r="B20" s="26" t="s">
        <v>13</v>
      </c>
      <c r="C20" s="269">
        <f t="shared" si="0"/>
        <v>1</v>
      </c>
      <c r="D20" s="265"/>
      <c r="E20" s="43"/>
      <c r="F20" s="43"/>
      <c r="G20" s="43"/>
      <c r="H20" s="43"/>
      <c r="I20" s="43">
        <v>1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>
      <c r="A21" s="25" t="s">
        <v>51</v>
      </c>
      <c r="B21" s="26" t="s">
        <v>13</v>
      </c>
      <c r="C21" s="269">
        <f t="shared" si="0"/>
        <v>1</v>
      </c>
      <c r="D21" s="265"/>
      <c r="E21" s="43"/>
      <c r="F21" s="43"/>
      <c r="G21" s="43"/>
      <c r="H21" s="43"/>
      <c r="I21" s="43">
        <v>1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>
      <c r="A22" s="22" t="s">
        <v>52</v>
      </c>
      <c r="B22" s="23" t="s">
        <v>15</v>
      </c>
      <c r="C22" s="269">
        <f t="shared" si="0"/>
        <v>1</v>
      </c>
      <c r="D22" s="265"/>
      <c r="E22" s="43"/>
      <c r="F22" s="43"/>
      <c r="G22" s="43">
        <v>1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>
      <c r="A23" s="22" t="s">
        <v>53</v>
      </c>
      <c r="B23" s="23" t="s">
        <v>13</v>
      </c>
      <c r="C23" s="269">
        <f t="shared" si="0"/>
        <v>0</v>
      </c>
      <c r="D23" s="265"/>
      <c r="E23" s="248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>
      <c r="A24" s="22" t="s">
        <v>54</v>
      </c>
      <c r="B24" s="23" t="s">
        <v>16</v>
      </c>
      <c r="C24" s="269">
        <f t="shared" si="0"/>
        <v>0</v>
      </c>
      <c r="D24" s="26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>
      <c r="A25" s="22" t="s">
        <v>55</v>
      </c>
      <c r="B25" s="23" t="s">
        <v>14</v>
      </c>
      <c r="C25" s="269">
        <f t="shared" si="0"/>
        <v>0</v>
      </c>
      <c r="D25" s="265"/>
      <c r="E25" s="24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>
      <c r="A26" s="22" t="s">
        <v>56</v>
      </c>
      <c r="B26" s="23" t="s">
        <v>13</v>
      </c>
      <c r="C26" s="269">
        <f t="shared" si="0"/>
        <v>0</v>
      </c>
      <c r="D26" s="265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>
      <c r="A27" s="22" t="s">
        <v>57</v>
      </c>
      <c r="B27" s="23" t="s">
        <v>13</v>
      </c>
      <c r="C27" s="269">
        <f t="shared" si="0"/>
        <v>2</v>
      </c>
      <c r="D27" s="265"/>
      <c r="E27" s="248"/>
      <c r="F27" s="43"/>
      <c r="G27" s="43"/>
      <c r="H27" s="43"/>
      <c r="I27" s="43">
        <v>1</v>
      </c>
      <c r="J27" s="43"/>
      <c r="K27" s="43">
        <v>1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>
      <c r="A28" s="22" t="s">
        <v>58</v>
      </c>
      <c r="B28" s="23" t="s">
        <v>13</v>
      </c>
      <c r="C28" s="269">
        <f t="shared" si="0"/>
        <v>0</v>
      </c>
      <c r="D28" s="265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>
      <c r="A29" s="27" t="s">
        <v>59</v>
      </c>
      <c r="B29" s="23" t="s">
        <v>13</v>
      </c>
      <c r="C29" s="269">
        <f t="shared" si="0"/>
        <v>0</v>
      </c>
      <c r="D29" s="265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>
      <c r="A30" s="27" t="s">
        <v>60</v>
      </c>
      <c r="B30" s="23" t="s">
        <v>13</v>
      </c>
      <c r="C30" s="269">
        <f t="shared" si="0"/>
        <v>0</v>
      </c>
      <c r="D30" s="265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>
      <c r="A31" s="27" t="s">
        <v>61</v>
      </c>
      <c r="B31" s="23" t="s">
        <v>13</v>
      </c>
      <c r="C31" s="269">
        <f t="shared" si="0"/>
        <v>0</v>
      </c>
      <c r="D31" s="26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>
      <c r="A32" s="27" t="s">
        <v>62</v>
      </c>
      <c r="B32" s="23" t="s">
        <v>13</v>
      </c>
      <c r="C32" s="269">
        <f t="shared" si="0"/>
        <v>0</v>
      </c>
      <c r="D32" s="265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5">
      <c r="A33" s="22" t="s">
        <v>63</v>
      </c>
      <c r="B33" s="23" t="s">
        <v>13</v>
      </c>
      <c r="C33" s="269">
        <f t="shared" si="0"/>
        <v>0</v>
      </c>
      <c r="D33" s="26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5">
      <c r="A34" s="22" t="s">
        <v>142</v>
      </c>
      <c r="B34" s="23" t="s">
        <v>14</v>
      </c>
      <c r="C34" s="269">
        <f t="shared" si="0"/>
        <v>4</v>
      </c>
      <c r="D34" s="265"/>
      <c r="E34" s="248"/>
      <c r="F34" s="43"/>
      <c r="G34" s="43"/>
      <c r="H34" s="43"/>
      <c r="I34" s="43">
        <v>3</v>
      </c>
      <c r="J34" s="43"/>
      <c r="K34" s="43">
        <v>1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5">
      <c r="A35" s="22" t="s">
        <v>143</v>
      </c>
      <c r="B35" s="23" t="s">
        <v>14</v>
      </c>
      <c r="C35" s="269">
        <f t="shared" si="0"/>
        <v>9</v>
      </c>
      <c r="D35" s="265"/>
      <c r="E35" s="248"/>
      <c r="F35" s="43"/>
      <c r="G35" s="43">
        <v>3</v>
      </c>
      <c r="H35" s="43"/>
      <c r="I35" s="43">
        <f>3+2</f>
        <v>5</v>
      </c>
      <c r="J35" s="43"/>
      <c r="K35" s="43">
        <v>1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5">
      <c r="A36" s="22" t="s">
        <v>66</v>
      </c>
      <c r="B36" s="23" t="s">
        <v>13</v>
      </c>
      <c r="C36" s="269">
        <f t="shared" si="0"/>
        <v>2</v>
      </c>
      <c r="D36" s="265"/>
      <c r="E36" s="43"/>
      <c r="F36" s="43"/>
      <c r="G36" s="43"/>
      <c r="H36" s="43"/>
      <c r="I36" s="43">
        <v>1</v>
      </c>
      <c r="J36" s="43"/>
      <c r="K36" s="43">
        <v>1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5">
      <c r="A37" s="22" t="s">
        <v>67</v>
      </c>
      <c r="B37" s="23" t="s">
        <v>13</v>
      </c>
      <c r="C37" s="269">
        <f t="shared" si="0"/>
        <v>0</v>
      </c>
      <c r="D37" s="26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5">
      <c r="A38" s="25" t="s">
        <v>68</v>
      </c>
      <c r="B38" s="26" t="s">
        <v>13</v>
      </c>
      <c r="C38" s="269">
        <f t="shared" si="0"/>
        <v>1</v>
      </c>
      <c r="D38" s="264">
        <v>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t="s">
        <v>283</v>
      </c>
    </row>
    <row r="39" spans="1:25">
      <c r="A39" s="22" t="s">
        <v>69</v>
      </c>
      <c r="B39" s="23" t="s">
        <v>13</v>
      </c>
      <c r="C39" s="269">
        <f t="shared" si="0"/>
        <v>15</v>
      </c>
      <c r="D39" s="265"/>
      <c r="E39" s="43">
        <f>3+5</f>
        <v>8</v>
      </c>
      <c r="F39" s="43">
        <v>4</v>
      </c>
      <c r="G39" s="43"/>
      <c r="H39" s="43">
        <f>2+1</f>
        <v>3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5">
      <c r="A40" s="22" t="s">
        <v>70</v>
      </c>
      <c r="B40" s="23" t="s">
        <v>18</v>
      </c>
      <c r="C40" s="269">
        <f t="shared" si="0"/>
        <v>0</v>
      </c>
      <c r="D40" s="26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5">
      <c r="A41" s="22" t="s">
        <v>71</v>
      </c>
      <c r="B41" s="23" t="s">
        <v>16</v>
      </c>
      <c r="C41" s="269">
        <f t="shared" si="0"/>
        <v>0</v>
      </c>
      <c r="D41" s="26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5">
      <c r="A42" s="22" t="s">
        <v>72</v>
      </c>
      <c r="B42" s="23" t="s">
        <v>16</v>
      </c>
      <c r="C42" s="269">
        <f t="shared" si="0"/>
        <v>0</v>
      </c>
      <c r="D42" s="265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5">
      <c r="A43" s="22" t="s">
        <v>73</v>
      </c>
      <c r="B43" s="23" t="s">
        <v>16</v>
      </c>
      <c r="C43" s="269">
        <f t="shared" si="0"/>
        <v>0</v>
      </c>
      <c r="D43" s="26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5">
      <c r="A44" s="22" t="s">
        <v>74</v>
      </c>
      <c r="B44" s="23" t="s">
        <v>18</v>
      </c>
      <c r="C44" s="269">
        <f t="shared" si="0"/>
        <v>0</v>
      </c>
      <c r="D44" s="26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5">
      <c r="A45" s="22" t="s">
        <v>75</v>
      </c>
      <c r="B45" s="23" t="s">
        <v>14</v>
      </c>
      <c r="C45" s="269">
        <f t="shared" si="0"/>
        <v>0</v>
      </c>
      <c r="D45" s="26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5">
      <c r="A46" s="22" t="s">
        <v>32</v>
      </c>
      <c r="B46" s="23" t="s">
        <v>13</v>
      </c>
      <c r="C46" s="269">
        <f t="shared" si="0"/>
        <v>1</v>
      </c>
      <c r="D46" s="265"/>
      <c r="E46" s="43">
        <v>1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5">
      <c r="A47" s="22" t="s">
        <v>76</v>
      </c>
      <c r="B47" s="23" t="s">
        <v>13</v>
      </c>
      <c r="C47" s="269">
        <f t="shared" si="0"/>
        <v>0</v>
      </c>
      <c r="D47" s="26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5">
      <c r="A48" s="22" t="s">
        <v>77</v>
      </c>
      <c r="B48" s="23" t="s">
        <v>14</v>
      </c>
      <c r="C48" s="269">
        <f t="shared" si="0"/>
        <v>1</v>
      </c>
      <c r="D48" s="265"/>
      <c r="E48" s="43"/>
      <c r="F48" s="43"/>
      <c r="G48" s="43"/>
      <c r="H48" s="43"/>
      <c r="I48" s="43">
        <v>1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5">
      <c r="A49" s="22" t="s">
        <v>33</v>
      </c>
      <c r="B49" s="23" t="s">
        <v>14</v>
      </c>
      <c r="C49" s="269">
        <f t="shared" si="0"/>
        <v>0</v>
      </c>
      <c r="D49" s="26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5">
      <c r="A50" s="22" t="s">
        <v>78</v>
      </c>
      <c r="B50" s="23" t="s">
        <v>13</v>
      </c>
      <c r="C50" s="269">
        <f t="shared" si="0"/>
        <v>4</v>
      </c>
      <c r="D50" s="265"/>
      <c r="E50" s="43">
        <v>2</v>
      </c>
      <c r="F50" s="43"/>
      <c r="G50" s="43"/>
      <c r="H50" s="43"/>
      <c r="I50" s="43">
        <v>2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5">
      <c r="A51" s="68" t="s">
        <v>79</v>
      </c>
      <c r="B51" s="69" t="s">
        <v>13</v>
      </c>
      <c r="C51" s="269">
        <f t="shared" si="0"/>
        <v>42</v>
      </c>
      <c r="D51" s="265"/>
      <c r="E51" s="43"/>
      <c r="F51" s="43"/>
      <c r="G51" s="43"/>
      <c r="H51" s="43"/>
      <c r="I51" s="43">
        <f>6+36</f>
        <v>42</v>
      </c>
      <c r="J51" s="43"/>
      <c r="K51" s="43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5">
      <c r="A52" s="22" t="s">
        <v>80</v>
      </c>
      <c r="B52" s="23" t="s">
        <v>13</v>
      </c>
      <c r="C52" s="269">
        <f t="shared" si="0"/>
        <v>1</v>
      </c>
      <c r="D52" s="264">
        <v>-1</v>
      </c>
      <c r="E52" s="43"/>
      <c r="F52" s="43"/>
      <c r="G52" s="43"/>
      <c r="H52" s="43"/>
      <c r="I52" s="43"/>
      <c r="J52" s="43">
        <v>2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t="s">
        <v>282</v>
      </c>
    </row>
    <row r="53" spans="1:25">
      <c r="A53" s="22" t="s">
        <v>81</v>
      </c>
      <c r="B53" s="23" t="s">
        <v>13</v>
      </c>
      <c r="C53" s="269">
        <f t="shared" si="0"/>
        <v>9</v>
      </c>
      <c r="D53" s="265"/>
      <c r="E53" s="43"/>
      <c r="F53" s="43"/>
      <c r="G53" s="43">
        <v>3</v>
      </c>
      <c r="H53" s="43"/>
      <c r="I53" s="43"/>
      <c r="J53" s="43">
        <v>6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5">
      <c r="A54" s="29" t="s">
        <v>82</v>
      </c>
      <c r="B54" s="23" t="s">
        <v>18</v>
      </c>
      <c r="C54" s="269">
        <f t="shared" si="0"/>
        <v>0</v>
      </c>
      <c r="D54" s="265"/>
      <c r="E54" s="248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5">
      <c r="A55" s="22" t="s">
        <v>83</v>
      </c>
      <c r="B55" s="23" t="s">
        <v>13</v>
      </c>
      <c r="C55" s="269">
        <f t="shared" si="0"/>
        <v>0</v>
      </c>
      <c r="D55" s="265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5">
      <c r="A56" s="29" t="s">
        <v>34</v>
      </c>
      <c r="B56" s="23" t="s">
        <v>13</v>
      </c>
      <c r="C56" s="269">
        <f t="shared" si="0"/>
        <v>0</v>
      </c>
      <c r="D56" s="265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5">
      <c r="A57" s="22" t="s">
        <v>146</v>
      </c>
      <c r="B57" s="23" t="s">
        <v>19</v>
      </c>
      <c r="C57" s="269">
        <f t="shared" si="0"/>
        <v>7</v>
      </c>
      <c r="D57" s="265"/>
      <c r="E57" s="43">
        <f>1+3+1</f>
        <v>5</v>
      </c>
      <c r="F57" s="43">
        <f>1+1</f>
        <v>2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5">
      <c r="A58" s="22" t="s">
        <v>85</v>
      </c>
      <c r="B58" s="23" t="s">
        <v>19</v>
      </c>
      <c r="C58" s="269">
        <f t="shared" si="0"/>
        <v>1</v>
      </c>
      <c r="D58" s="265"/>
      <c r="E58" s="43">
        <v>1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5">
      <c r="A59" s="22" t="s">
        <v>86</v>
      </c>
      <c r="B59" s="23" t="s">
        <v>19</v>
      </c>
      <c r="C59" s="269">
        <f t="shared" si="0"/>
        <v>30</v>
      </c>
      <c r="D59" s="265"/>
      <c r="E59" s="43">
        <f>2+1+1</f>
        <v>4</v>
      </c>
      <c r="F59" s="43"/>
      <c r="G59" s="43">
        <f>2+3+2+1</f>
        <v>8</v>
      </c>
      <c r="H59" s="43">
        <f>1+1</f>
        <v>2</v>
      </c>
      <c r="I59" s="43">
        <f>1+2+2+1</f>
        <v>6</v>
      </c>
      <c r="J59" s="43">
        <v>1</v>
      </c>
      <c r="K59" s="43">
        <f>2+2+1+1+2+1</f>
        <v>9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5">
      <c r="A60" s="22" t="s">
        <v>87</v>
      </c>
      <c r="B60" s="23" t="s">
        <v>14</v>
      </c>
      <c r="C60" s="269">
        <f t="shared" si="0"/>
        <v>0</v>
      </c>
      <c r="D60" s="26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5">
      <c r="A61" s="22" t="s">
        <v>88</v>
      </c>
      <c r="B61" s="23" t="s">
        <v>13</v>
      </c>
      <c r="C61" s="269">
        <f t="shared" si="0"/>
        <v>2</v>
      </c>
      <c r="D61" s="265"/>
      <c r="E61" s="43"/>
      <c r="F61" s="43"/>
      <c r="G61" s="43"/>
      <c r="H61" s="43">
        <v>2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5">
      <c r="A62" s="22" t="s">
        <v>95</v>
      </c>
      <c r="B62" s="23" t="s">
        <v>19</v>
      </c>
      <c r="C62" s="269">
        <f t="shared" si="0"/>
        <v>0</v>
      </c>
      <c r="D62" s="265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5">
      <c r="A63" s="22" t="s">
        <v>147</v>
      </c>
      <c r="B63" s="23" t="s">
        <v>19</v>
      </c>
      <c r="C63" s="269">
        <f t="shared" si="0"/>
        <v>0</v>
      </c>
      <c r="D63" s="265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5">
      <c r="A64" s="22" t="s">
        <v>89</v>
      </c>
      <c r="B64" s="23" t="s">
        <v>16</v>
      </c>
      <c r="C64" s="269">
        <f t="shared" si="0"/>
        <v>0</v>
      </c>
      <c r="D64" s="265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>
      <c r="A65" s="22" t="s">
        <v>90</v>
      </c>
      <c r="B65" s="23" t="s">
        <v>13</v>
      </c>
      <c r="C65" s="269">
        <f t="shared" si="0"/>
        <v>0</v>
      </c>
      <c r="D65" s="265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>
      <c r="A66" s="22" t="s">
        <v>91</v>
      </c>
      <c r="B66" s="23" t="s">
        <v>19</v>
      </c>
      <c r="C66" s="269">
        <f t="shared" si="0"/>
        <v>0</v>
      </c>
      <c r="D66" s="265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>
      <c r="A67" s="22" t="s">
        <v>92</v>
      </c>
      <c r="B67" s="23" t="s">
        <v>18</v>
      </c>
      <c r="C67" s="269">
        <f t="shared" si="0"/>
        <v>0</v>
      </c>
      <c r="D67" s="265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>
      <c r="A68" s="22" t="s">
        <v>93</v>
      </c>
      <c r="B68" s="23" t="s">
        <v>19</v>
      </c>
      <c r="C68" s="269">
        <f t="shared" si="0"/>
        <v>0</v>
      </c>
      <c r="D68" s="265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>
      <c r="A69" s="22" t="s">
        <v>94</v>
      </c>
      <c r="B69" s="23" t="s">
        <v>19</v>
      </c>
      <c r="C69" s="269">
        <f t="shared" si="0"/>
        <v>0</v>
      </c>
      <c r="D69" s="26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>
      <c r="A70" s="30" t="s">
        <v>145</v>
      </c>
      <c r="B70" s="31" t="s">
        <v>13</v>
      </c>
      <c r="C70" s="269">
        <f t="shared" si="0"/>
        <v>2</v>
      </c>
      <c r="D70" s="265"/>
      <c r="E70" s="43"/>
      <c r="F70" s="43"/>
      <c r="G70" s="43"/>
      <c r="H70" s="43"/>
      <c r="I70" s="43">
        <v>2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>
      <c r="A71" s="22" t="s">
        <v>96</v>
      </c>
      <c r="B71" s="23" t="s">
        <v>13</v>
      </c>
      <c r="C71" s="269">
        <f t="shared" si="0"/>
        <v>0</v>
      </c>
      <c r="D71" s="265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>
      <c r="A72" s="22" t="s">
        <v>35</v>
      </c>
      <c r="B72" s="23" t="s">
        <v>13</v>
      </c>
      <c r="C72" s="269">
        <f t="shared" si="0"/>
        <v>0</v>
      </c>
      <c r="D72" s="265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>
      <c r="A73" s="22" t="s">
        <v>97</v>
      </c>
      <c r="B73" s="23" t="s">
        <v>13</v>
      </c>
      <c r="C73" s="269">
        <f t="shared" ref="C73:C89" si="1">SUM(D73:X73)</f>
        <v>19</v>
      </c>
      <c r="D73" s="265"/>
      <c r="E73" s="43">
        <f>2+6+10</f>
        <v>18</v>
      </c>
      <c r="F73" s="43"/>
      <c r="G73" s="43"/>
      <c r="H73" s="43">
        <v>1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>
      <c r="A74" s="22" t="s">
        <v>98</v>
      </c>
      <c r="B74" s="23" t="s">
        <v>18</v>
      </c>
      <c r="C74" s="269">
        <f t="shared" si="1"/>
        <v>0</v>
      </c>
      <c r="D74" s="265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>
      <c r="A75" s="22" t="s">
        <v>99</v>
      </c>
      <c r="B75" s="23" t="s">
        <v>18</v>
      </c>
      <c r="C75" s="269">
        <f t="shared" si="1"/>
        <v>1</v>
      </c>
      <c r="D75" s="265"/>
      <c r="E75" s="43">
        <v>1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>
      <c r="A76" s="22" t="s">
        <v>100</v>
      </c>
      <c r="B76" s="23" t="s">
        <v>13</v>
      </c>
      <c r="C76" s="269">
        <f t="shared" si="1"/>
        <v>0</v>
      </c>
      <c r="D76" s="265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>
      <c r="A77" s="22" t="s">
        <v>101</v>
      </c>
      <c r="B77" s="23" t="s">
        <v>13</v>
      </c>
      <c r="C77" s="269">
        <f t="shared" si="1"/>
        <v>0</v>
      </c>
      <c r="D77" s="265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s="50" customFormat="1">
      <c r="A78" s="22" t="s">
        <v>102</v>
      </c>
      <c r="B78" s="23" t="s">
        <v>13</v>
      </c>
      <c r="C78" s="269">
        <f t="shared" si="1"/>
        <v>5</v>
      </c>
      <c r="D78" s="265"/>
      <c r="E78" s="43">
        <v>3</v>
      </c>
      <c r="F78" s="43"/>
      <c r="G78" s="43">
        <v>2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>
      <c r="A79" s="22" t="s">
        <v>36</v>
      </c>
      <c r="B79" s="23" t="s">
        <v>13</v>
      </c>
      <c r="C79" s="269">
        <f t="shared" si="1"/>
        <v>0</v>
      </c>
      <c r="D79" s="265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>
      <c r="A80" s="22" t="s">
        <v>103</v>
      </c>
      <c r="B80" s="23" t="s">
        <v>13</v>
      </c>
      <c r="C80" s="269">
        <f t="shared" si="1"/>
        <v>0</v>
      </c>
      <c r="D80" s="265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5">
      <c r="A81" s="22" t="s">
        <v>104</v>
      </c>
      <c r="B81" s="23" t="s">
        <v>13</v>
      </c>
      <c r="C81" s="269">
        <f t="shared" si="1"/>
        <v>0</v>
      </c>
      <c r="D81" s="265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5">
      <c r="A82" s="22" t="s">
        <v>37</v>
      </c>
      <c r="B82" s="23" t="s">
        <v>13</v>
      </c>
      <c r="C82" s="269">
        <f t="shared" si="1"/>
        <v>0</v>
      </c>
      <c r="D82" s="265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5">
      <c r="A83" s="22" t="s">
        <v>106</v>
      </c>
      <c r="B83" s="23" t="s">
        <v>13</v>
      </c>
      <c r="C83" s="269">
        <f t="shared" si="1"/>
        <v>60</v>
      </c>
      <c r="D83" s="265"/>
      <c r="E83" s="249"/>
      <c r="F83" s="43"/>
      <c r="G83" s="43"/>
      <c r="H83" s="43">
        <v>30</v>
      </c>
      <c r="I83" s="43"/>
      <c r="J83" s="43"/>
      <c r="K83" s="43">
        <v>30</v>
      </c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5">
      <c r="A84" s="22" t="s">
        <v>107</v>
      </c>
      <c r="B84" s="23" t="s">
        <v>13</v>
      </c>
      <c r="C84" s="269">
        <f t="shared" si="1"/>
        <v>183</v>
      </c>
      <c r="D84" s="265"/>
      <c r="E84" s="248"/>
      <c r="F84" s="43"/>
      <c r="G84" s="43">
        <v>100</v>
      </c>
      <c r="H84" s="43"/>
      <c r="I84" s="43">
        <v>50</v>
      </c>
      <c r="J84" s="43"/>
      <c r="K84" s="43">
        <f>8+25</f>
        <v>33</v>
      </c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5">
      <c r="A85" s="22" t="s">
        <v>105</v>
      </c>
      <c r="B85" s="23" t="s">
        <v>13</v>
      </c>
      <c r="C85" s="269">
        <f t="shared" si="1"/>
        <v>0</v>
      </c>
      <c r="D85" s="265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5">
      <c r="A86" s="29" t="s">
        <v>108</v>
      </c>
      <c r="B86" s="23" t="s">
        <v>13</v>
      </c>
      <c r="C86" s="269">
        <f t="shared" si="1"/>
        <v>0</v>
      </c>
      <c r="D86" s="265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5">
      <c r="A87" s="29" t="s">
        <v>109</v>
      </c>
      <c r="B87" s="23" t="s">
        <v>13</v>
      </c>
      <c r="C87" s="269">
        <f t="shared" si="1"/>
        <v>0</v>
      </c>
      <c r="D87" s="265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5">
      <c r="A88" s="22" t="s">
        <v>110</v>
      </c>
      <c r="B88" s="23" t="s">
        <v>13</v>
      </c>
      <c r="C88" s="269">
        <f t="shared" si="1"/>
        <v>0</v>
      </c>
      <c r="D88" s="265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5">
      <c r="A89" s="22" t="s">
        <v>274</v>
      </c>
      <c r="B89" s="23" t="s">
        <v>13</v>
      </c>
      <c r="C89" s="269">
        <f t="shared" si="1"/>
        <v>1</v>
      </c>
      <c r="D89" s="265"/>
      <c r="E89" s="248"/>
      <c r="F89" s="43"/>
      <c r="G89" s="43">
        <v>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5">
      <c r="A90" s="22" t="s">
        <v>281</v>
      </c>
      <c r="B90" s="23" t="s">
        <v>13</v>
      </c>
      <c r="C90" s="269">
        <f>SUM(D90:X90)</f>
        <v>0</v>
      </c>
      <c r="D90" s="264">
        <v>-1</v>
      </c>
      <c r="E90" s="43"/>
      <c r="F90" s="43"/>
      <c r="G90" s="43">
        <v>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t="s">
        <v>282</v>
      </c>
    </row>
    <row r="91" spans="1:25">
      <c r="A91" s="22" t="s">
        <v>245</v>
      </c>
      <c r="B91" s="23" t="s">
        <v>13</v>
      </c>
      <c r="C91" s="269">
        <f t="shared" ref="C91:C122" si="2">SUM(D91:X91)</f>
        <v>2</v>
      </c>
      <c r="D91" s="264">
        <v>1</v>
      </c>
      <c r="E91" s="248"/>
      <c r="F91" s="43"/>
      <c r="G91" s="43">
        <v>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t="s">
        <v>283</v>
      </c>
    </row>
    <row r="92" spans="1:25">
      <c r="A92" s="22" t="s">
        <v>246</v>
      </c>
      <c r="B92" s="23" t="s">
        <v>13</v>
      </c>
      <c r="C92" s="269">
        <f t="shared" si="2"/>
        <v>2</v>
      </c>
      <c r="D92" s="265"/>
      <c r="E92" s="248"/>
      <c r="F92" s="43"/>
      <c r="G92" s="43">
        <v>1</v>
      </c>
      <c r="H92" s="43"/>
      <c r="I92" s="43"/>
      <c r="J92" s="43"/>
      <c r="K92" s="43">
        <v>1</v>
      </c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5">
      <c r="A93" s="22" t="s">
        <v>114</v>
      </c>
      <c r="B93" s="23" t="s">
        <v>13</v>
      </c>
      <c r="C93" s="269">
        <f t="shared" si="2"/>
        <v>0</v>
      </c>
      <c r="D93" s="265"/>
      <c r="E93" s="248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5">
      <c r="A94" s="29" t="s">
        <v>115</v>
      </c>
      <c r="B94" s="26" t="s">
        <v>13</v>
      </c>
      <c r="C94" s="269">
        <f t="shared" si="2"/>
        <v>0</v>
      </c>
      <c r="D94" s="265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5">
      <c r="A95" s="156" t="s">
        <v>241</v>
      </c>
      <c r="B95" s="26" t="s">
        <v>13</v>
      </c>
      <c r="C95" s="269">
        <f t="shared" si="2"/>
        <v>0</v>
      </c>
      <c r="D95" s="265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5">
      <c r="A96" s="156" t="s">
        <v>240</v>
      </c>
      <c r="B96" s="26" t="s">
        <v>13</v>
      </c>
      <c r="C96" s="269">
        <f t="shared" si="2"/>
        <v>0</v>
      </c>
      <c r="D96" s="265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>
      <c r="A97" s="156" t="s">
        <v>242</v>
      </c>
      <c r="B97" s="26" t="s">
        <v>13</v>
      </c>
      <c r="C97" s="269">
        <f t="shared" si="2"/>
        <v>0</v>
      </c>
      <c r="D97" s="265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>
      <c r="A98" s="156" t="s">
        <v>243</v>
      </c>
      <c r="B98" s="26" t="s">
        <v>13</v>
      </c>
      <c r="C98" s="269">
        <f t="shared" si="2"/>
        <v>0</v>
      </c>
      <c r="D98" s="265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>
      <c r="A99" s="29" t="s">
        <v>130</v>
      </c>
      <c r="B99" s="26" t="s">
        <v>13</v>
      </c>
      <c r="C99" s="269">
        <f t="shared" si="2"/>
        <v>0</v>
      </c>
      <c r="D99" s="265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>
      <c r="A100" s="25" t="s">
        <v>117</v>
      </c>
      <c r="B100" s="26" t="s">
        <v>13</v>
      </c>
      <c r="C100" s="269">
        <f t="shared" si="2"/>
        <v>0</v>
      </c>
      <c r="D100" s="265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>
      <c r="A101" s="22" t="s">
        <v>116</v>
      </c>
      <c r="B101" s="23" t="s">
        <v>13</v>
      </c>
      <c r="C101" s="269">
        <f t="shared" si="2"/>
        <v>0</v>
      </c>
      <c r="D101" s="265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>
      <c r="A102" s="25" t="s">
        <v>20</v>
      </c>
      <c r="B102" s="26" t="s">
        <v>13</v>
      </c>
      <c r="C102" s="269">
        <f t="shared" si="2"/>
        <v>0</v>
      </c>
      <c r="D102" s="265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>
      <c r="A103" s="22" t="s">
        <v>118</v>
      </c>
      <c r="B103" s="23" t="s">
        <v>13</v>
      </c>
      <c r="C103" s="269">
        <f t="shared" si="2"/>
        <v>1</v>
      </c>
      <c r="D103" s="265"/>
      <c r="E103" s="43"/>
      <c r="F103" s="43"/>
      <c r="G103" s="43">
        <v>1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>
      <c r="A104" s="22" t="s">
        <v>119</v>
      </c>
      <c r="B104" s="23" t="s">
        <v>13</v>
      </c>
      <c r="C104" s="269">
        <f t="shared" si="2"/>
        <v>1</v>
      </c>
      <c r="D104" s="265"/>
      <c r="E104" s="43">
        <v>1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>
      <c r="A105" s="32" t="s">
        <v>21</v>
      </c>
      <c r="B105" s="24" t="s">
        <v>13</v>
      </c>
      <c r="C105" s="269">
        <f t="shared" si="2"/>
        <v>0</v>
      </c>
      <c r="D105" s="265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>
      <c r="A106" s="32" t="s">
        <v>120</v>
      </c>
      <c r="B106" s="24" t="s">
        <v>13</v>
      </c>
      <c r="C106" s="269">
        <f t="shared" si="2"/>
        <v>0</v>
      </c>
      <c r="D106" s="26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>
      <c r="A107" s="32" t="s">
        <v>22</v>
      </c>
      <c r="B107" s="24" t="s">
        <v>13</v>
      </c>
      <c r="C107" s="269">
        <f t="shared" si="2"/>
        <v>0</v>
      </c>
      <c r="D107" s="26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>
      <c r="A108" s="30" t="s">
        <v>121</v>
      </c>
      <c r="B108" s="24" t="s">
        <v>13</v>
      </c>
      <c r="C108" s="269">
        <f t="shared" si="2"/>
        <v>1</v>
      </c>
      <c r="D108" s="265"/>
      <c r="E108" s="43">
        <v>1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>
      <c r="A109" s="30" t="s">
        <v>122</v>
      </c>
      <c r="B109" s="31" t="s">
        <v>13</v>
      </c>
      <c r="C109" s="269">
        <f t="shared" si="2"/>
        <v>0</v>
      </c>
      <c r="D109" s="265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>
      <c r="A110" s="30" t="s">
        <v>123</v>
      </c>
      <c r="B110" s="31" t="s">
        <v>13</v>
      </c>
      <c r="C110" s="269">
        <f t="shared" si="2"/>
        <v>1</v>
      </c>
      <c r="D110" s="265"/>
      <c r="E110" s="43">
        <v>1</v>
      </c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>
      <c r="A111" s="30" t="s">
        <v>124</v>
      </c>
      <c r="B111" s="31" t="s">
        <v>13</v>
      </c>
      <c r="C111" s="269">
        <f t="shared" si="2"/>
        <v>1</v>
      </c>
      <c r="D111" s="265"/>
      <c r="E111" s="43">
        <v>1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>
      <c r="A112" s="30" t="s">
        <v>125</v>
      </c>
      <c r="B112" s="31" t="s">
        <v>13</v>
      </c>
      <c r="C112" s="269">
        <f t="shared" si="2"/>
        <v>1</v>
      </c>
      <c r="D112" s="265"/>
      <c r="E112" s="43">
        <v>1</v>
      </c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5">
      <c r="A113" s="30" t="s">
        <v>126</v>
      </c>
      <c r="B113" s="31" t="s">
        <v>13</v>
      </c>
      <c r="C113" s="269">
        <f t="shared" si="2"/>
        <v>1</v>
      </c>
      <c r="D113" s="265"/>
      <c r="E113" s="43">
        <v>1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5">
      <c r="A114" s="30" t="s">
        <v>127</v>
      </c>
      <c r="B114" s="31" t="s">
        <v>13</v>
      </c>
      <c r="C114" s="269">
        <f t="shared" si="2"/>
        <v>1</v>
      </c>
      <c r="D114" s="265"/>
      <c r="E114" s="43">
        <v>1</v>
      </c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1:25">
      <c r="A115" s="159" t="s">
        <v>249</v>
      </c>
      <c r="B115" s="31" t="s">
        <v>13</v>
      </c>
      <c r="C115" s="269">
        <f t="shared" si="2"/>
        <v>0</v>
      </c>
      <c r="D115" s="265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2"/>
    </row>
    <row r="116" spans="1:25">
      <c r="A116" s="32" t="s">
        <v>128</v>
      </c>
      <c r="B116" s="24" t="s">
        <v>13</v>
      </c>
      <c r="C116" s="269">
        <f t="shared" si="2"/>
        <v>0</v>
      </c>
      <c r="D116" s="265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5">
      <c r="A117" s="33" t="s">
        <v>129</v>
      </c>
      <c r="B117" s="28" t="s">
        <v>13</v>
      </c>
      <c r="C117" s="269">
        <f t="shared" si="2"/>
        <v>0</v>
      </c>
      <c r="D117" s="265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5">
      <c r="A118" s="30" t="s">
        <v>38</v>
      </c>
      <c r="B118" s="31" t="s">
        <v>13</v>
      </c>
      <c r="C118" s="269">
        <f t="shared" si="2"/>
        <v>0</v>
      </c>
      <c r="D118" s="265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5">
      <c r="A119" s="30" t="s">
        <v>131</v>
      </c>
      <c r="B119" s="31" t="s">
        <v>13</v>
      </c>
      <c r="C119" s="269">
        <f t="shared" si="2"/>
        <v>0</v>
      </c>
      <c r="D119" s="265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5">
      <c r="A120" s="30" t="s">
        <v>132</v>
      </c>
      <c r="B120" s="31" t="s">
        <v>13</v>
      </c>
      <c r="C120" s="269">
        <f t="shared" si="2"/>
        <v>0</v>
      </c>
      <c r="D120" s="265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5">
      <c r="A121" s="30" t="s">
        <v>133</v>
      </c>
      <c r="B121" s="31" t="s">
        <v>13</v>
      </c>
      <c r="C121" s="269">
        <f t="shared" si="2"/>
        <v>0</v>
      </c>
      <c r="D121" s="265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5">
      <c r="A122" s="30" t="s">
        <v>134</v>
      </c>
      <c r="B122" s="31" t="s">
        <v>13</v>
      </c>
      <c r="C122" s="269">
        <f t="shared" si="2"/>
        <v>0</v>
      </c>
      <c r="D122" s="265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5">
      <c r="A123" s="39"/>
      <c r="B123" s="40"/>
      <c r="C123" s="41">
        <f>SUM(C9:C122)</f>
        <v>417</v>
      </c>
      <c r="D123" s="51">
        <f t="shared" ref="D123:X123" si="3">SUM(D9:D122)</f>
        <v>0</v>
      </c>
      <c r="E123" s="51">
        <f t="shared" si="3"/>
        <v>50</v>
      </c>
      <c r="F123" s="51">
        <f t="shared" si="3"/>
        <v>6</v>
      </c>
      <c r="G123" s="51">
        <f t="shared" si="3"/>
        <v>122</v>
      </c>
      <c r="H123" s="51">
        <f t="shared" si="3"/>
        <v>38</v>
      </c>
      <c r="I123" s="51">
        <f t="shared" si="3"/>
        <v>115</v>
      </c>
      <c r="J123" s="51">
        <f>SUM(J9:J122)</f>
        <v>9</v>
      </c>
      <c r="K123" s="51">
        <f t="shared" si="3"/>
        <v>77</v>
      </c>
      <c r="L123" s="51">
        <f t="shared" si="3"/>
        <v>0</v>
      </c>
      <c r="M123" s="51">
        <f t="shared" si="3"/>
        <v>0</v>
      </c>
      <c r="N123" s="51">
        <f t="shared" si="3"/>
        <v>0</v>
      </c>
      <c r="O123" s="51">
        <f t="shared" si="3"/>
        <v>0</v>
      </c>
      <c r="P123" s="51">
        <f t="shared" si="3"/>
        <v>0</v>
      </c>
      <c r="Q123" s="51">
        <f t="shared" si="3"/>
        <v>0</v>
      </c>
      <c r="R123" s="51">
        <f t="shared" si="3"/>
        <v>0</v>
      </c>
      <c r="S123" s="51">
        <f t="shared" si="3"/>
        <v>0</v>
      </c>
      <c r="T123" s="51">
        <f t="shared" si="3"/>
        <v>0</v>
      </c>
      <c r="U123" s="51">
        <f t="shared" si="3"/>
        <v>0</v>
      </c>
      <c r="V123" s="51">
        <f t="shared" si="3"/>
        <v>0</v>
      </c>
      <c r="W123" s="51">
        <f t="shared" si="3"/>
        <v>0</v>
      </c>
      <c r="X123" s="51">
        <f t="shared" si="3"/>
        <v>0</v>
      </c>
      <c r="Y123" s="51">
        <f>SUM(D123:X123)</f>
        <v>417</v>
      </c>
    </row>
    <row r="124" spans="1:25">
      <c r="A124" s="45"/>
      <c r="B124" s="49"/>
      <c r="C124" s="44"/>
      <c r="D124" s="262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>
        <f>+Y123-C123</f>
        <v>0</v>
      </c>
    </row>
    <row r="125" spans="1:25">
      <c r="A125" s="45"/>
      <c r="B125" s="49"/>
      <c r="C125" s="44"/>
      <c r="D125" s="262"/>
      <c r="E125" s="45"/>
      <c r="F125" s="45"/>
      <c r="G125" s="50" t="s">
        <v>17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5">
      <c r="A126" s="45"/>
      <c r="B126" s="49"/>
      <c r="C126" s="44"/>
      <c r="D126" s="262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1:25">
      <c r="A127" s="45"/>
      <c r="B127" s="49"/>
      <c r="C127" s="44"/>
      <c r="D127" s="262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5">
      <c r="A128" s="45"/>
      <c r="B128" s="49"/>
      <c r="C128" s="44"/>
      <c r="D128" s="262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r="129" spans="1:24">
      <c r="A129" s="45"/>
      <c r="B129" s="49"/>
      <c r="C129" s="44"/>
      <c r="D129" s="262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1:24">
      <c r="A130" s="45"/>
      <c r="B130" s="49"/>
      <c r="C130" s="44"/>
      <c r="D130" s="262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>
      <c r="A131" s="45"/>
      <c r="B131" s="49"/>
      <c r="C131" s="44"/>
      <c r="D131" s="262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1:24">
      <c r="A132" s="45"/>
      <c r="B132" s="49"/>
      <c r="C132" s="44"/>
      <c r="D132" s="262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1:24">
      <c r="A133" s="45"/>
      <c r="B133" s="49"/>
      <c r="C133" s="44"/>
      <c r="D133" s="262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1:24">
      <c r="A134" s="45"/>
      <c r="B134" s="49"/>
      <c r="C134" s="44"/>
      <c r="D134" s="262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r="135" spans="1:24">
      <c r="A135" s="45"/>
      <c r="B135" s="49"/>
      <c r="C135" s="44"/>
      <c r="D135" s="262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</row>
    <row r="136" spans="1:24">
      <c r="A136" s="45"/>
      <c r="B136" s="49"/>
      <c r="C136" s="44"/>
      <c r="D136" s="262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r="137" spans="1:24">
      <c r="A137" s="45"/>
      <c r="B137" s="49"/>
      <c r="C137" s="44"/>
      <c r="D137" s="262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r="138" spans="1:24">
      <c r="A138" s="45"/>
      <c r="B138" s="49"/>
      <c r="C138" s="44"/>
      <c r="D138" s="262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</row>
    <row r="139" spans="1:24">
      <c r="A139" s="45"/>
      <c r="B139" s="49"/>
      <c r="C139" s="44"/>
      <c r="D139" s="262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r="140" spans="1:24">
      <c r="A140" s="45"/>
      <c r="B140" s="49"/>
      <c r="C140" s="44"/>
      <c r="D140" s="262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</row>
    <row r="141" spans="1:24">
      <c r="A141" s="45"/>
      <c r="B141" s="49"/>
      <c r="C141" s="44"/>
      <c r="D141" s="262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</row>
    <row r="142" spans="1:24">
      <c r="A142" s="45"/>
      <c r="B142" s="49"/>
      <c r="C142" s="44"/>
      <c r="D142" s="262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1:24">
      <c r="A143" s="45"/>
      <c r="B143" s="49"/>
      <c r="C143" s="44"/>
      <c r="D143" s="262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1:24">
      <c r="A144" s="45"/>
      <c r="B144" s="49"/>
      <c r="C144" s="44"/>
      <c r="D144" s="262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r="145" spans="1:24">
      <c r="A145" s="45"/>
      <c r="B145" s="49"/>
      <c r="C145" s="44"/>
      <c r="D145" s="262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1:24">
      <c r="A146" s="45"/>
      <c r="B146" s="49"/>
      <c r="C146" s="44"/>
      <c r="D146" s="262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1:24">
      <c r="A147" s="45"/>
      <c r="B147" s="49"/>
      <c r="C147" s="44"/>
      <c r="D147" s="262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</row>
    <row r="148" spans="1:24">
      <c r="A148" s="45"/>
      <c r="B148" s="49"/>
      <c r="C148" s="44"/>
      <c r="D148" s="262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r="149" spans="1:24">
      <c r="A149" s="45"/>
      <c r="B149" s="49"/>
      <c r="C149" s="44"/>
      <c r="D149" s="262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1:24">
      <c r="A150" s="45"/>
      <c r="B150" s="49"/>
      <c r="C150" s="44"/>
      <c r="D150" s="262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r="151" spans="1:24">
      <c r="A151" s="45"/>
      <c r="B151" s="49"/>
      <c r="C151" s="44"/>
      <c r="D151" s="262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1:24">
      <c r="A152" s="45"/>
      <c r="B152" s="49"/>
      <c r="C152" s="44"/>
      <c r="D152" s="262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</row>
    <row r="153" spans="1:24">
      <c r="A153" s="45"/>
      <c r="B153" s="49"/>
      <c r="C153" s="44"/>
      <c r="D153" s="262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</row>
    <row r="154" spans="1:24">
      <c r="A154" s="45"/>
      <c r="B154" s="49"/>
      <c r="C154" s="44"/>
      <c r="D154" s="262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r="155" spans="1:24">
      <c r="A155" s="45"/>
      <c r="B155" s="49"/>
      <c r="C155" s="44"/>
      <c r="D155" s="262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1:24">
      <c r="A156" s="45"/>
      <c r="B156" s="49"/>
      <c r="C156" s="44"/>
      <c r="D156" s="262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r="157" spans="1:24">
      <c r="A157" s="45"/>
      <c r="B157" s="49"/>
      <c r="C157" s="44"/>
      <c r="D157" s="262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1:24">
      <c r="A158" s="45"/>
      <c r="B158" s="49"/>
      <c r="C158" s="44"/>
      <c r="D158" s="262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r="159" spans="1:24">
      <c r="A159" s="45"/>
      <c r="B159" s="49"/>
      <c r="C159" s="44"/>
      <c r="D159" s="262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r="160" spans="1:24">
      <c r="A160" s="45"/>
      <c r="B160" s="49"/>
      <c r="C160" s="44"/>
      <c r="D160" s="262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</row>
    <row r="161" spans="1:24">
      <c r="A161" s="45"/>
      <c r="B161" s="49"/>
      <c r="C161" s="44"/>
      <c r="D161" s="262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1:24">
      <c r="A162" s="45"/>
      <c r="B162" s="49"/>
      <c r="C162" s="44"/>
      <c r="D162" s="262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1:24">
      <c r="A163" s="45"/>
      <c r="B163" s="49"/>
      <c r="C163" s="44"/>
      <c r="D163" s="262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</row>
    <row r="164" spans="1:24">
      <c r="A164" s="45"/>
      <c r="B164" s="49"/>
      <c r="C164" s="44"/>
      <c r="D164" s="262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1:24">
      <c r="A165" s="45"/>
      <c r="B165" s="49"/>
      <c r="C165" s="44"/>
      <c r="D165" s="262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</row>
    <row r="166" spans="1:24">
      <c r="A166" s="45"/>
      <c r="B166" s="49"/>
      <c r="C166" s="44"/>
      <c r="D166" s="262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</row>
    <row r="167" spans="1:24">
      <c r="A167" s="45"/>
      <c r="B167" s="49"/>
      <c r="C167" s="44"/>
      <c r="D167" s="262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r="168" spans="1:24">
      <c r="A168" s="45"/>
      <c r="B168" s="49"/>
      <c r="C168" s="44"/>
      <c r="D168" s="262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</row>
    <row r="169" spans="1:24">
      <c r="A169" s="45"/>
      <c r="B169" s="49"/>
      <c r="C169" s="44"/>
      <c r="D169" s="262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1:24">
      <c r="A170" s="45"/>
      <c r="B170" s="49"/>
      <c r="C170" s="44"/>
      <c r="D170" s="262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1:24">
      <c r="A171" s="45"/>
      <c r="B171" s="49"/>
      <c r="C171" s="44"/>
      <c r="D171" s="262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1:24">
      <c r="A172" s="45"/>
      <c r="B172" s="49"/>
      <c r="C172" s="44"/>
      <c r="D172" s="262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</row>
    <row r="173" spans="1:24">
      <c r="A173" s="45"/>
      <c r="B173" s="49"/>
      <c r="C173" s="44"/>
      <c r="D173" s="262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</row>
    <row r="174" spans="1:24">
      <c r="A174" s="45"/>
      <c r="B174" s="49"/>
      <c r="C174" s="44"/>
      <c r="D174" s="262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</row>
    <row r="175" spans="1:24">
      <c r="A175" s="45"/>
      <c r="B175" s="49"/>
      <c r="C175" s="44"/>
      <c r="D175" s="262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</row>
    <row r="176" spans="1:24">
      <c r="A176" s="45"/>
      <c r="B176" s="49"/>
      <c r="C176" s="44"/>
      <c r="D176" s="262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  <row r="177" spans="1:24">
      <c r="A177" s="45"/>
      <c r="B177" s="49"/>
      <c r="C177" s="44"/>
      <c r="D177" s="262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</row>
    <row r="178" spans="1:24">
      <c r="A178" s="45"/>
      <c r="B178" s="49"/>
      <c r="C178" s="44"/>
      <c r="D178" s="262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r="179" spans="1:24">
      <c r="A179" s="45"/>
      <c r="B179" s="49"/>
      <c r="C179" s="44"/>
      <c r="D179" s="262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r="180" spans="1:24">
      <c r="A180" s="45"/>
      <c r="B180" s="49"/>
      <c r="C180" s="44"/>
      <c r="D180" s="262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r="181" spans="1:24">
      <c r="A181" s="45"/>
      <c r="B181" s="49"/>
      <c r="C181" s="44"/>
      <c r="D181" s="262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</row>
    <row r="182" spans="1:24">
      <c r="A182" s="45"/>
      <c r="B182" s="49"/>
      <c r="C182" s="44"/>
      <c r="D182" s="262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</row>
    <row r="183" spans="1:24">
      <c r="A183" s="45"/>
      <c r="B183" s="49"/>
      <c r="C183" s="44"/>
      <c r="D183" s="262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r="184" spans="1:24">
      <c r="A184" s="45"/>
      <c r="B184" s="49"/>
      <c r="C184" s="44"/>
      <c r="D184" s="262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</row>
    <row r="185" spans="1:24">
      <c r="A185" s="45"/>
      <c r="B185" s="49"/>
      <c r="C185" s="44"/>
      <c r="D185" s="262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</row>
    <row r="186" spans="1:24">
      <c r="A186" s="45"/>
      <c r="B186" s="49"/>
      <c r="C186" s="44"/>
      <c r="D186" s="262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1:24">
      <c r="A187" s="45"/>
      <c r="B187" s="49"/>
      <c r="C187" s="44"/>
      <c r="D187" s="262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</row>
  </sheetData>
  <mergeCells count="7">
    <mergeCell ref="E7:X7"/>
    <mergeCell ref="A1:C1"/>
    <mergeCell ref="E1:G1"/>
    <mergeCell ref="A2:C2"/>
    <mergeCell ref="E2:G2"/>
    <mergeCell ref="A4:C4"/>
    <mergeCell ref="A6:C6"/>
  </mergeCells>
  <pageMargins left="0.7" right="0.7" top="0.75" bottom="0.75" header="0.3" footer="0.3"/>
  <pageSetup paperSize="9" scale="95" orientation="portrait" r:id="rId1"/>
  <ignoredErrors>
    <ignoredError sqref="J1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3</vt:i4>
      </vt:variant>
    </vt:vector>
  </HeadingPairs>
  <TitlesOfParts>
    <vt:vector size="26" baseType="lpstr">
      <vt:lpstr>SUMINISTRO ENERO 2018  </vt:lpstr>
      <vt:lpstr>SALIDAS - ENERO 18</vt:lpstr>
      <vt:lpstr>REG SALIDAS DIARIO ENERO 18</vt:lpstr>
      <vt:lpstr>ENTRADAS Y SALIDAS MAT.LIMPIEZA</vt:lpstr>
      <vt:lpstr>SUMINISTRO MATERIAL DE LIMPIEZA</vt:lpstr>
      <vt:lpstr>enero</vt:lpstr>
      <vt:lpstr>SUMINISTRO FEBRERO 2018</vt:lpstr>
      <vt:lpstr>SALIDAS - FEBRERO 18</vt:lpstr>
      <vt:lpstr>REG SALIDAS DIARIO FEBRERO 18</vt:lpstr>
      <vt:lpstr>MATERIAL DE LIMPIEZA FEBRERO</vt:lpstr>
      <vt:lpstr>MATERIAL DE LIMPIEZA</vt:lpstr>
      <vt:lpstr>RESUMEN MATERIAL DE LIMPIEZA </vt:lpstr>
      <vt:lpstr>SUMINISTRO MARZO 2018</vt:lpstr>
      <vt:lpstr>SALIDAS - MARZO 18</vt:lpstr>
      <vt:lpstr>REG SALIDAS DIARIO MARZO 2018</vt:lpstr>
      <vt:lpstr>SUMINISTRO ABRIL 18</vt:lpstr>
      <vt:lpstr>SALIDAS- ABRIL 18</vt:lpstr>
      <vt:lpstr>REG SALIDAS DIARIO ABRIL 18</vt:lpstr>
      <vt:lpstr>SUMINISTRO MAYO 18</vt:lpstr>
      <vt:lpstr>SALIDAS-MAYO 18</vt:lpstr>
      <vt:lpstr>REG SALIDAS DIARIO MAYO 18</vt:lpstr>
      <vt:lpstr>PROMEDIO PONDERADO</vt:lpstr>
      <vt:lpstr>Hoja1</vt:lpstr>
      <vt:lpstr>'REG SALIDAS DIARIO ENERO 18'!Títulos_a_imprimir</vt:lpstr>
      <vt:lpstr>'SALIDAS - ENERO 18'!Títulos_a_imprimir</vt:lpstr>
      <vt:lpstr>'SUMINISTRO ENERO 2018 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2018-06-08T19:47:30Z</dcterms:modified>
</cp:coreProperties>
</file>